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8" i="4" l="1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47" i="14" l="1"/>
  <c r="AH47" i="14"/>
  <c r="AG47" i="14"/>
  <c r="AG41" i="6"/>
  <c r="AH41" i="6"/>
  <c r="AG47" i="4"/>
  <c r="AG25" i="7"/>
  <c r="AG9" i="7"/>
  <c r="AI22" i="14"/>
  <c r="AH22" i="14"/>
  <c r="AG22" i="14"/>
  <c r="AG26" i="4"/>
  <c r="AG26" i="7"/>
  <c r="AG45" i="6"/>
  <c r="AH45" i="6"/>
  <c r="AH45" i="9"/>
  <c r="AG45" i="9"/>
  <c r="AI45" i="14"/>
  <c r="AH45" i="14"/>
  <c r="AG45" i="14"/>
  <c r="AG45" i="5"/>
  <c r="AH45" i="5"/>
  <c r="AG45" i="8"/>
  <c r="AH45" i="8"/>
  <c r="AG45" i="4"/>
  <c r="AG45" i="7"/>
  <c r="AG43" i="4"/>
  <c r="AG43" i="7"/>
  <c r="AG43" i="8"/>
  <c r="AH43" i="8"/>
  <c r="AG43" i="12"/>
  <c r="AH43" i="12"/>
  <c r="AH43" i="5"/>
  <c r="AG43" i="5"/>
  <c r="AG43" i="15"/>
  <c r="AH43" i="15"/>
  <c r="AH43" i="6"/>
  <c r="AG43" i="6"/>
  <c r="AG43" i="9"/>
  <c r="AH43" i="9"/>
  <c r="AH43" i="14"/>
  <c r="AG43" i="14"/>
  <c r="AI43" i="14"/>
  <c r="AG41" i="4"/>
  <c r="AH41" i="12"/>
  <c r="AG41" i="12"/>
  <c r="AH41" i="9"/>
  <c r="AG41" i="9"/>
  <c r="AG41" i="14"/>
  <c r="AI41" i="14"/>
  <c r="AH41" i="14"/>
  <c r="AG41" i="5"/>
  <c r="AH41" i="5"/>
  <c r="AH41" i="8"/>
  <c r="AG41" i="8"/>
  <c r="AH41" i="15"/>
  <c r="AG41" i="15"/>
  <c r="AG41" i="7"/>
  <c r="AH38" i="9"/>
  <c r="AG38" i="9"/>
  <c r="AG38" i="5"/>
  <c r="AH38" i="5"/>
  <c r="AH38" i="8"/>
  <c r="AG38" i="8"/>
  <c r="AH38" i="15"/>
  <c r="AG38" i="15"/>
  <c r="AG38" i="6"/>
  <c r="AH38" i="6"/>
  <c r="AG38" i="4"/>
  <c r="AG38" i="7"/>
  <c r="AG38" i="14"/>
  <c r="AI38" i="14"/>
  <c r="AH38" i="14"/>
  <c r="AH38" i="12"/>
  <c r="AG38" i="12"/>
  <c r="AG35" i="4"/>
  <c r="AG35" i="7"/>
  <c r="AH35" i="8"/>
  <c r="AG35" i="8"/>
  <c r="AH35" i="5"/>
  <c r="AG35" i="5"/>
  <c r="AG35" i="6"/>
  <c r="AH35" i="6"/>
  <c r="AH35" i="9"/>
  <c r="AG35" i="9"/>
  <c r="AI35" i="14"/>
  <c r="AH35" i="14"/>
  <c r="AG35" i="14"/>
  <c r="AG31" i="4"/>
  <c r="AG31" i="7"/>
  <c r="AG31" i="5"/>
  <c r="AH31" i="5"/>
  <c r="AG31" i="8"/>
  <c r="AH31" i="8"/>
  <c r="AG31" i="15"/>
  <c r="AH31" i="15"/>
  <c r="AG31" i="12"/>
  <c r="AH31" i="12"/>
  <c r="AG31" i="6"/>
  <c r="AH31" i="6"/>
  <c r="AG31" i="9"/>
  <c r="AH31" i="9"/>
  <c r="AH31" i="14"/>
  <c r="AG31" i="14"/>
  <c r="AI31" i="14"/>
  <c r="AG26" i="6"/>
  <c r="AH26" i="6"/>
  <c r="AH26" i="9"/>
  <c r="AG26" i="9"/>
  <c r="AG26" i="14"/>
  <c r="AI26" i="14"/>
  <c r="AH26" i="14"/>
  <c r="AG26" i="5"/>
  <c r="AH26" i="5"/>
  <c r="AH26" i="8"/>
  <c r="AG26" i="8"/>
  <c r="AH26" i="15"/>
  <c r="AG26" i="15"/>
  <c r="AH26" i="12"/>
  <c r="AG26" i="12"/>
  <c r="AG25" i="6"/>
  <c r="AH25" i="6"/>
  <c r="AH25" i="9"/>
  <c r="AG25" i="9"/>
  <c r="AH25" i="14"/>
  <c r="AI25" i="14"/>
  <c r="AG25" i="14"/>
  <c r="AH25" i="12"/>
  <c r="AG25" i="12"/>
  <c r="AG25" i="5"/>
  <c r="AH25" i="5"/>
  <c r="AH25" i="8"/>
  <c r="AG25" i="8"/>
  <c r="AH25" i="15"/>
  <c r="AG25" i="15"/>
  <c r="AG25" i="4"/>
  <c r="AG15" i="4"/>
  <c r="AH15" i="5"/>
  <c r="AG15" i="5"/>
  <c r="AH15" i="8"/>
  <c r="AG15" i="8"/>
  <c r="AG15" i="15"/>
  <c r="AH15" i="15"/>
  <c r="AG15" i="7"/>
  <c r="AH15" i="12"/>
  <c r="AG15" i="12"/>
  <c r="AH15" i="6"/>
  <c r="AG15" i="6"/>
  <c r="AG15" i="9"/>
  <c r="AH15" i="9"/>
  <c r="AH15" i="14"/>
  <c r="AI15" i="14"/>
  <c r="AG15" i="14"/>
  <c r="AG9" i="6"/>
  <c r="AH9" i="6"/>
  <c r="AG9" i="9"/>
  <c r="AH9" i="9"/>
  <c r="AG9" i="14"/>
  <c r="AH9" i="14"/>
  <c r="AI9" i="14"/>
  <c r="AG9" i="12"/>
  <c r="AH9" i="12"/>
  <c r="AG9" i="5"/>
  <c r="AH9" i="5"/>
  <c r="AG9" i="8"/>
  <c r="AH9" i="8"/>
  <c r="AG9" i="15"/>
  <c r="AH9" i="15"/>
  <c r="AG9" i="4"/>
  <c r="AG7" i="4"/>
  <c r="AG7" i="7"/>
  <c r="AH7" i="5"/>
  <c r="AG7" i="5"/>
  <c r="AH7" i="8"/>
  <c r="AG7" i="8"/>
  <c r="AH7" i="15"/>
  <c r="AG7" i="15"/>
  <c r="AH7" i="12"/>
  <c r="AG7" i="12"/>
  <c r="AG7" i="6"/>
  <c r="AH7" i="6"/>
  <c r="AH7" i="9"/>
  <c r="AG7" i="9"/>
  <c r="AH7" i="14"/>
  <c r="AG7" i="14"/>
  <c r="AI7" i="14"/>
  <c r="AG6" i="14"/>
  <c r="AH6" i="14"/>
  <c r="AI6" i="14"/>
  <c r="AI20" i="14"/>
  <c r="AG46" i="6" l="1"/>
  <c r="AG48" i="6"/>
  <c r="AG27" i="7"/>
  <c r="AG39" i="7"/>
  <c r="AG46" i="7"/>
  <c r="AG23" i="8"/>
  <c r="AH39" i="6"/>
  <c r="AH22" i="8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G29" i="14"/>
  <c r="AH30" i="14"/>
  <c r="AG27" i="5"/>
  <c r="AG29" i="5"/>
  <c r="AH39" i="5"/>
  <c r="AG46" i="5"/>
  <c r="AG48" i="5"/>
  <c r="AH27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G5" i="7"/>
  <c r="AH5" i="8"/>
  <c r="AG5" i="9"/>
  <c r="AG5" i="12"/>
  <c r="AG5" i="15"/>
  <c r="AG30" i="7"/>
  <c r="AG44" i="7"/>
  <c r="AH8" i="5"/>
  <c r="AH23" i="6"/>
  <c r="AG28" i="6"/>
  <c r="AH28" i="8"/>
  <c r="AH33" i="8"/>
  <c r="AH40" i="8"/>
  <c r="AH47" i="8"/>
  <c r="AH28" i="9"/>
  <c r="AG11" i="12"/>
  <c r="AH17" i="12"/>
  <c r="AH28" i="12"/>
  <c r="AH33" i="12"/>
  <c r="AH47" i="12"/>
  <c r="AG11" i="15"/>
  <c r="AH17" i="15"/>
  <c r="AH21" i="15"/>
  <c r="AH28" i="15"/>
  <c r="AH33" i="15"/>
  <c r="AH40" i="15"/>
  <c r="AH47" i="15"/>
  <c r="AI17" i="14"/>
  <c r="AH21" i="14"/>
  <c r="AG27" i="14"/>
  <c r="AH28" i="14"/>
  <c r="AI29" i="14"/>
  <c r="AG30" i="14"/>
  <c r="AH34" i="14"/>
  <c r="AH42" i="14"/>
  <c r="AG44" i="14"/>
  <c r="AH12" i="5"/>
  <c r="AH44" i="6"/>
  <c r="AG11" i="7"/>
  <c r="AG23" i="7"/>
  <c r="AH11" i="8"/>
  <c r="AH44" i="14"/>
  <c r="AI44" i="14"/>
  <c r="AH11" i="5"/>
  <c r="AH23" i="5"/>
  <c r="AH30" i="5"/>
  <c r="AG33" i="5"/>
  <c r="AH44" i="5"/>
  <c r="AH11" i="6"/>
  <c r="AG30" i="6"/>
  <c r="AG11" i="9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H34" i="5"/>
  <c r="AG39" i="5"/>
  <c r="AH42" i="5"/>
  <c r="AG47" i="5"/>
  <c r="AH48" i="5"/>
  <c r="AH8" i="6"/>
  <c r="AG17" i="6"/>
  <c r="AH18" i="6"/>
  <c r="AG21" i="6"/>
  <c r="AH22" i="6"/>
  <c r="AG23" i="6"/>
  <c r="AH29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9" i="8"/>
  <c r="AG46" i="8"/>
  <c r="AG48" i="8"/>
  <c r="AH12" i="9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H12" i="14"/>
  <c r="AG20" i="14"/>
  <c r="AI21" i="14"/>
  <c r="AI27" i="14"/>
  <c r="AG28" i="14"/>
  <c r="AG33" i="14"/>
  <c r="AI34" i="14"/>
  <c r="AH40" i="14"/>
  <c r="AI42" i="14"/>
  <c r="AH21" i="5"/>
  <c r="AH28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44" i="8"/>
  <c r="AH11" i="9"/>
  <c r="AH23" i="9"/>
  <c r="AH30" i="9"/>
  <c r="AG33" i="9"/>
  <c r="AH44" i="9"/>
  <c r="AH11" i="12"/>
  <c r="AH23" i="12"/>
  <c r="AH30" i="12"/>
  <c r="AG33" i="12"/>
  <c r="AH44" i="12"/>
  <c r="AH11" i="15"/>
  <c r="AH23" i="15"/>
  <c r="AH30" i="15"/>
  <c r="AG33" i="15"/>
  <c r="AH44" i="15"/>
  <c r="AG11" i="14"/>
  <c r="AI12" i="14"/>
  <c r="AI23" i="14"/>
  <c r="AG34" i="14"/>
  <c r="AG39" i="14"/>
  <c r="AI40" i="14"/>
  <c r="AG42" i="14"/>
  <c r="AH6" i="9"/>
  <c r="AG6" i="5"/>
  <c r="AH6" i="5"/>
  <c r="AH6" i="6"/>
  <c r="AG6" i="7"/>
  <c r="AH6" i="8"/>
  <c r="AG6" i="6"/>
  <c r="AH6" i="12"/>
  <c r="AH6" i="15"/>
  <c r="AH5" i="5"/>
  <c r="AG5" i="6"/>
  <c r="AG5" i="8"/>
  <c r="AH5" i="9"/>
  <c r="AH5" i="12"/>
  <c r="AH5" i="15"/>
  <c r="AG5" i="14"/>
  <c r="AH5" i="6"/>
  <c r="AG5" i="5"/>
  <c r="AH39" i="14"/>
  <c r="AI39" i="14"/>
  <c r="AH33" i="14"/>
  <c r="AI33" i="14"/>
  <c r="AI30" i="14"/>
  <c r="AH27" i="14"/>
  <c r="AH29" i="14"/>
  <c r="AG17" i="14"/>
  <c r="AI18" i="14"/>
  <c r="AG23" i="14"/>
  <c r="AH18" i="14"/>
  <c r="AH17" i="14"/>
  <c r="AH23" i="14"/>
  <c r="AH20" i="14"/>
  <c r="AH11" i="14"/>
  <c r="AI11" i="14"/>
  <c r="AH5" i="14"/>
  <c r="AI5" i="14"/>
  <c r="AH46" i="15"/>
  <c r="AG42" i="15"/>
  <c r="AG34" i="15"/>
  <c r="AH27" i="15"/>
  <c r="AG29" i="15"/>
  <c r="AG23" i="15"/>
  <c r="AH20" i="15"/>
  <c r="AG8" i="15"/>
  <c r="AG6" i="15"/>
  <c r="AH46" i="12"/>
  <c r="AG44" i="12"/>
  <c r="AG42" i="12"/>
  <c r="AG40" i="12"/>
  <c r="AG34" i="12"/>
  <c r="AH27" i="12"/>
  <c r="AG30" i="12"/>
  <c r="AH20" i="12"/>
  <c r="AG23" i="12"/>
  <c r="AG8" i="12"/>
  <c r="AG6" i="12"/>
  <c r="AH46" i="9"/>
  <c r="AG44" i="9"/>
  <c r="AG42" i="9"/>
  <c r="AG40" i="9"/>
  <c r="AG34" i="9"/>
  <c r="AG30" i="9"/>
  <c r="AH27" i="9"/>
  <c r="AG23" i="9"/>
  <c r="AH20" i="9"/>
  <c r="AG12" i="9"/>
  <c r="AG8" i="9"/>
  <c r="AG6" i="9"/>
  <c r="AH46" i="8"/>
  <c r="AG42" i="8"/>
  <c r="AG40" i="8"/>
  <c r="AG34" i="8"/>
  <c r="AG30" i="8"/>
  <c r="AH27" i="8"/>
  <c r="AG12" i="8"/>
  <c r="AG8" i="8"/>
  <c r="AG6" i="8"/>
  <c r="AH46" i="6"/>
  <c r="AG42" i="6"/>
  <c r="AH34" i="6"/>
  <c r="AG29" i="6"/>
  <c r="AH30" i="6"/>
  <c r="AG18" i="6"/>
  <c r="AG22" i="6"/>
  <c r="AH20" i="6"/>
  <c r="AG12" i="6"/>
  <c r="AG8" i="6"/>
  <c r="AH46" i="5"/>
  <c r="AG44" i="5"/>
  <c r="AG42" i="5"/>
  <c r="AG40" i="5"/>
  <c r="AG34" i="5"/>
  <c r="AH27" i="5"/>
  <c r="AG30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28" i="4"/>
  <c r="AG33" i="4"/>
  <c r="AG40" i="4"/>
  <c r="AG11" i="4"/>
  <c r="AG18" i="4"/>
  <c r="AG22" i="4"/>
  <c r="AG27" i="4"/>
  <c r="AG39" i="4"/>
  <c r="AG46" i="4"/>
  <c r="AG5" i="4"/>
  <c r="AG17" i="4"/>
  <c r="AG21" i="4"/>
  <c r="AG30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<sst xmlns="http://schemas.openxmlformats.org/spreadsheetml/2006/main" count="2094" uniqueCount="239">
  <si>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</si>
  <si>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</si>
  <si>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</si>
  <si>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</si>
  <si>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</si>
  <si>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</si>
  <si>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</si>
  <si>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</si>
  <si>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</si>
  <si>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</si>
  <si>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</si>
  <si>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</si>
  <si>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</si>
  <si>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</si>
  <si>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</si>
  <si>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</si>
  <si>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</si>
  <si>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</si>
  <si>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</si>
  <si>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</si>
  <si>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</si>
  <si>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</si>
  <si>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</si>
  <si>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</si>
  <si>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</si>
  <si>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</si>
  <si>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</si>
  <si>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</si>
  <si>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</si>
  <si>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</si>
  <si>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</si>
  <si>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</si>
  <si>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</si>
  <si>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</si>
  <si>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</si>
  <si>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</si>
  <si>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</si>
  <si>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</si>
  <si>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</si>
  <si>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</si>
  <si>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</si>
  <si>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</si>
  <si>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</si>
  <si>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</si>
  <si>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</si>
  <si>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</si>
  <si>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</si>
  <si>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</si>
  <si>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</si>
  <si>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</si>
  <si>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</si>
  <si>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</si>
  <si>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</si>
  <si>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</si>
  <si>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</si>
  <si>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</si>
  <si>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</si>
  <si>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</si>
  <si>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</si>
  <si>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</si>
  <si>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</si>
  <si>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</si>
  <si>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</si>
  <si>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</si>
  <si>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</si>
  <si>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</si>
  <si>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</si>
  <si>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</si>
  <si>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</si>
  <si>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</si>
  <si>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</si>
  <si>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</si>
  <si>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</si>
  <si>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</si>
  <si>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</si>
  <si>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</si>
  <si>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</si>
  <si>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</si>
  <si>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</si>
  <si>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</si>
  <si>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</si>
  <si>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</si>
  <si>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</si>
  <si>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</si>
  <si>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</si>
  <si>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</si>
  <si>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</si>
  <si>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</si>
  <si>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</si>
  <si>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</si>
  <si>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</si>
  <si>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</si>
  <si>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</si>
  <si>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</si>
  <si>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</si>
  <si>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</si>
  <si>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</si>
  <si>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</si>
  <si>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</si>
  <si>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</si>
  <si>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</si>
  <si>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</si>
  <si>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</si>
  <si>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</si>
  <si>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</si>
  <si>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</si>
  <si>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</si>
  <si>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</si>
  <si>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</si>
  <si>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</si>
  <si>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</si>
  <si>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</si>
  <si>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</si>
  <si>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</si>
  <si>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</si>
  <si>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</si>
  <si>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</si>
  <si>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</si>
  <si>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</si>
  <si>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</si>
  <si>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</si>
  <si>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</si>
  <si>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</si>
  <si>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</si>
  <si>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</si>
  <si>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</si>
  <si>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</si>
  <si>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</si>
  <si>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</si>
  <si>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</si>
  <si>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</si>
  <si>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</si>
  <si>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</si>
  <si>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</si>
  <si>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</si>
  <si>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</si>
  <si>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</si>
  <si>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</si>
  <si>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</si>
  <si>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</si>
  <si>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</si>
  <si>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</si>
  <si>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</si>
  <si>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</si>
  <si>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</si>
  <si>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</si>
  <si>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</si>
  <si>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</si>
  <si>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</si>
  <si>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</si>
  <si>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</si>
  <si>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</si>
  <si>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</si>
  <si>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</si>
  <si>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</si>
  <si>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</si>
  <si>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</si>
  <si>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</si>
  <si>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</si>
  <si>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</si>
  <si>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</si>
  <si>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</si>
  <si>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</si>
  <si>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</si>
  <si>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</si>
  <si>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</si>
  <si>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</si>
  <si>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</si>
  <si>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</si>
  <si>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</si>
  <si>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</si>
  <si>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</si>
  <si>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</si>
  <si>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</si>
  <si>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</si>
  <si>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</si>
  <si>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</si>
  <si>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</si>
  <si>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</si>
  <si>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</si>
  <si>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</si>
  <si>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</si>
  <si>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</si>
  <si>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</si>
  <si>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</si>
  <si>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</si>
  <si>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</si>
  <si>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</si>
  <si>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</si>
  <si>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</si>
  <si>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</si>
  <si>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</si>
  <si>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</si>
  <si>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</si>
  <si>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</si>
  <si>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</si>
  <si>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</si>
  <si>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</si>
  <si>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</si>
  <si>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</si>
  <si>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</si>
  <si>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</si>
  <si>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</si>
  <si>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</si>
  <si>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</si>
  <si>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</si>
  <si>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</si>
  <si>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</si>
  <si>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</si>
  <si>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</si>
  <si>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</si>
  <si>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</si>
  <si>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</si>
  <si>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</si>
  <si>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</si>
  <si>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</si>
  <si>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</si>
  <si>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</si>
  <si>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</si>
  <si>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</si>
  <si>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</si>
  <si>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</si>
  <si>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</si>
  <si>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</si>
  <si>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</si>
  <si>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</si>
  <si>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</si>
  <si>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</si>
  <si>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</si>
  <si>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</si>
  <si>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MARÇO/2020</t>
  </si>
  <si>
    <t>NARÇO/2020</t>
  </si>
  <si>
    <t>SE</t>
  </si>
  <si>
    <t>*(</t>
  </si>
  <si>
    <t>L</t>
  </si>
  <si>
    <t>NE</t>
  </si>
  <si>
    <t>N</t>
  </si>
  <si>
    <t>SO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</si>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</sst>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181238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24.354166666666671</v>
          </cell>
          <cell r="C5">
            <v>32</v>
          </cell>
          <cell r="D5">
            <v>17.7</v>
          </cell>
          <cell r="E5">
            <v>73.416666666666671</v>
          </cell>
          <cell r="F5">
            <v>100</v>
          </cell>
          <cell r="G5">
            <v>40</v>
          </cell>
          <cell r="H5">
            <v>10.44</v>
          </cell>
          <cell r="I5" t="str">
            <v>O</v>
          </cell>
          <cell r="J5">
            <v>25.56</v>
          </cell>
          <cell r="K5">
            <v>0</v>
          </cell>
        </row>
        <row r="6">
          <cell r="B6">
            <v>24.012500000000006</v>
          </cell>
          <cell r="C6">
            <v>30.8</v>
          </cell>
          <cell r="D6">
            <v>19.5</v>
          </cell>
          <cell r="E6">
            <v>77.583333333333329</v>
          </cell>
          <cell r="F6">
            <v>96</v>
          </cell>
          <cell r="G6">
            <v>52</v>
          </cell>
          <cell r="H6">
            <v>11.16</v>
          </cell>
          <cell r="I6" t="str">
            <v>O</v>
          </cell>
          <cell r="J6">
            <v>25.56</v>
          </cell>
          <cell r="K6">
            <v>0</v>
          </cell>
        </row>
        <row r="7">
          <cell r="B7">
            <v>24.945833333333329</v>
          </cell>
          <cell r="C7">
            <v>32.700000000000003</v>
          </cell>
          <cell r="D7">
            <v>18.8</v>
          </cell>
          <cell r="E7">
            <v>73.375</v>
          </cell>
          <cell r="F7">
            <v>97</v>
          </cell>
          <cell r="G7">
            <v>42</v>
          </cell>
          <cell r="H7">
            <v>9</v>
          </cell>
          <cell r="I7" t="str">
            <v>O</v>
          </cell>
          <cell r="J7">
            <v>21.6</v>
          </cell>
          <cell r="K7">
            <v>0</v>
          </cell>
        </row>
        <row r="8">
          <cell r="B8">
            <v>25.633333333333329</v>
          </cell>
          <cell r="C8">
            <v>33.6</v>
          </cell>
          <cell r="D8">
            <v>18.600000000000001</v>
          </cell>
          <cell r="E8">
            <v>71.333333333333329</v>
          </cell>
          <cell r="F8">
            <v>100</v>
          </cell>
          <cell r="G8">
            <v>34</v>
          </cell>
          <cell r="H8">
            <v>7.2</v>
          </cell>
          <cell r="I8" t="str">
            <v>O</v>
          </cell>
          <cell r="J8">
            <v>17.64</v>
          </cell>
          <cell r="K8">
            <v>0</v>
          </cell>
        </row>
        <row r="9">
          <cell r="B9">
            <v>25.791666666666671</v>
          </cell>
          <cell r="C9">
            <v>35</v>
          </cell>
          <cell r="D9">
            <v>17.8</v>
          </cell>
          <cell r="E9">
            <v>67.541666666666671</v>
          </cell>
          <cell r="F9">
            <v>98</v>
          </cell>
          <cell r="G9">
            <v>29</v>
          </cell>
          <cell r="H9">
            <v>7.9200000000000008</v>
          </cell>
          <cell r="I9" t="str">
            <v>O</v>
          </cell>
          <cell r="J9">
            <v>24.12</v>
          </cell>
          <cell r="K9">
            <v>0</v>
          </cell>
        </row>
        <row r="10">
          <cell r="B10">
            <v>25.887499999999999</v>
          </cell>
          <cell r="C10">
            <v>34.200000000000003</v>
          </cell>
          <cell r="D10">
            <v>18.399999999999999</v>
          </cell>
          <cell r="E10">
            <v>66.541666666666671</v>
          </cell>
          <cell r="F10">
            <v>98</v>
          </cell>
          <cell r="G10">
            <v>29</v>
          </cell>
          <cell r="H10">
            <v>12.6</v>
          </cell>
          <cell r="I10" t="str">
            <v>O</v>
          </cell>
          <cell r="J10">
            <v>27</v>
          </cell>
          <cell r="K10">
            <v>0</v>
          </cell>
        </row>
        <row r="11">
          <cell r="B11">
            <v>25.720833333333335</v>
          </cell>
          <cell r="C11">
            <v>34.700000000000003</v>
          </cell>
          <cell r="D11">
            <v>17.899999999999999</v>
          </cell>
          <cell r="E11">
            <v>64.666666666666671</v>
          </cell>
          <cell r="F11">
            <v>98</v>
          </cell>
          <cell r="G11">
            <v>25</v>
          </cell>
          <cell r="H11">
            <v>9.7200000000000006</v>
          </cell>
          <cell r="I11" t="str">
            <v>O</v>
          </cell>
          <cell r="J11">
            <v>22.32</v>
          </cell>
          <cell r="K11">
            <v>0</v>
          </cell>
        </row>
        <row r="12">
          <cell r="B12">
            <v>25.629166666666663</v>
          </cell>
          <cell r="C12">
            <v>34.6</v>
          </cell>
          <cell r="D12">
            <v>18</v>
          </cell>
          <cell r="E12">
            <v>62.5</v>
          </cell>
          <cell r="F12">
            <v>95</v>
          </cell>
          <cell r="G12">
            <v>27</v>
          </cell>
          <cell r="H12">
            <v>9.7200000000000006</v>
          </cell>
          <cell r="I12" t="str">
            <v>NO</v>
          </cell>
          <cell r="J12">
            <v>21.6</v>
          </cell>
          <cell r="K12">
            <v>0</v>
          </cell>
        </row>
        <row r="13">
          <cell r="B13">
            <v>25.887499999999999</v>
          </cell>
          <cell r="C13">
            <v>35</v>
          </cell>
          <cell r="D13">
            <v>17.3</v>
          </cell>
          <cell r="E13">
            <v>64.166666666666671</v>
          </cell>
          <cell r="F13">
            <v>96</v>
          </cell>
          <cell r="G13">
            <v>26</v>
          </cell>
          <cell r="H13">
            <v>10.44</v>
          </cell>
          <cell r="I13" t="str">
            <v>O</v>
          </cell>
          <cell r="J13">
            <v>25.56</v>
          </cell>
          <cell r="K13">
            <v>0</v>
          </cell>
        </row>
        <row r="14">
          <cell r="B14">
            <v>25.962499999999995</v>
          </cell>
          <cell r="C14">
            <v>35.700000000000003</v>
          </cell>
          <cell r="D14">
            <v>17.100000000000001</v>
          </cell>
          <cell r="E14">
            <v>63.416666666666664</v>
          </cell>
          <cell r="F14">
            <v>97</v>
          </cell>
          <cell r="G14">
            <v>25</v>
          </cell>
          <cell r="H14">
            <v>8.64</v>
          </cell>
          <cell r="I14" t="str">
            <v>O</v>
          </cell>
          <cell r="J14">
            <v>20.52</v>
          </cell>
          <cell r="K14">
            <v>0</v>
          </cell>
        </row>
        <row r="15">
          <cell r="B15">
            <v>27.075000000000003</v>
          </cell>
          <cell r="C15">
            <v>36.6</v>
          </cell>
          <cell r="D15">
            <v>19.100000000000001</v>
          </cell>
          <cell r="E15">
            <v>64.375</v>
          </cell>
          <cell r="F15">
            <v>97</v>
          </cell>
          <cell r="G15">
            <v>28</v>
          </cell>
          <cell r="H15">
            <v>9.7200000000000006</v>
          </cell>
          <cell r="I15" t="str">
            <v>S</v>
          </cell>
          <cell r="J15">
            <v>24.12</v>
          </cell>
          <cell r="K15">
            <v>0</v>
          </cell>
        </row>
        <row r="16">
          <cell r="B16">
            <v>28.400000000000006</v>
          </cell>
          <cell r="C16">
            <v>37.700000000000003</v>
          </cell>
          <cell r="D16">
            <v>20.9</v>
          </cell>
          <cell r="E16">
            <v>64.583333333333329</v>
          </cell>
          <cell r="F16">
            <v>96</v>
          </cell>
          <cell r="G16">
            <v>28</v>
          </cell>
          <cell r="H16">
            <v>12.96</v>
          </cell>
          <cell r="I16" t="str">
            <v>S</v>
          </cell>
          <cell r="J16">
            <v>25.92</v>
          </cell>
          <cell r="K16">
            <v>0</v>
          </cell>
        </row>
        <row r="17">
          <cell r="B17">
            <v>29.195833333333336</v>
          </cell>
          <cell r="C17">
            <v>37.5</v>
          </cell>
          <cell r="D17">
            <v>21.5</v>
          </cell>
          <cell r="E17">
            <v>61.958333333333336</v>
          </cell>
          <cell r="F17">
            <v>97</v>
          </cell>
          <cell r="G17">
            <v>27</v>
          </cell>
          <cell r="H17">
            <v>10.8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28.541666666666668</v>
          </cell>
          <cell r="C18">
            <v>37.799999999999997</v>
          </cell>
          <cell r="D18">
            <v>20.2</v>
          </cell>
          <cell r="E18">
            <v>61.125</v>
          </cell>
          <cell r="F18">
            <v>94</v>
          </cell>
          <cell r="G18">
            <v>25</v>
          </cell>
          <cell r="H18">
            <v>11.16</v>
          </cell>
          <cell r="I18" t="str">
            <v>O</v>
          </cell>
          <cell r="J18">
            <v>23.759999999999998</v>
          </cell>
          <cell r="K18">
            <v>0</v>
          </cell>
        </row>
        <row r="19">
          <cell r="B19">
            <v>27.400000000000002</v>
          </cell>
          <cell r="C19">
            <v>37.6</v>
          </cell>
          <cell r="D19">
            <v>21.2</v>
          </cell>
          <cell r="E19">
            <v>71.458333333333329</v>
          </cell>
          <cell r="F19">
            <v>96</v>
          </cell>
          <cell r="G19">
            <v>34</v>
          </cell>
          <cell r="H19">
            <v>15.48</v>
          </cell>
          <cell r="I19" t="str">
            <v>NO</v>
          </cell>
          <cell r="J19">
            <v>70.2</v>
          </cell>
          <cell r="K19">
            <v>16.600000000000001</v>
          </cell>
        </row>
        <row r="20">
          <cell r="B20">
            <v>27.925000000000001</v>
          </cell>
          <cell r="C20">
            <v>36.1</v>
          </cell>
          <cell r="D20">
            <v>21.4</v>
          </cell>
          <cell r="E20">
            <v>67.166666666666671</v>
          </cell>
          <cell r="F20">
            <v>95</v>
          </cell>
          <cell r="G20">
            <v>31</v>
          </cell>
          <cell r="H20">
            <v>10.08</v>
          </cell>
          <cell r="I20" t="str">
            <v>SE</v>
          </cell>
          <cell r="J20">
            <v>29.16</v>
          </cell>
          <cell r="K20">
            <v>0.2</v>
          </cell>
        </row>
        <row r="21">
          <cell r="B21">
            <v>28.599999999999994</v>
          </cell>
          <cell r="C21">
            <v>36.799999999999997</v>
          </cell>
          <cell r="D21">
            <v>21.8</v>
          </cell>
          <cell r="E21">
            <v>66.291666666666671</v>
          </cell>
          <cell r="F21">
            <v>96</v>
          </cell>
          <cell r="G21">
            <v>34</v>
          </cell>
          <cell r="H21">
            <v>14.04</v>
          </cell>
          <cell r="I21" t="str">
            <v>S</v>
          </cell>
          <cell r="J21">
            <v>30.240000000000002</v>
          </cell>
          <cell r="K21">
            <v>0</v>
          </cell>
        </row>
        <row r="22">
          <cell r="B22">
            <v>28.729166666666671</v>
          </cell>
          <cell r="C22">
            <v>37.200000000000003</v>
          </cell>
          <cell r="D22">
            <v>22.4</v>
          </cell>
          <cell r="E22">
            <v>67.541666666666671</v>
          </cell>
          <cell r="F22">
            <v>96</v>
          </cell>
          <cell r="G22">
            <v>33</v>
          </cell>
          <cell r="H22">
            <v>18.36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27.145833333333332</v>
          </cell>
          <cell r="C23">
            <v>35.700000000000003</v>
          </cell>
          <cell r="D23">
            <v>22.7</v>
          </cell>
          <cell r="E23">
            <v>78.5</v>
          </cell>
          <cell r="F23">
            <v>100</v>
          </cell>
          <cell r="G23">
            <v>42</v>
          </cell>
          <cell r="H23">
            <v>18.720000000000002</v>
          </cell>
          <cell r="I23" t="str">
            <v>NE</v>
          </cell>
          <cell r="J23">
            <v>45.36</v>
          </cell>
          <cell r="K23">
            <v>51.4</v>
          </cell>
        </row>
        <row r="24">
          <cell r="B24">
            <v>25.895833333333329</v>
          </cell>
          <cell r="C24">
            <v>32.299999999999997</v>
          </cell>
          <cell r="D24">
            <v>23.1</v>
          </cell>
          <cell r="E24">
            <v>84.416666666666671</v>
          </cell>
          <cell r="F24">
            <v>100</v>
          </cell>
          <cell r="G24">
            <v>51</v>
          </cell>
          <cell r="H24">
            <v>5.4</v>
          </cell>
          <cell r="I24" t="str">
            <v>SE</v>
          </cell>
          <cell r="J24">
            <v>13.68</v>
          </cell>
          <cell r="K24">
            <v>0.2</v>
          </cell>
        </row>
        <row r="25">
          <cell r="B25">
            <v>26.487499999999997</v>
          </cell>
          <cell r="C25">
            <v>32.5</v>
          </cell>
          <cell r="D25">
            <v>23.3</v>
          </cell>
          <cell r="E25">
            <v>81.291666666666671</v>
          </cell>
          <cell r="F25">
            <v>99</v>
          </cell>
          <cell r="G25">
            <v>53</v>
          </cell>
          <cell r="H25">
            <v>9.3600000000000012</v>
          </cell>
          <cell r="I25" t="str">
            <v>NE</v>
          </cell>
          <cell r="J25">
            <v>27.36</v>
          </cell>
          <cell r="K25">
            <v>0</v>
          </cell>
        </row>
        <row r="26">
          <cell r="B26">
            <v>26.854166666666671</v>
          </cell>
          <cell r="C26">
            <v>32.6</v>
          </cell>
          <cell r="D26">
            <v>24.1</v>
          </cell>
          <cell r="E26">
            <v>81.5</v>
          </cell>
          <cell r="F26">
            <v>98</v>
          </cell>
          <cell r="G26">
            <v>52</v>
          </cell>
          <cell r="H26">
            <v>12.6</v>
          </cell>
          <cell r="I26" t="str">
            <v>SO</v>
          </cell>
          <cell r="J26">
            <v>28.8</v>
          </cell>
          <cell r="K26">
            <v>0</v>
          </cell>
        </row>
        <row r="27">
          <cell r="B27">
            <v>25.424999999999997</v>
          </cell>
          <cell r="C27">
            <v>32.299999999999997</v>
          </cell>
          <cell r="D27">
            <v>19.7</v>
          </cell>
          <cell r="E27">
            <v>68.791666666666671</v>
          </cell>
          <cell r="F27">
            <v>96</v>
          </cell>
          <cell r="G27">
            <v>29</v>
          </cell>
          <cell r="H27">
            <v>10.8</v>
          </cell>
          <cell r="I27" t="str">
            <v>O</v>
          </cell>
          <cell r="J27">
            <v>22.68</v>
          </cell>
          <cell r="K27">
            <v>0</v>
          </cell>
        </row>
        <row r="28">
          <cell r="B28">
            <v>24.679166666666671</v>
          </cell>
          <cell r="C28">
            <v>32.5</v>
          </cell>
          <cell r="D28">
            <v>18.399999999999999</v>
          </cell>
          <cell r="E28">
            <v>70.625</v>
          </cell>
          <cell r="F28">
            <v>93</v>
          </cell>
          <cell r="G28">
            <v>48</v>
          </cell>
          <cell r="H28">
            <v>11.879999999999999</v>
          </cell>
          <cell r="I28" t="str">
            <v>O</v>
          </cell>
          <cell r="J28">
            <v>24.840000000000003</v>
          </cell>
          <cell r="K28">
            <v>0</v>
          </cell>
        </row>
        <row r="29">
          <cell r="B29">
            <v>26.541666666666668</v>
          </cell>
          <cell r="C29">
            <v>33.9</v>
          </cell>
          <cell r="D29">
            <v>20.399999999999999</v>
          </cell>
          <cell r="E29">
            <v>67.208333333333329</v>
          </cell>
          <cell r="F29">
            <v>89</v>
          </cell>
          <cell r="G29">
            <v>41</v>
          </cell>
          <cell r="H29">
            <v>10.44</v>
          </cell>
          <cell r="I29" t="str">
            <v>O</v>
          </cell>
          <cell r="J29">
            <v>26.64</v>
          </cell>
          <cell r="K29">
            <v>0</v>
          </cell>
        </row>
        <row r="30">
          <cell r="B30">
            <v>26.579166666666666</v>
          </cell>
          <cell r="C30">
            <v>34</v>
          </cell>
          <cell r="D30">
            <v>20</v>
          </cell>
          <cell r="E30">
            <v>64.75</v>
          </cell>
          <cell r="F30">
            <v>90</v>
          </cell>
          <cell r="G30">
            <v>32</v>
          </cell>
          <cell r="H30">
            <v>9.7200000000000006</v>
          </cell>
          <cell r="I30" t="str">
            <v>O</v>
          </cell>
          <cell r="J30">
            <v>26.64</v>
          </cell>
          <cell r="K30">
            <v>0</v>
          </cell>
        </row>
        <row r="31">
          <cell r="B31">
            <v>25.966666666666669</v>
          </cell>
          <cell r="C31">
            <v>34.700000000000003</v>
          </cell>
          <cell r="D31">
            <v>18.2</v>
          </cell>
          <cell r="E31">
            <v>66.208333333333329</v>
          </cell>
          <cell r="F31">
            <v>94</v>
          </cell>
          <cell r="G31">
            <v>32</v>
          </cell>
          <cell r="H31">
            <v>10.08</v>
          </cell>
          <cell r="I31" t="str">
            <v>O</v>
          </cell>
          <cell r="J31">
            <v>23.400000000000002</v>
          </cell>
          <cell r="K31">
            <v>0</v>
          </cell>
        </row>
        <row r="32">
          <cell r="B32">
            <v>26.349999999999998</v>
          </cell>
          <cell r="C32">
            <v>34.700000000000003</v>
          </cell>
          <cell r="D32">
            <v>21.5</v>
          </cell>
          <cell r="E32">
            <v>74.166666666666671</v>
          </cell>
          <cell r="F32">
            <v>93</v>
          </cell>
          <cell r="G32">
            <v>43</v>
          </cell>
          <cell r="H32">
            <v>13.68</v>
          </cell>
          <cell r="I32" t="str">
            <v>S</v>
          </cell>
          <cell r="J32">
            <v>44.64</v>
          </cell>
          <cell r="K32">
            <v>0</v>
          </cell>
        </row>
        <row r="33">
          <cell r="B33">
            <v>25.458333333333332</v>
          </cell>
          <cell r="C33">
            <v>31.4</v>
          </cell>
          <cell r="D33">
            <v>21.8</v>
          </cell>
          <cell r="E33">
            <v>80.708333333333329</v>
          </cell>
          <cell r="F33">
            <v>96</v>
          </cell>
          <cell r="G33">
            <v>56</v>
          </cell>
          <cell r="H33">
            <v>9.3600000000000012</v>
          </cell>
          <cell r="I33" t="str">
            <v>O</v>
          </cell>
          <cell r="J33">
            <v>25.56</v>
          </cell>
          <cell r="K33">
            <v>0</v>
          </cell>
        </row>
        <row r="34">
          <cell r="B34">
            <v>25.545833333333331</v>
          </cell>
          <cell r="C34">
            <v>33.1</v>
          </cell>
          <cell r="D34">
            <v>20.399999999999999</v>
          </cell>
          <cell r="E34">
            <v>82.25</v>
          </cell>
          <cell r="F34">
            <v>100</v>
          </cell>
          <cell r="G34">
            <v>45</v>
          </cell>
          <cell r="H34">
            <v>11.520000000000001</v>
          </cell>
          <cell r="I34" t="str">
            <v>O</v>
          </cell>
          <cell r="J34">
            <v>31.680000000000003</v>
          </cell>
          <cell r="K34">
            <v>20.599999999999998</v>
          </cell>
        </row>
        <row r="35">
          <cell r="B35">
            <v>26.3125</v>
          </cell>
          <cell r="C35">
            <v>34.799999999999997</v>
          </cell>
          <cell r="D35">
            <v>19.5</v>
          </cell>
          <cell r="E35">
            <v>74.666666666666671</v>
          </cell>
          <cell r="F35">
            <v>100</v>
          </cell>
          <cell r="G35">
            <v>36</v>
          </cell>
          <cell r="H35">
            <v>6.84</v>
          </cell>
          <cell r="I35" t="str">
            <v>SO</v>
          </cell>
          <cell r="J35">
            <v>19.440000000000001</v>
          </cell>
          <cell r="K35">
            <v>0</v>
          </cell>
        </row>
        <row r="36">
          <cell r="I36" t="str">
            <v>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25.304545454545458</v>
          </cell>
          <cell r="C5">
            <v>31.5</v>
          </cell>
          <cell r="D5">
            <v>20.2</v>
          </cell>
          <cell r="E5">
            <v>65.090909090909093</v>
          </cell>
          <cell r="F5">
            <v>90</v>
          </cell>
          <cell r="G5">
            <v>42</v>
          </cell>
          <cell r="H5">
            <v>16.920000000000002</v>
          </cell>
          <cell r="I5" t="str">
            <v>NE</v>
          </cell>
          <cell r="J5">
            <v>34.200000000000003</v>
          </cell>
          <cell r="K5">
            <v>0</v>
          </cell>
        </row>
        <row r="6">
          <cell r="B6">
            <v>24.382608695652177</v>
          </cell>
          <cell r="C6">
            <v>30.6</v>
          </cell>
          <cell r="D6">
            <v>19.7</v>
          </cell>
          <cell r="E6">
            <v>66.086956521739125</v>
          </cell>
          <cell r="F6">
            <v>87</v>
          </cell>
          <cell r="G6">
            <v>47</v>
          </cell>
          <cell r="H6">
            <v>18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24.005263157894738</v>
          </cell>
          <cell r="C7">
            <v>31.9</v>
          </cell>
          <cell r="D7">
            <v>16.8</v>
          </cell>
          <cell r="E7">
            <v>68.473684210526315</v>
          </cell>
          <cell r="F7">
            <v>98</v>
          </cell>
          <cell r="G7">
            <v>40</v>
          </cell>
          <cell r="H7">
            <v>16.920000000000002</v>
          </cell>
          <cell r="I7" t="str">
            <v>L</v>
          </cell>
          <cell r="J7">
            <v>37.800000000000004</v>
          </cell>
          <cell r="K7">
            <v>0</v>
          </cell>
        </row>
        <row r="8">
          <cell r="B8">
            <v>26.431578947368422</v>
          </cell>
          <cell r="C8">
            <v>33.1</v>
          </cell>
          <cell r="D8">
            <v>17.899999999999999</v>
          </cell>
          <cell r="E8">
            <v>58.421052631578945</v>
          </cell>
          <cell r="F8">
            <v>93</v>
          </cell>
          <cell r="G8">
            <v>34</v>
          </cell>
          <cell r="H8">
            <v>14.04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26.390000000000004</v>
          </cell>
          <cell r="C9">
            <v>34.6</v>
          </cell>
          <cell r="D9">
            <v>19</v>
          </cell>
          <cell r="E9">
            <v>57.75</v>
          </cell>
          <cell r="F9">
            <v>89</v>
          </cell>
          <cell r="G9">
            <v>27</v>
          </cell>
          <cell r="H9">
            <v>8.64</v>
          </cell>
          <cell r="I9" t="str">
            <v>NO</v>
          </cell>
          <cell r="J9">
            <v>21.96</v>
          </cell>
          <cell r="K9">
            <v>0</v>
          </cell>
        </row>
        <row r="10">
          <cell r="B10">
            <v>29.938461538461532</v>
          </cell>
          <cell r="C10">
            <v>34.5</v>
          </cell>
          <cell r="D10">
            <v>21.4</v>
          </cell>
          <cell r="E10">
            <v>45.615384615384613</v>
          </cell>
          <cell r="F10">
            <v>77</v>
          </cell>
          <cell r="G10">
            <v>29</v>
          </cell>
          <cell r="H10">
            <v>19.079999999999998</v>
          </cell>
          <cell r="I10" t="str">
            <v>L</v>
          </cell>
          <cell r="J10">
            <v>34.56</v>
          </cell>
          <cell r="K10">
            <v>0</v>
          </cell>
        </row>
        <row r="11">
          <cell r="B11">
            <v>29.454545454545453</v>
          </cell>
          <cell r="C11">
            <v>35.200000000000003</v>
          </cell>
          <cell r="D11">
            <v>23.4</v>
          </cell>
          <cell r="E11">
            <v>48.18181818181818</v>
          </cell>
          <cell r="F11">
            <v>69</v>
          </cell>
          <cell r="G11">
            <v>26</v>
          </cell>
          <cell r="H11">
            <v>20.88</v>
          </cell>
          <cell r="I11" t="str">
            <v>NE</v>
          </cell>
          <cell r="J11">
            <v>41.04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33.674999999999997</v>
          </cell>
          <cell r="C13">
            <v>35.799999999999997</v>
          </cell>
          <cell r="D13">
            <v>32.6</v>
          </cell>
          <cell r="E13">
            <v>30.75</v>
          </cell>
          <cell r="F13">
            <v>37</v>
          </cell>
          <cell r="G13">
            <v>27</v>
          </cell>
          <cell r="H13">
            <v>17.64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31.429999999999996</v>
          </cell>
          <cell r="C14">
            <v>35.299999999999997</v>
          </cell>
          <cell r="D14">
            <v>23.9</v>
          </cell>
          <cell r="E14">
            <v>40.9</v>
          </cell>
          <cell r="F14">
            <v>66</v>
          </cell>
          <cell r="G14">
            <v>27</v>
          </cell>
          <cell r="H14">
            <v>16.2</v>
          </cell>
          <cell r="I14" t="str">
            <v>SE</v>
          </cell>
          <cell r="J14">
            <v>25.56</v>
          </cell>
          <cell r="K14">
            <v>0</v>
          </cell>
        </row>
        <row r="15">
          <cell r="B15">
            <v>33.320000000000007</v>
          </cell>
          <cell r="C15">
            <v>37</v>
          </cell>
          <cell r="D15">
            <v>24.9</v>
          </cell>
          <cell r="E15">
            <v>35.5</v>
          </cell>
          <cell r="F15">
            <v>61</v>
          </cell>
          <cell r="G15">
            <v>27</v>
          </cell>
          <cell r="H15">
            <v>16.920000000000002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23.169999999999998</v>
          </cell>
          <cell r="C23">
            <v>25.8</v>
          </cell>
          <cell r="D23">
            <v>22.1</v>
          </cell>
          <cell r="E23">
            <v>94.6</v>
          </cell>
          <cell r="F23">
            <v>98</v>
          </cell>
          <cell r="G23">
            <v>87</v>
          </cell>
          <cell r="H23">
            <v>11.520000000000001</v>
          </cell>
          <cell r="I23" t="str">
            <v>N</v>
          </cell>
          <cell r="J23">
            <v>22.32</v>
          </cell>
          <cell r="K23">
            <v>13.599999999999998</v>
          </cell>
        </row>
        <row r="24">
          <cell r="B24">
            <v>23.479166666666668</v>
          </cell>
          <cell r="C24">
            <v>28.6</v>
          </cell>
          <cell r="D24">
            <v>21</v>
          </cell>
          <cell r="E24">
            <v>87.833333333333329</v>
          </cell>
          <cell r="F24">
            <v>99</v>
          </cell>
          <cell r="G24">
            <v>60</v>
          </cell>
          <cell r="H24">
            <v>11.879999999999999</v>
          </cell>
          <cell r="I24" t="str">
            <v>S</v>
          </cell>
          <cell r="J24">
            <v>25.2</v>
          </cell>
          <cell r="K24">
            <v>19</v>
          </cell>
        </row>
        <row r="25">
          <cell r="B25">
            <v>22.908333333333335</v>
          </cell>
          <cell r="C25">
            <v>32</v>
          </cell>
          <cell r="D25">
            <v>15.6</v>
          </cell>
          <cell r="E25">
            <v>69.5</v>
          </cell>
          <cell r="F25">
            <v>93</v>
          </cell>
          <cell r="G25">
            <v>40</v>
          </cell>
          <cell r="H25">
            <v>7.9200000000000008</v>
          </cell>
          <cell r="I25" t="str">
            <v>SO</v>
          </cell>
          <cell r="J25">
            <v>18</v>
          </cell>
          <cell r="K25">
            <v>0</v>
          </cell>
        </row>
        <row r="26">
          <cell r="B26">
            <v>21.556249999999999</v>
          </cell>
          <cell r="C26">
            <v>30.3</v>
          </cell>
          <cell r="D26">
            <v>17.8</v>
          </cell>
          <cell r="E26">
            <v>76.75</v>
          </cell>
          <cell r="F26">
            <v>94</v>
          </cell>
          <cell r="G26">
            <v>48</v>
          </cell>
          <cell r="H26">
            <v>17.64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23.092307692307692</v>
          </cell>
          <cell r="C27">
            <v>29.1</v>
          </cell>
          <cell r="D27">
            <v>19.899999999999999</v>
          </cell>
          <cell r="E27">
            <v>69.769230769230774</v>
          </cell>
          <cell r="F27">
            <v>81</v>
          </cell>
          <cell r="G27">
            <v>38</v>
          </cell>
          <cell r="H27">
            <v>23.759999999999998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22.166666666666668</v>
          </cell>
          <cell r="C28">
            <v>29.6</v>
          </cell>
          <cell r="D28">
            <v>17.899999999999999</v>
          </cell>
          <cell r="E28">
            <v>58.5</v>
          </cell>
          <cell r="F28">
            <v>79</v>
          </cell>
          <cell r="G28">
            <v>45</v>
          </cell>
          <cell r="H28">
            <v>17.64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23.000000000000004</v>
          </cell>
          <cell r="C29">
            <v>26.7</v>
          </cell>
          <cell r="D29">
            <v>21.1</v>
          </cell>
          <cell r="E29">
            <v>72.599999999999994</v>
          </cell>
          <cell r="F29">
            <v>80</v>
          </cell>
          <cell r="G29">
            <v>54</v>
          </cell>
          <cell r="H29">
            <v>18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20.324999999999999</v>
          </cell>
          <cell r="C31">
            <v>21.1</v>
          </cell>
          <cell r="D31">
            <v>19.5</v>
          </cell>
          <cell r="E31">
            <v>62.5</v>
          </cell>
          <cell r="F31">
            <v>66</v>
          </cell>
          <cell r="G31">
            <v>59</v>
          </cell>
          <cell r="H31">
            <v>11.520000000000001</v>
          </cell>
          <cell r="I31" t="str">
            <v>NE</v>
          </cell>
          <cell r="J31">
            <v>16.920000000000002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21.533333333333331</v>
          </cell>
          <cell r="C33">
            <v>22</v>
          </cell>
          <cell r="D33">
            <v>21.2</v>
          </cell>
          <cell r="E33">
            <v>98</v>
          </cell>
          <cell r="F33">
            <v>98</v>
          </cell>
          <cell r="G33">
            <v>97</v>
          </cell>
          <cell r="H33">
            <v>9.7200000000000006</v>
          </cell>
          <cell r="I33" t="str">
            <v>NE</v>
          </cell>
          <cell r="J33">
            <v>20.88</v>
          </cell>
          <cell r="K33">
            <v>3.8000000000000003</v>
          </cell>
        </row>
        <row r="34">
          <cell r="B34">
            <v>27.1</v>
          </cell>
          <cell r="C34">
            <v>29</v>
          </cell>
          <cell r="D34">
            <v>27.1</v>
          </cell>
          <cell r="E34">
            <v>73</v>
          </cell>
          <cell r="F34">
            <v>73</v>
          </cell>
          <cell r="G34">
            <v>65</v>
          </cell>
          <cell r="H34">
            <v>6.48</v>
          </cell>
          <cell r="I34" t="str">
            <v>L</v>
          </cell>
          <cell r="J34">
            <v>11.879999999999999</v>
          </cell>
          <cell r="K34">
            <v>0</v>
          </cell>
        </row>
        <row r="35">
          <cell r="B35">
            <v>22.424999999999997</v>
          </cell>
          <cell r="C35">
            <v>22.9</v>
          </cell>
          <cell r="D35">
            <v>22</v>
          </cell>
          <cell r="E35">
            <v>86.5</v>
          </cell>
          <cell r="F35">
            <v>90</v>
          </cell>
          <cell r="G35">
            <v>84</v>
          </cell>
          <cell r="H35">
            <v>7.2</v>
          </cell>
          <cell r="I35" t="str">
            <v>NE</v>
          </cell>
          <cell r="J35">
            <v>15.120000000000001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24.674999999999997</v>
          </cell>
          <cell r="C5">
            <v>31</v>
          </cell>
          <cell r="D5">
            <v>18.3</v>
          </cell>
          <cell r="E5">
            <v>60.166666666666664</v>
          </cell>
          <cell r="F5">
            <v>85</v>
          </cell>
          <cell r="G5">
            <v>37</v>
          </cell>
          <cell r="H5">
            <v>16.559999999999999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24.208333333333332</v>
          </cell>
          <cell r="C6">
            <v>29.2</v>
          </cell>
          <cell r="D6">
            <v>19.8</v>
          </cell>
          <cell r="E6">
            <v>64.625</v>
          </cell>
          <cell r="F6">
            <v>84</v>
          </cell>
          <cell r="G6">
            <v>45</v>
          </cell>
          <cell r="H6">
            <v>23.040000000000003</v>
          </cell>
          <cell r="I6" t="str">
            <v>SE</v>
          </cell>
          <cell r="J6">
            <v>37.080000000000005</v>
          </cell>
          <cell r="K6">
            <v>0</v>
          </cell>
        </row>
        <row r="7">
          <cell r="B7">
            <v>24.808333333333334</v>
          </cell>
          <cell r="C7">
            <v>31.6</v>
          </cell>
          <cell r="D7">
            <v>20</v>
          </cell>
          <cell r="E7">
            <v>64.125</v>
          </cell>
          <cell r="F7">
            <v>80</v>
          </cell>
          <cell r="G7">
            <v>38</v>
          </cell>
          <cell r="H7">
            <v>20.52</v>
          </cell>
          <cell r="I7" t="str">
            <v>SE</v>
          </cell>
          <cell r="J7">
            <v>43.2</v>
          </cell>
          <cell r="K7">
            <v>0</v>
          </cell>
        </row>
        <row r="8">
          <cell r="B8">
            <v>25.591666666666669</v>
          </cell>
          <cell r="C8">
            <v>31.7</v>
          </cell>
          <cell r="D8">
            <v>20</v>
          </cell>
          <cell r="E8">
            <v>60.125</v>
          </cell>
          <cell r="F8">
            <v>82</v>
          </cell>
          <cell r="G8">
            <v>37</v>
          </cell>
          <cell r="H8">
            <v>14.76</v>
          </cell>
          <cell r="I8" t="str">
            <v>SE</v>
          </cell>
          <cell r="J8">
            <v>27.720000000000002</v>
          </cell>
          <cell r="K8">
            <v>0</v>
          </cell>
        </row>
        <row r="9">
          <cell r="B9">
            <v>26.337500000000002</v>
          </cell>
          <cell r="C9">
            <v>33.200000000000003</v>
          </cell>
          <cell r="D9">
            <v>20.7</v>
          </cell>
          <cell r="E9">
            <v>50.833333333333336</v>
          </cell>
          <cell r="F9">
            <v>75</v>
          </cell>
          <cell r="G9">
            <v>26</v>
          </cell>
          <cell r="H9">
            <v>12.24</v>
          </cell>
          <cell r="I9" t="str">
            <v>L</v>
          </cell>
          <cell r="J9">
            <v>22.68</v>
          </cell>
          <cell r="K9">
            <v>0</v>
          </cell>
        </row>
        <row r="10">
          <cell r="B10">
            <v>25.683333333333334</v>
          </cell>
          <cell r="C10">
            <v>32.4</v>
          </cell>
          <cell r="D10">
            <v>19.8</v>
          </cell>
          <cell r="E10">
            <v>56.958333333333336</v>
          </cell>
          <cell r="F10">
            <v>79</v>
          </cell>
          <cell r="G10">
            <v>32</v>
          </cell>
          <cell r="H10">
            <v>13.32</v>
          </cell>
          <cell r="I10" t="str">
            <v>L</v>
          </cell>
          <cell r="J10">
            <v>23.759999999999998</v>
          </cell>
          <cell r="K10">
            <v>4.4000000000000004</v>
          </cell>
        </row>
        <row r="11">
          <cell r="B11">
            <v>26.370833333333337</v>
          </cell>
          <cell r="C11">
            <v>33</v>
          </cell>
          <cell r="D11">
            <v>21.8</v>
          </cell>
          <cell r="E11">
            <v>53.416666666666664</v>
          </cell>
          <cell r="F11">
            <v>77</v>
          </cell>
          <cell r="G11">
            <v>26</v>
          </cell>
          <cell r="H11">
            <v>19.079999999999998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26.754166666666663</v>
          </cell>
          <cell r="C12">
            <v>33.299999999999997</v>
          </cell>
          <cell r="D12">
            <v>21.3</v>
          </cell>
          <cell r="E12">
            <v>47.166666666666664</v>
          </cell>
          <cell r="F12">
            <v>72</v>
          </cell>
          <cell r="G12">
            <v>28</v>
          </cell>
          <cell r="H12">
            <v>13.68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27.699999999999992</v>
          </cell>
          <cell r="C13">
            <v>34.299999999999997</v>
          </cell>
          <cell r="D13">
            <v>22.7</v>
          </cell>
          <cell r="E13">
            <v>47.5</v>
          </cell>
          <cell r="F13">
            <v>72</v>
          </cell>
          <cell r="G13">
            <v>27</v>
          </cell>
          <cell r="H13">
            <v>16.920000000000002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26.916666666666671</v>
          </cell>
          <cell r="C14">
            <v>33.5</v>
          </cell>
          <cell r="D14">
            <v>19.399999999999999</v>
          </cell>
          <cell r="E14">
            <v>46.083333333333336</v>
          </cell>
          <cell r="F14">
            <v>74</v>
          </cell>
          <cell r="G14">
            <v>24</v>
          </cell>
          <cell r="H14">
            <v>15.120000000000001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27.612500000000001</v>
          </cell>
          <cell r="C15">
            <v>34.4</v>
          </cell>
          <cell r="D15">
            <v>21</v>
          </cell>
          <cell r="E15">
            <v>48.541666666666664</v>
          </cell>
          <cell r="F15">
            <v>72</v>
          </cell>
          <cell r="G15">
            <v>25</v>
          </cell>
          <cell r="H15">
            <v>17.64</v>
          </cell>
          <cell r="I15" t="str">
            <v>SE</v>
          </cell>
          <cell r="J15">
            <v>30.240000000000002</v>
          </cell>
          <cell r="K15">
            <v>0</v>
          </cell>
        </row>
        <row r="16">
          <cell r="B16">
            <v>28.624999999999996</v>
          </cell>
          <cell r="C16">
            <v>34.700000000000003</v>
          </cell>
          <cell r="D16">
            <v>23.1</v>
          </cell>
          <cell r="E16">
            <v>50.75</v>
          </cell>
          <cell r="F16">
            <v>69</v>
          </cell>
          <cell r="G16">
            <v>33</v>
          </cell>
          <cell r="H16">
            <v>15.120000000000001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29.275000000000002</v>
          </cell>
          <cell r="C17">
            <v>35.5</v>
          </cell>
          <cell r="D17">
            <v>23.8</v>
          </cell>
          <cell r="E17">
            <v>52.541666666666664</v>
          </cell>
          <cell r="F17">
            <v>78</v>
          </cell>
          <cell r="G17">
            <v>29</v>
          </cell>
          <cell r="H17">
            <v>16.559999999999999</v>
          </cell>
          <cell r="I17" t="str">
            <v>L</v>
          </cell>
          <cell r="J17">
            <v>38.880000000000003</v>
          </cell>
          <cell r="K17">
            <v>0</v>
          </cell>
        </row>
        <row r="18">
          <cell r="B18">
            <v>29.041666666666668</v>
          </cell>
          <cell r="C18">
            <v>35.6</v>
          </cell>
          <cell r="D18">
            <v>22</v>
          </cell>
          <cell r="E18">
            <v>46.666666666666664</v>
          </cell>
          <cell r="F18">
            <v>72</v>
          </cell>
          <cell r="G18">
            <v>24</v>
          </cell>
          <cell r="H18">
            <v>17.28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27.295833333333331</v>
          </cell>
          <cell r="C19">
            <v>31.8</v>
          </cell>
          <cell r="D19">
            <v>23.3</v>
          </cell>
          <cell r="E19">
            <v>59.458333333333336</v>
          </cell>
          <cell r="F19">
            <v>72</v>
          </cell>
          <cell r="G19">
            <v>48</v>
          </cell>
          <cell r="H19">
            <v>13.32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26.824999999999999</v>
          </cell>
          <cell r="C20">
            <v>32.799999999999997</v>
          </cell>
          <cell r="D20">
            <v>20.9</v>
          </cell>
          <cell r="E20">
            <v>64.125</v>
          </cell>
          <cell r="F20">
            <v>86</v>
          </cell>
          <cell r="G20">
            <v>41</v>
          </cell>
          <cell r="H20">
            <v>21.240000000000002</v>
          </cell>
          <cell r="I20" t="str">
            <v>N</v>
          </cell>
          <cell r="J20">
            <v>38.519999999999996</v>
          </cell>
          <cell r="K20">
            <v>0</v>
          </cell>
        </row>
        <row r="21">
          <cell r="B21">
            <v>27.100000000000005</v>
          </cell>
          <cell r="C21">
            <v>33.799999999999997</v>
          </cell>
          <cell r="D21">
            <v>21.9</v>
          </cell>
          <cell r="E21">
            <v>65.333333333333329</v>
          </cell>
          <cell r="F21">
            <v>87</v>
          </cell>
          <cell r="G21">
            <v>36</v>
          </cell>
          <cell r="H21">
            <v>16.920000000000002</v>
          </cell>
          <cell r="I21" t="str">
            <v>N</v>
          </cell>
          <cell r="J21">
            <v>34.92</v>
          </cell>
          <cell r="K21">
            <v>0</v>
          </cell>
        </row>
        <row r="22">
          <cell r="B22">
            <v>27.087500000000002</v>
          </cell>
          <cell r="C22">
            <v>33.799999999999997</v>
          </cell>
          <cell r="D22">
            <v>21.4</v>
          </cell>
          <cell r="E22">
            <v>64.166666666666671</v>
          </cell>
          <cell r="F22">
            <v>87</v>
          </cell>
          <cell r="G22">
            <v>40</v>
          </cell>
          <cell r="H22">
            <v>13.32</v>
          </cell>
          <cell r="I22" t="str">
            <v>N</v>
          </cell>
          <cell r="J22">
            <v>27.36</v>
          </cell>
          <cell r="K22">
            <v>0</v>
          </cell>
        </row>
        <row r="23">
          <cell r="B23">
            <v>25.583333333333339</v>
          </cell>
          <cell r="C23">
            <v>32.299999999999997</v>
          </cell>
          <cell r="D23">
            <v>22</v>
          </cell>
          <cell r="E23">
            <v>75.75</v>
          </cell>
          <cell r="F23">
            <v>90</v>
          </cell>
          <cell r="G23">
            <v>52</v>
          </cell>
          <cell r="H23">
            <v>22.68</v>
          </cell>
          <cell r="I23" t="str">
            <v>NE</v>
          </cell>
          <cell r="J23">
            <v>54.72</v>
          </cell>
          <cell r="K23">
            <v>2.4</v>
          </cell>
        </row>
        <row r="24">
          <cell r="B24">
            <v>23.758333333333336</v>
          </cell>
          <cell r="C24">
            <v>28.9</v>
          </cell>
          <cell r="D24">
            <v>21.2</v>
          </cell>
          <cell r="E24">
            <v>84.458333333333329</v>
          </cell>
          <cell r="F24">
            <v>96</v>
          </cell>
          <cell r="G24">
            <v>64</v>
          </cell>
          <cell r="H24">
            <v>14.4</v>
          </cell>
          <cell r="I24" t="str">
            <v>N</v>
          </cell>
          <cell r="J24">
            <v>38.519999999999996</v>
          </cell>
          <cell r="K24">
            <v>34.799999999999997</v>
          </cell>
        </row>
        <row r="25">
          <cell r="B25">
            <v>25.379166666666663</v>
          </cell>
          <cell r="C25">
            <v>31.9</v>
          </cell>
          <cell r="D25">
            <v>20.6</v>
          </cell>
          <cell r="E25">
            <v>71.75</v>
          </cell>
          <cell r="F25">
            <v>93</v>
          </cell>
          <cell r="G25">
            <v>44</v>
          </cell>
          <cell r="H25">
            <v>16.920000000000002</v>
          </cell>
          <cell r="I25" t="str">
            <v>N</v>
          </cell>
          <cell r="J25">
            <v>27.720000000000002</v>
          </cell>
          <cell r="K25">
            <v>0</v>
          </cell>
        </row>
        <row r="26">
          <cell r="B26">
            <v>26.229166666666661</v>
          </cell>
          <cell r="C26">
            <v>32.9</v>
          </cell>
          <cell r="D26">
            <v>21.8</v>
          </cell>
          <cell r="E26">
            <v>73.083333333333329</v>
          </cell>
          <cell r="F26">
            <v>95</v>
          </cell>
          <cell r="G26">
            <v>44</v>
          </cell>
          <cell r="H26">
            <v>15.120000000000001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26.845833333333328</v>
          </cell>
          <cell r="C27">
            <v>32.1</v>
          </cell>
          <cell r="D27">
            <v>22.3</v>
          </cell>
          <cell r="E27">
            <v>51.041666666666664</v>
          </cell>
          <cell r="F27">
            <v>71</v>
          </cell>
          <cell r="G27">
            <v>26</v>
          </cell>
          <cell r="H27">
            <v>24.840000000000003</v>
          </cell>
          <cell r="I27" t="str">
            <v>SE</v>
          </cell>
          <cell r="J27">
            <v>44.64</v>
          </cell>
          <cell r="K27">
            <v>0</v>
          </cell>
        </row>
        <row r="28">
          <cell r="B28">
            <v>25.104166666666661</v>
          </cell>
          <cell r="C28">
            <v>32.799999999999997</v>
          </cell>
          <cell r="D28">
            <v>17.8</v>
          </cell>
          <cell r="E28">
            <v>50.625</v>
          </cell>
          <cell r="F28">
            <v>68</v>
          </cell>
          <cell r="G28">
            <v>31</v>
          </cell>
          <cell r="H28">
            <v>23.759999999999998</v>
          </cell>
          <cell r="I28" t="str">
            <v>SE</v>
          </cell>
          <cell r="J28">
            <v>40.32</v>
          </cell>
          <cell r="K28">
            <v>0</v>
          </cell>
        </row>
        <row r="29">
          <cell r="B29">
            <v>26.966666666666658</v>
          </cell>
          <cell r="C29">
            <v>32.5</v>
          </cell>
          <cell r="D29">
            <v>23.1</v>
          </cell>
          <cell r="E29">
            <v>56.958333333333336</v>
          </cell>
          <cell r="F29">
            <v>70</v>
          </cell>
          <cell r="G29">
            <v>40</v>
          </cell>
          <cell r="H29">
            <v>23.759999999999998</v>
          </cell>
          <cell r="I29" t="str">
            <v>L</v>
          </cell>
          <cell r="J29">
            <v>45</v>
          </cell>
          <cell r="K29">
            <v>0</v>
          </cell>
        </row>
        <row r="30">
          <cell r="B30">
            <v>27.412500000000005</v>
          </cell>
          <cell r="C30">
            <v>33.200000000000003</v>
          </cell>
          <cell r="D30">
            <v>23.2</v>
          </cell>
          <cell r="E30">
            <v>53.583333333333336</v>
          </cell>
          <cell r="F30">
            <v>69</v>
          </cell>
          <cell r="G30">
            <v>36</v>
          </cell>
          <cell r="H30">
            <v>25.2</v>
          </cell>
          <cell r="I30" t="str">
            <v>L</v>
          </cell>
          <cell r="J30">
            <v>46.800000000000004</v>
          </cell>
          <cell r="K30">
            <v>0</v>
          </cell>
        </row>
        <row r="31">
          <cell r="B31">
            <v>27.695833333333336</v>
          </cell>
          <cell r="C31">
            <v>33.799999999999997</v>
          </cell>
          <cell r="D31">
            <v>23.5</v>
          </cell>
          <cell r="E31">
            <v>46.708333333333336</v>
          </cell>
          <cell r="F31">
            <v>65</v>
          </cell>
          <cell r="G31">
            <v>31</v>
          </cell>
          <cell r="H31">
            <v>22.68</v>
          </cell>
          <cell r="I31" t="str">
            <v>L</v>
          </cell>
          <cell r="J31">
            <v>38.159999999999997</v>
          </cell>
          <cell r="K31">
            <v>0</v>
          </cell>
        </row>
        <row r="32">
          <cell r="B32">
            <v>26.849999999999998</v>
          </cell>
          <cell r="C32">
            <v>33.6</v>
          </cell>
          <cell r="D32">
            <v>22</v>
          </cell>
          <cell r="E32">
            <v>63.041666666666664</v>
          </cell>
          <cell r="F32">
            <v>97</v>
          </cell>
          <cell r="G32">
            <v>40</v>
          </cell>
          <cell r="H32">
            <v>22.68</v>
          </cell>
          <cell r="I32" t="str">
            <v>NE</v>
          </cell>
          <cell r="J32">
            <v>66.960000000000008</v>
          </cell>
          <cell r="K32">
            <v>31.400000000000002</v>
          </cell>
        </row>
        <row r="33">
          <cell r="B33">
            <v>24.341666666666669</v>
          </cell>
          <cell r="C33">
            <v>30.1</v>
          </cell>
          <cell r="D33">
            <v>22.1</v>
          </cell>
          <cell r="E33">
            <v>82.875</v>
          </cell>
          <cell r="F33">
            <v>96</v>
          </cell>
          <cell r="G33">
            <v>57</v>
          </cell>
          <cell r="H33">
            <v>19.440000000000001</v>
          </cell>
          <cell r="I33" t="str">
            <v>L</v>
          </cell>
          <cell r="J33">
            <v>36</v>
          </cell>
          <cell r="K33">
            <v>7.1999999999999993</v>
          </cell>
        </row>
        <row r="34">
          <cell r="B34">
            <v>26.170833333333334</v>
          </cell>
          <cell r="C34">
            <v>32.4</v>
          </cell>
          <cell r="D34">
            <v>21.1</v>
          </cell>
          <cell r="E34">
            <v>72</v>
          </cell>
          <cell r="F34">
            <v>92</v>
          </cell>
          <cell r="G34">
            <v>47</v>
          </cell>
          <cell r="H34">
            <v>14.04</v>
          </cell>
          <cell r="I34" t="str">
            <v>L</v>
          </cell>
          <cell r="J34">
            <v>23.759999999999998</v>
          </cell>
          <cell r="K34">
            <v>0</v>
          </cell>
        </row>
        <row r="35">
          <cell r="B35">
            <v>26.391666666666666</v>
          </cell>
          <cell r="C35">
            <v>33.700000000000003</v>
          </cell>
          <cell r="D35">
            <v>21</v>
          </cell>
          <cell r="E35">
            <v>67.083333333333329</v>
          </cell>
          <cell r="F35">
            <v>96</v>
          </cell>
          <cell r="G35">
            <v>31</v>
          </cell>
          <cell r="H35">
            <v>13.68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23.808333333333334</v>
          </cell>
          <cell r="C5">
            <v>30.7</v>
          </cell>
          <cell r="D5">
            <v>17.399999999999999</v>
          </cell>
          <cell r="E5">
            <v>70.5</v>
          </cell>
          <cell r="F5">
            <v>93</v>
          </cell>
          <cell r="G5">
            <v>46</v>
          </cell>
          <cell r="H5">
            <v>8.2799999999999994</v>
          </cell>
          <cell r="I5" t="str">
            <v>SO</v>
          </cell>
          <cell r="J5">
            <v>22.32</v>
          </cell>
          <cell r="K5">
            <v>0</v>
          </cell>
        </row>
        <row r="6">
          <cell r="B6">
            <v>23.858333333333334</v>
          </cell>
          <cell r="C6">
            <v>29</v>
          </cell>
          <cell r="D6">
            <v>21.5</v>
          </cell>
          <cell r="E6">
            <v>75.958333333333329</v>
          </cell>
          <cell r="F6">
            <v>90</v>
          </cell>
          <cell r="G6">
            <v>57</v>
          </cell>
          <cell r="H6">
            <v>9</v>
          </cell>
          <cell r="I6" t="str">
            <v>SO</v>
          </cell>
          <cell r="J6">
            <v>24.840000000000003</v>
          </cell>
          <cell r="K6">
            <v>0.2</v>
          </cell>
        </row>
        <row r="7">
          <cell r="B7">
            <v>24.462500000000002</v>
          </cell>
          <cell r="C7">
            <v>31.5</v>
          </cell>
          <cell r="D7">
            <v>19</v>
          </cell>
          <cell r="E7">
            <v>73.083333333333329</v>
          </cell>
          <cell r="F7">
            <v>94</v>
          </cell>
          <cell r="G7">
            <v>43</v>
          </cell>
          <cell r="H7">
            <v>11.879999999999999</v>
          </cell>
          <cell r="I7" t="str">
            <v>O</v>
          </cell>
          <cell r="J7">
            <v>21.6</v>
          </cell>
          <cell r="K7">
            <v>0</v>
          </cell>
        </row>
        <row r="8">
          <cell r="B8">
            <v>25.487499999999997</v>
          </cell>
          <cell r="C8">
            <v>32.700000000000003</v>
          </cell>
          <cell r="D8">
            <v>19.5</v>
          </cell>
          <cell r="E8">
            <v>68.208333333333329</v>
          </cell>
          <cell r="F8">
            <v>91</v>
          </cell>
          <cell r="G8">
            <v>36</v>
          </cell>
          <cell r="H8">
            <v>10.8</v>
          </cell>
          <cell r="I8" t="str">
            <v>SO</v>
          </cell>
          <cell r="J8">
            <v>20.16</v>
          </cell>
          <cell r="K8">
            <v>0</v>
          </cell>
        </row>
        <row r="9">
          <cell r="B9">
            <v>26.354166666666668</v>
          </cell>
          <cell r="C9">
            <v>33.1</v>
          </cell>
          <cell r="D9">
            <v>19.600000000000001</v>
          </cell>
          <cell r="E9">
            <v>61.5</v>
          </cell>
          <cell r="F9">
            <v>90</v>
          </cell>
          <cell r="G9">
            <v>32</v>
          </cell>
          <cell r="H9">
            <v>12.24</v>
          </cell>
          <cell r="I9" t="str">
            <v>SO</v>
          </cell>
          <cell r="J9">
            <v>24.840000000000003</v>
          </cell>
          <cell r="K9">
            <v>0</v>
          </cell>
        </row>
        <row r="10">
          <cell r="B10">
            <v>25.095833333333335</v>
          </cell>
          <cell r="C10">
            <v>32.9</v>
          </cell>
          <cell r="D10">
            <v>17.600000000000001</v>
          </cell>
          <cell r="E10">
            <v>62</v>
          </cell>
          <cell r="F10">
            <v>91</v>
          </cell>
          <cell r="G10">
            <v>30</v>
          </cell>
          <cell r="H10">
            <v>14.4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24.573913043478264</v>
          </cell>
          <cell r="C11">
            <v>33.299999999999997</v>
          </cell>
          <cell r="D11">
            <v>17.100000000000001</v>
          </cell>
          <cell r="E11">
            <v>60.434782608695649</v>
          </cell>
          <cell r="F11">
            <v>90</v>
          </cell>
          <cell r="G11">
            <v>24</v>
          </cell>
          <cell r="H11">
            <v>14.4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24.587499999999995</v>
          </cell>
          <cell r="C12">
            <v>33.6</v>
          </cell>
          <cell r="D12">
            <v>15.7</v>
          </cell>
          <cell r="E12">
            <v>57.791666666666664</v>
          </cell>
          <cell r="F12">
            <v>90</v>
          </cell>
          <cell r="G12">
            <v>26</v>
          </cell>
          <cell r="H12">
            <v>10.8</v>
          </cell>
          <cell r="I12" t="str">
            <v>O</v>
          </cell>
          <cell r="J12">
            <v>21.240000000000002</v>
          </cell>
          <cell r="K12">
            <v>0</v>
          </cell>
        </row>
        <row r="13">
          <cell r="B13">
            <v>24.916666666666668</v>
          </cell>
          <cell r="C13">
            <v>33.6</v>
          </cell>
          <cell r="D13">
            <v>16.5</v>
          </cell>
          <cell r="E13">
            <v>58.083333333333336</v>
          </cell>
          <cell r="F13">
            <v>89</v>
          </cell>
          <cell r="G13">
            <v>26</v>
          </cell>
          <cell r="H13">
            <v>10.8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24.899999999999995</v>
          </cell>
          <cell r="C14">
            <v>33.9</v>
          </cell>
          <cell r="D14">
            <v>16.899999999999999</v>
          </cell>
          <cell r="E14">
            <v>60.583333333333336</v>
          </cell>
          <cell r="F14">
            <v>89</v>
          </cell>
          <cell r="G14">
            <v>27</v>
          </cell>
          <cell r="H14">
            <v>8.64</v>
          </cell>
          <cell r="I14" t="str">
            <v>SO</v>
          </cell>
          <cell r="J14">
            <v>29.52</v>
          </cell>
          <cell r="K14">
            <v>0</v>
          </cell>
        </row>
        <row r="15">
          <cell r="B15">
            <v>25.724999999999998</v>
          </cell>
          <cell r="C15">
            <v>35</v>
          </cell>
          <cell r="D15">
            <v>17.100000000000001</v>
          </cell>
          <cell r="E15">
            <v>61.25</v>
          </cell>
          <cell r="F15">
            <v>90</v>
          </cell>
          <cell r="G15">
            <v>29</v>
          </cell>
          <cell r="H15">
            <v>10.8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27.362500000000001</v>
          </cell>
          <cell r="C16">
            <v>35.700000000000003</v>
          </cell>
          <cell r="D16">
            <v>20.100000000000001</v>
          </cell>
          <cell r="E16">
            <v>62.666666666666664</v>
          </cell>
          <cell r="F16">
            <v>90</v>
          </cell>
          <cell r="G16">
            <v>32</v>
          </cell>
          <cell r="H16">
            <v>12.6</v>
          </cell>
          <cell r="I16" t="str">
            <v>SO</v>
          </cell>
          <cell r="J16">
            <v>29.52</v>
          </cell>
          <cell r="K16">
            <v>0</v>
          </cell>
        </row>
        <row r="17">
          <cell r="B17">
            <v>27.712500000000002</v>
          </cell>
          <cell r="C17">
            <v>35.6</v>
          </cell>
          <cell r="D17">
            <v>21</v>
          </cell>
          <cell r="E17">
            <v>61.833333333333336</v>
          </cell>
          <cell r="F17">
            <v>90</v>
          </cell>
          <cell r="G17">
            <v>29</v>
          </cell>
          <cell r="H17">
            <v>12.6</v>
          </cell>
          <cell r="I17" t="str">
            <v>SO</v>
          </cell>
          <cell r="J17">
            <v>26.28</v>
          </cell>
          <cell r="K17">
            <v>0</v>
          </cell>
        </row>
        <row r="18">
          <cell r="B18">
            <v>26.683333333333337</v>
          </cell>
          <cell r="C18">
            <v>35</v>
          </cell>
          <cell r="D18">
            <v>19.100000000000001</v>
          </cell>
          <cell r="E18">
            <v>63.166666666666664</v>
          </cell>
          <cell r="F18">
            <v>89</v>
          </cell>
          <cell r="G18">
            <v>33</v>
          </cell>
          <cell r="H18">
            <v>19.440000000000001</v>
          </cell>
          <cell r="I18" t="str">
            <v>SO</v>
          </cell>
          <cell r="J18">
            <v>36.72</v>
          </cell>
          <cell r="K18">
            <v>0</v>
          </cell>
        </row>
        <row r="19">
          <cell r="B19">
            <v>27.183333333333341</v>
          </cell>
          <cell r="C19">
            <v>35.299999999999997</v>
          </cell>
          <cell r="D19">
            <v>21.2</v>
          </cell>
          <cell r="E19">
            <v>66.375</v>
          </cell>
          <cell r="F19">
            <v>91</v>
          </cell>
          <cell r="G19">
            <v>34</v>
          </cell>
          <cell r="H19">
            <v>15.840000000000002</v>
          </cell>
          <cell r="I19" t="str">
            <v>NO</v>
          </cell>
          <cell r="J19">
            <v>27</v>
          </cell>
          <cell r="K19">
            <v>0</v>
          </cell>
        </row>
        <row r="20">
          <cell r="B20">
            <v>25.474999999999998</v>
          </cell>
          <cell r="C20">
            <v>33.200000000000003</v>
          </cell>
          <cell r="D20">
            <v>21</v>
          </cell>
          <cell r="E20">
            <v>73.416666666666671</v>
          </cell>
          <cell r="F20">
            <v>93</v>
          </cell>
          <cell r="G20">
            <v>40</v>
          </cell>
          <cell r="H20">
            <v>19.8</v>
          </cell>
          <cell r="I20" t="str">
            <v>NO</v>
          </cell>
          <cell r="J20">
            <v>48.24</v>
          </cell>
          <cell r="K20">
            <v>18.599999999999998</v>
          </cell>
        </row>
        <row r="21">
          <cell r="B21">
            <v>27.020833333333339</v>
          </cell>
          <cell r="C21">
            <v>34.5</v>
          </cell>
          <cell r="D21">
            <v>21.3</v>
          </cell>
          <cell r="E21">
            <v>66.416666666666671</v>
          </cell>
          <cell r="F21">
            <v>91</v>
          </cell>
          <cell r="G21">
            <v>34</v>
          </cell>
          <cell r="H21">
            <v>9.7200000000000006</v>
          </cell>
          <cell r="I21" t="str">
            <v>NO</v>
          </cell>
          <cell r="J21">
            <v>21.240000000000002</v>
          </cell>
          <cell r="K21">
            <v>0</v>
          </cell>
        </row>
        <row r="22">
          <cell r="B22">
            <v>27.612500000000001</v>
          </cell>
          <cell r="C22">
            <v>35.9</v>
          </cell>
          <cell r="D22">
            <v>20.9</v>
          </cell>
          <cell r="E22">
            <v>65.666666666666671</v>
          </cell>
          <cell r="F22">
            <v>92</v>
          </cell>
          <cell r="G22">
            <v>33</v>
          </cell>
          <cell r="H22">
            <v>9.3600000000000012</v>
          </cell>
          <cell r="I22" t="str">
            <v>NO</v>
          </cell>
          <cell r="J22">
            <v>19.8</v>
          </cell>
          <cell r="K22">
            <v>0</v>
          </cell>
        </row>
        <row r="23">
          <cell r="B23">
            <v>26.462500000000002</v>
          </cell>
          <cell r="C23">
            <v>35.1</v>
          </cell>
          <cell r="D23">
            <v>21.5</v>
          </cell>
          <cell r="E23">
            <v>73.583333333333329</v>
          </cell>
          <cell r="F23">
            <v>92</v>
          </cell>
          <cell r="G23">
            <v>38</v>
          </cell>
          <cell r="H23">
            <v>15.840000000000002</v>
          </cell>
          <cell r="I23" t="str">
            <v>O</v>
          </cell>
          <cell r="J23">
            <v>44.28</v>
          </cell>
          <cell r="K23">
            <v>62</v>
          </cell>
        </row>
        <row r="24">
          <cell r="B24">
            <v>24.362499999999997</v>
          </cell>
          <cell r="C24">
            <v>31.3</v>
          </cell>
          <cell r="D24">
            <v>20.9</v>
          </cell>
          <cell r="E24">
            <v>85.041666666666671</v>
          </cell>
          <cell r="F24">
            <v>95</v>
          </cell>
          <cell r="G24">
            <v>55</v>
          </cell>
          <cell r="H24">
            <v>23.759999999999998</v>
          </cell>
          <cell r="I24" t="str">
            <v>NO</v>
          </cell>
          <cell r="J24">
            <v>53.28</v>
          </cell>
          <cell r="K24">
            <v>20.8</v>
          </cell>
        </row>
        <row r="25">
          <cell r="B25">
            <v>25.016666666666666</v>
          </cell>
          <cell r="C25">
            <v>31.2</v>
          </cell>
          <cell r="D25">
            <v>21.5</v>
          </cell>
          <cell r="E25">
            <v>80.375</v>
          </cell>
          <cell r="F25">
            <v>94</v>
          </cell>
          <cell r="G25">
            <v>53</v>
          </cell>
          <cell r="H25">
            <v>10.44</v>
          </cell>
          <cell r="I25" t="str">
            <v>O</v>
          </cell>
          <cell r="J25">
            <v>23.400000000000002</v>
          </cell>
          <cell r="K25">
            <v>0.4</v>
          </cell>
        </row>
        <row r="26">
          <cell r="B26">
            <v>24.241666666666664</v>
          </cell>
          <cell r="C26">
            <v>28.8</v>
          </cell>
          <cell r="D26">
            <v>21.2</v>
          </cell>
          <cell r="E26">
            <v>83.541666666666671</v>
          </cell>
          <cell r="F26">
            <v>95</v>
          </cell>
          <cell r="G26">
            <v>60</v>
          </cell>
          <cell r="H26">
            <v>10.8</v>
          </cell>
          <cell r="I26" t="str">
            <v>SO</v>
          </cell>
          <cell r="J26">
            <v>30.96</v>
          </cell>
          <cell r="K26">
            <v>63.6</v>
          </cell>
        </row>
        <row r="27">
          <cell r="B27">
            <v>24.683333333333326</v>
          </cell>
          <cell r="C27">
            <v>29.7</v>
          </cell>
          <cell r="D27">
            <v>20.399999999999999</v>
          </cell>
          <cell r="E27">
            <v>75.5</v>
          </cell>
          <cell r="F27">
            <v>93</v>
          </cell>
          <cell r="G27">
            <v>56</v>
          </cell>
          <cell r="H27">
            <v>15.840000000000002</v>
          </cell>
          <cell r="I27" t="str">
            <v>SO</v>
          </cell>
          <cell r="J27">
            <v>25.56</v>
          </cell>
          <cell r="K27">
            <v>5.8</v>
          </cell>
        </row>
        <row r="28">
          <cell r="B28">
            <v>25.508333333333336</v>
          </cell>
          <cell r="C28">
            <v>32.5</v>
          </cell>
          <cell r="D28">
            <v>20.6</v>
          </cell>
          <cell r="E28">
            <v>70.916666666666671</v>
          </cell>
          <cell r="F28">
            <v>90</v>
          </cell>
          <cell r="G28">
            <v>44</v>
          </cell>
          <cell r="H28">
            <v>16.2</v>
          </cell>
          <cell r="I28" t="str">
            <v>O</v>
          </cell>
          <cell r="J28">
            <v>29.16</v>
          </cell>
          <cell r="K28">
            <v>0</v>
          </cell>
        </row>
        <row r="29">
          <cell r="B29">
            <v>25.545833333333331</v>
          </cell>
          <cell r="C29">
            <v>32.700000000000003</v>
          </cell>
          <cell r="D29">
            <v>20</v>
          </cell>
          <cell r="E29">
            <v>69.166666666666671</v>
          </cell>
          <cell r="F29">
            <v>87</v>
          </cell>
          <cell r="G29">
            <v>41</v>
          </cell>
          <cell r="H29">
            <v>12.96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25.670833333333334</v>
          </cell>
          <cell r="C30">
            <v>32.299999999999997</v>
          </cell>
          <cell r="D30">
            <v>20.3</v>
          </cell>
          <cell r="E30">
            <v>67.791666666666671</v>
          </cell>
          <cell r="F30">
            <v>91</v>
          </cell>
          <cell r="G30">
            <v>36</v>
          </cell>
          <cell r="H30">
            <v>11.879999999999999</v>
          </cell>
          <cell r="I30" t="str">
            <v>SO</v>
          </cell>
          <cell r="J30">
            <v>24.12</v>
          </cell>
          <cell r="K30">
            <v>0</v>
          </cell>
        </row>
        <row r="31">
          <cell r="B31">
            <v>25.004166666666663</v>
          </cell>
          <cell r="C31">
            <v>32.700000000000003</v>
          </cell>
          <cell r="D31">
            <v>19.100000000000001</v>
          </cell>
          <cell r="E31">
            <v>69.25</v>
          </cell>
          <cell r="F31">
            <v>91</v>
          </cell>
          <cell r="G31">
            <v>40</v>
          </cell>
          <cell r="H31">
            <v>11.879999999999999</v>
          </cell>
          <cell r="I31" t="str">
            <v>SO</v>
          </cell>
          <cell r="J31">
            <v>24.12</v>
          </cell>
          <cell r="K31">
            <v>0</v>
          </cell>
        </row>
        <row r="32">
          <cell r="B32">
            <v>24.104166666666671</v>
          </cell>
          <cell r="C32">
            <v>31.7</v>
          </cell>
          <cell r="D32">
            <v>22</v>
          </cell>
          <cell r="E32">
            <v>80.208333333333329</v>
          </cell>
          <cell r="F32">
            <v>93</v>
          </cell>
          <cell r="G32">
            <v>50</v>
          </cell>
          <cell r="H32">
            <v>13.68</v>
          </cell>
          <cell r="I32" t="str">
            <v>SO</v>
          </cell>
          <cell r="J32">
            <v>36.36</v>
          </cell>
          <cell r="K32">
            <v>12.799999999999999</v>
          </cell>
        </row>
        <row r="33">
          <cell r="B33">
            <v>24.829166666666666</v>
          </cell>
          <cell r="C33">
            <v>31.8</v>
          </cell>
          <cell r="D33">
            <v>21.7</v>
          </cell>
          <cell r="E33">
            <v>78.625</v>
          </cell>
          <cell r="F33">
            <v>94</v>
          </cell>
          <cell r="G33">
            <v>43</v>
          </cell>
          <cell r="H33">
            <v>7.9200000000000008</v>
          </cell>
          <cell r="I33" t="str">
            <v>SO</v>
          </cell>
          <cell r="J33">
            <v>19.8</v>
          </cell>
          <cell r="K33">
            <v>1</v>
          </cell>
        </row>
        <row r="34">
          <cell r="B34">
            <v>25.413043478260871</v>
          </cell>
          <cell r="C34">
            <v>32.6</v>
          </cell>
          <cell r="D34">
            <v>21.2</v>
          </cell>
          <cell r="E34">
            <v>76.130434782608702</v>
          </cell>
          <cell r="F34">
            <v>94</v>
          </cell>
          <cell r="G34">
            <v>44</v>
          </cell>
          <cell r="H34">
            <v>8.64</v>
          </cell>
          <cell r="I34" t="str">
            <v>SO</v>
          </cell>
          <cell r="J34">
            <v>18</v>
          </cell>
          <cell r="K34">
            <v>4.8000000000000007</v>
          </cell>
        </row>
        <row r="35">
          <cell r="B35">
            <v>26.085714285714282</v>
          </cell>
          <cell r="C35">
            <v>33</v>
          </cell>
          <cell r="D35">
            <v>20.3</v>
          </cell>
          <cell r="E35">
            <v>71.238095238095241</v>
          </cell>
          <cell r="F35">
            <v>94</v>
          </cell>
          <cell r="G35">
            <v>42</v>
          </cell>
          <cell r="H35">
            <v>9.3600000000000012</v>
          </cell>
          <cell r="I35" t="str">
            <v>O</v>
          </cell>
          <cell r="J35">
            <v>18.36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29.224999999999994</v>
          </cell>
          <cell r="C5">
            <v>34.299999999999997</v>
          </cell>
          <cell r="D5">
            <v>22.5</v>
          </cell>
          <cell r="E5">
            <v>54.583333333333336</v>
          </cell>
          <cell r="F5">
            <v>87</v>
          </cell>
          <cell r="G5">
            <v>34</v>
          </cell>
          <cell r="H5">
            <v>4.6800000000000006</v>
          </cell>
          <cell r="I5" t="str">
            <v>L</v>
          </cell>
          <cell r="J5">
            <v>19.440000000000001</v>
          </cell>
          <cell r="K5">
            <v>0</v>
          </cell>
        </row>
        <row r="6">
          <cell r="B6">
            <v>28.775000000000002</v>
          </cell>
          <cell r="C6">
            <v>34</v>
          </cell>
          <cell r="D6">
            <v>22.7</v>
          </cell>
          <cell r="E6">
            <v>52.458333333333336</v>
          </cell>
          <cell r="F6">
            <v>84</v>
          </cell>
          <cell r="G6">
            <v>35</v>
          </cell>
          <cell r="H6">
            <v>8.2799999999999994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28.795833333333331</v>
          </cell>
          <cell r="C7">
            <v>34.299999999999997</v>
          </cell>
          <cell r="D7">
            <v>22.7</v>
          </cell>
          <cell r="E7">
            <v>53</v>
          </cell>
          <cell r="F7">
            <v>82</v>
          </cell>
          <cell r="G7">
            <v>32</v>
          </cell>
          <cell r="H7">
            <v>3.24</v>
          </cell>
          <cell r="I7" t="str">
            <v>SE</v>
          </cell>
          <cell r="J7">
            <v>18.36</v>
          </cell>
          <cell r="K7">
            <v>0</v>
          </cell>
        </row>
        <row r="8">
          <cell r="B8">
            <v>28.983333333333331</v>
          </cell>
          <cell r="C8">
            <v>36.200000000000003</v>
          </cell>
          <cell r="D8">
            <v>21.7</v>
          </cell>
          <cell r="E8">
            <v>55.25</v>
          </cell>
          <cell r="F8">
            <v>89</v>
          </cell>
          <cell r="G8">
            <v>25</v>
          </cell>
          <cell r="H8">
            <v>0.72000000000000008</v>
          </cell>
          <cell r="I8" t="str">
            <v>SE</v>
          </cell>
          <cell r="J8">
            <v>12.96</v>
          </cell>
          <cell r="K8">
            <v>0</v>
          </cell>
        </row>
        <row r="9">
          <cell r="B9">
            <v>29.775000000000002</v>
          </cell>
          <cell r="C9">
            <v>37.1</v>
          </cell>
          <cell r="D9">
            <v>23.1</v>
          </cell>
          <cell r="E9">
            <v>53.666666666666664</v>
          </cell>
          <cell r="F9">
            <v>87</v>
          </cell>
          <cell r="G9">
            <v>24</v>
          </cell>
          <cell r="H9">
            <v>1.8</v>
          </cell>
          <cell r="I9" t="str">
            <v>L</v>
          </cell>
          <cell r="J9">
            <v>21.6</v>
          </cell>
          <cell r="K9">
            <v>0</v>
          </cell>
        </row>
        <row r="10">
          <cell r="B10">
            <v>29.470833333333335</v>
          </cell>
          <cell r="C10">
            <v>37.5</v>
          </cell>
          <cell r="D10">
            <v>21.6</v>
          </cell>
          <cell r="E10">
            <v>51.125</v>
          </cell>
          <cell r="F10">
            <v>86</v>
          </cell>
          <cell r="G10">
            <v>23</v>
          </cell>
          <cell r="H10">
            <v>0.72000000000000008</v>
          </cell>
          <cell r="I10" t="str">
            <v>L</v>
          </cell>
          <cell r="J10">
            <v>19.440000000000001</v>
          </cell>
          <cell r="K10">
            <v>0</v>
          </cell>
        </row>
        <row r="11">
          <cell r="B11">
            <v>29.737500000000008</v>
          </cell>
          <cell r="C11">
            <v>37.299999999999997</v>
          </cell>
          <cell r="D11">
            <v>22.5</v>
          </cell>
          <cell r="E11">
            <v>49.375</v>
          </cell>
          <cell r="F11">
            <v>85</v>
          </cell>
          <cell r="G11">
            <v>22</v>
          </cell>
          <cell r="H11">
            <v>0.36000000000000004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30.830434782608691</v>
          </cell>
          <cell r="C12">
            <v>38.1</v>
          </cell>
          <cell r="D12">
            <v>24.5</v>
          </cell>
          <cell r="E12">
            <v>48.608695652173914</v>
          </cell>
          <cell r="F12">
            <v>80</v>
          </cell>
          <cell r="G12">
            <v>27</v>
          </cell>
          <cell r="H12">
            <v>0.36000000000000004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31.975000000000005</v>
          </cell>
          <cell r="C13">
            <v>39.1</v>
          </cell>
          <cell r="D13">
            <v>23.5</v>
          </cell>
          <cell r="E13">
            <v>44.041666666666664</v>
          </cell>
          <cell r="F13">
            <v>86</v>
          </cell>
          <cell r="G13">
            <v>21</v>
          </cell>
          <cell r="H13">
            <v>0.36000000000000004</v>
          </cell>
          <cell r="I13" t="str">
            <v>L</v>
          </cell>
          <cell r="J13">
            <v>18.36</v>
          </cell>
          <cell r="K13">
            <v>0</v>
          </cell>
        </row>
        <row r="14">
          <cell r="B14">
            <v>32.12083333333333</v>
          </cell>
          <cell r="C14">
            <v>38.6</v>
          </cell>
          <cell r="D14">
            <v>24.4</v>
          </cell>
          <cell r="E14">
            <v>43.291666666666664</v>
          </cell>
          <cell r="F14">
            <v>75</v>
          </cell>
          <cell r="G14">
            <v>23</v>
          </cell>
          <cell r="H14">
            <v>1.08</v>
          </cell>
          <cell r="I14" t="str">
            <v>L</v>
          </cell>
          <cell r="J14">
            <v>20.16</v>
          </cell>
          <cell r="K14">
            <v>0</v>
          </cell>
        </row>
        <row r="15">
          <cell r="B15">
            <v>30.550000000000008</v>
          </cell>
          <cell r="C15">
            <v>37.799999999999997</v>
          </cell>
          <cell r="D15">
            <v>22.7</v>
          </cell>
          <cell r="E15">
            <v>50.333333333333336</v>
          </cell>
          <cell r="F15">
            <v>87</v>
          </cell>
          <cell r="G15">
            <v>22</v>
          </cell>
          <cell r="H15">
            <v>6.48</v>
          </cell>
          <cell r="I15" t="str">
            <v>L</v>
          </cell>
          <cell r="J15">
            <v>24.840000000000003</v>
          </cell>
          <cell r="K15">
            <v>0</v>
          </cell>
        </row>
        <row r="16">
          <cell r="B16">
            <v>31.708333333333332</v>
          </cell>
          <cell r="C16">
            <v>38.9</v>
          </cell>
          <cell r="D16">
            <v>26.6</v>
          </cell>
          <cell r="E16">
            <v>47.458333333333336</v>
          </cell>
          <cell r="F16">
            <v>71</v>
          </cell>
          <cell r="G16">
            <v>29</v>
          </cell>
          <cell r="H16">
            <v>10.44</v>
          </cell>
          <cell r="I16" t="str">
            <v>SE</v>
          </cell>
          <cell r="J16">
            <v>32.4</v>
          </cell>
          <cell r="K16">
            <v>0</v>
          </cell>
        </row>
        <row r="17">
          <cell r="B17">
            <v>30.362500000000001</v>
          </cell>
          <cell r="C17">
            <v>36.200000000000003</v>
          </cell>
          <cell r="D17">
            <v>25.9</v>
          </cell>
          <cell r="E17">
            <v>60.5</v>
          </cell>
          <cell r="F17">
            <v>78</v>
          </cell>
          <cell r="G17">
            <v>40</v>
          </cell>
          <cell r="H17">
            <v>2.16</v>
          </cell>
          <cell r="I17" t="str">
            <v>L</v>
          </cell>
          <cell r="J17">
            <v>59.04</v>
          </cell>
          <cell r="K17">
            <v>6</v>
          </cell>
        </row>
        <row r="18">
          <cell r="B18">
            <v>31.624999999999996</v>
          </cell>
          <cell r="C18">
            <v>38.5</v>
          </cell>
          <cell r="D18">
            <v>26.3</v>
          </cell>
          <cell r="E18">
            <v>57.5</v>
          </cell>
          <cell r="F18">
            <v>82</v>
          </cell>
          <cell r="G18">
            <v>29</v>
          </cell>
          <cell r="H18">
            <v>0.72000000000000008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31.120833333333323</v>
          </cell>
          <cell r="C19">
            <v>36.4</v>
          </cell>
          <cell r="D19">
            <v>25.6</v>
          </cell>
          <cell r="E19">
            <v>59.833333333333336</v>
          </cell>
          <cell r="F19">
            <v>86</v>
          </cell>
          <cell r="G19">
            <v>39</v>
          </cell>
          <cell r="H19">
            <v>0.36000000000000004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29.074999999999999</v>
          </cell>
          <cell r="C20">
            <v>35.299999999999997</v>
          </cell>
          <cell r="D20">
            <v>26.3</v>
          </cell>
          <cell r="E20">
            <v>68.625</v>
          </cell>
          <cell r="F20">
            <v>81</v>
          </cell>
          <cell r="G20">
            <v>45</v>
          </cell>
          <cell r="H20">
            <v>8.2799999999999994</v>
          </cell>
          <cell r="I20" t="str">
            <v>L</v>
          </cell>
          <cell r="J20">
            <v>29.16</v>
          </cell>
          <cell r="K20">
            <v>0</v>
          </cell>
        </row>
        <row r="21">
          <cell r="B21">
            <v>28.787499999999998</v>
          </cell>
          <cell r="C21">
            <v>36.6</v>
          </cell>
          <cell r="D21">
            <v>24.1</v>
          </cell>
          <cell r="E21">
            <v>69.583333333333329</v>
          </cell>
          <cell r="F21">
            <v>92</v>
          </cell>
          <cell r="G21">
            <v>37</v>
          </cell>
          <cell r="H21">
            <v>2.8800000000000003</v>
          </cell>
          <cell r="I21" t="str">
            <v>N</v>
          </cell>
          <cell r="J21">
            <v>28.44</v>
          </cell>
          <cell r="K21">
            <v>0</v>
          </cell>
        </row>
        <row r="22">
          <cell r="B22">
            <v>30.224999999999994</v>
          </cell>
          <cell r="C22">
            <v>37.700000000000003</v>
          </cell>
          <cell r="D22">
            <v>23.7</v>
          </cell>
          <cell r="E22">
            <v>63.083333333333336</v>
          </cell>
          <cell r="F22">
            <v>92</v>
          </cell>
          <cell r="G22">
            <v>35</v>
          </cell>
          <cell r="H22">
            <v>14.04</v>
          </cell>
          <cell r="I22" t="str">
            <v>N</v>
          </cell>
          <cell r="J22">
            <v>48.24</v>
          </cell>
          <cell r="K22">
            <v>32.400000000000006</v>
          </cell>
        </row>
        <row r="23">
          <cell r="B23">
            <v>30.079166666666676</v>
          </cell>
          <cell r="C23">
            <v>36.6</v>
          </cell>
          <cell r="D23">
            <v>25.2</v>
          </cell>
          <cell r="E23">
            <v>66.583333333333329</v>
          </cell>
          <cell r="F23">
            <v>90</v>
          </cell>
          <cell r="G23">
            <v>38</v>
          </cell>
          <cell r="H23">
            <v>5.4</v>
          </cell>
          <cell r="I23" t="str">
            <v>NO</v>
          </cell>
          <cell r="J23">
            <v>33.119999999999997</v>
          </cell>
          <cell r="K23">
            <v>0</v>
          </cell>
        </row>
        <row r="24">
          <cell r="B24">
            <v>25.591304347826078</v>
          </cell>
          <cell r="C24">
            <v>29.3</v>
          </cell>
          <cell r="D24">
            <v>24.3</v>
          </cell>
          <cell r="E24">
            <v>84.478260869565219</v>
          </cell>
          <cell r="F24">
            <v>90</v>
          </cell>
          <cell r="G24">
            <v>63</v>
          </cell>
          <cell r="H24">
            <v>9.7200000000000006</v>
          </cell>
          <cell r="I24" t="str">
            <v>L</v>
          </cell>
          <cell r="J24">
            <v>43.56</v>
          </cell>
          <cell r="K24">
            <v>9.1999999999999993</v>
          </cell>
        </row>
        <row r="25">
          <cell r="B25">
            <v>25.850000000000005</v>
          </cell>
          <cell r="C25">
            <v>30.1</v>
          </cell>
          <cell r="D25">
            <v>23.9</v>
          </cell>
          <cell r="E25">
            <v>83.208333333333329</v>
          </cell>
          <cell r="F25">
            <v>92</v>
          </cell>
          <cell r="G25">
            <v>63</v>
          </cell>
          <cell r="H25">
            <v>0.72000000000000008</v>
          </cell>
          <cell r="I25" t="str">
            <v>O</v>
          </cell>
          <cell r="J25">
            <v>19.8</v>
          </cell>
          <cell r="K25">
            <v>0</v>
          </cell>
        </row>
        <row r="26">
          <cell r="B26">
            <v>27.604347826086951</v>
          </cell>
          <cell r="C26">
            <v>32.9</v>
          </cell>
          <cell r="D26">
            <v>24</v>
          </cell>
          <cell r="E26">
            <v>75.217391304347828</v>
          </cell>
          <cell r="F26">
            <v>91</v>
          </cell>
          <cell r="G26">
            <v>50</v>
          </cell>
          <cell r="H26">
            <v>7.5600000000000005</v>
          </cell>
          <cell r="I26" t="str">
            <v>O</v>
          </cell>
          <cell r="J26">
            <v>25.56</v>
          </cell>
          <cell r="K26">
            <v>0</v>
          </cell>
        </row>
        <row r="27">
          <cell r="B27">
            <v>29.574999999999999</v>
          </cell>
          <cell r="C27">
            <v>35</v>
          </cell>
          <cell r="D27">
            <v>25</v>
          </cell>
          <cell r="E27">
            <v>68.416666666666671</v>
          </cell>
          <cell r="F27">
            <v>90</v>
          </cell>
          <cell r="G27">
            <v>40</v>
          </cell>
          <cell r="H27">
            <v>9.3600000000000012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29.899999999999991</v>
          </cell>
          <cell r="C28">
            <v>35.299999999999997</v>
          </cell>
          <cell r="D28">
            <v>25.7</v>
          </cell>
          <cell r="E28">
            <v>43.25</v>
          </cell>
          <cell r="F28">
            <v>59</v>
          </cell>
          <cell r="G28">
            <v>29</v>
          </cell>
          <cell r="H28">
            <v>18</v>
          </cell>
          <cell r="I28" t="str">
            <v>SE</v>
          </cell>
          <cell r="J28">
            <v>36.36</v>
          </cell>
          <cell r="K28">
            <v>0</v>
          </cell>
        </row>
        <row r="29">
          <cell r="B29">
            <v>28.699999999999992</v>
          </cell>
          <cell r="C29">
            <v>36</v>
          </cell>
          <cell r="D29">
            <v>20.6</v>
          </cell>
          <cell r="E29">
            <v>53.416666666666664</v>
          </cell>
          <cell r="F29">
            <v>88</v>
          </cell>
          <cell r="G29">
            <v>31</v>
          </cell>
          <cell r="H29">
            <v>6.12</v>
          </cell>
          <cell r="I29" t="str">
            <v>S</v>
          </cell>
          <cell r="J29">
            <v>26.28</v>
          </cell>
          <cell r="K29">
            <v>0</v>
          </cell>
        </row>
        <row r="30">
          <cell r="B30">
            <v>29.916666666666668</v>
          </cell>
          <cell r="C30">
            <v>35.4</v>
          </cell>
          <cell r="D30">
            <v>25.3</v>
          </cell>
          <cell r="E30">
            <v>62.916666666666664</v>
          </cell>
          <cell r="F30">
            <v>88</v>
          </cell>
          <cell r="G30">
            <v>43</v>
          </cell>
          <cell r="H30">
            <v>8.64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27.720833333333331</v>
          </cell>
          <cell r="C31">
            <v>33.5</v>
          </cell>
          <cell r="D31">
            <v>24</v>
          </cell>
          <cell r="E31">
            <v>73.833333333333329</v>
          </cell>
          <cell r="F31">
            <v>90</v>
          </cell>
          <cell r="G31">
            <v>51</v>
          </cell>
          <cell r="H31">
            <v>5.04</v>
          </cell>
          <cell r="I31" t="str">
            <v>L</v>
          </cell>
          <cell r="J31">
            <v>24.12</v>
          </cell>
          <cell r="K31">
            <v>0.8</v>
          </cell>
        </row>
        <row r="32">
          <cell r="B32">
            <v>29.029166666666669</v>
          </cell>
          <cell r="C32">
            <v>35.6</v>
          </cell>
          <cell r="D32">
            <v>24.2</v>
          </cell>
          <cell r="E32">
            <v>69.625</v>
          </cell>
          <cell r="F32">
            <v>91</v>
          </cell>
          <cell r="G32">
            <v>44</v>
          </cell>
          <cell r="H32">
            <v>5.7600000000000007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28.879166666666666</v>
          </cell>
          <cell r="C33">
            <v>35.799999999999997</v>
          </cell>
          <cell r="D33">
            <v>24.9</v>
          </cell>
          <cell r="E33">
            <v>69.416666666666671</v>
          </cell>
          <cell r="F33">
            <v>86</v>
          </cell>
          <cell r="G33">
            <v>42</v>
          </cell>
          <cell r="H33">
            <v>6.84</v>
          </cell>
          <cell r="I33" t="str">
            <v>NE</v>
          </cell>
          <cell r="J33">
            <v>31.680000000000003</v>
          </cell>
          <cell r="K33">
            <v>0</v>
          </cell>
        </row>
        <row r="34">
          <cell r="B34">
            <v>29.85217391304348</v>
          </cell>
          <cell r="C34">
            <v>36.9</v>
          </cell>
          <cell r="D34">
            <v>26.2</v>
          </cell>
          <cell r="E34">
            <v>65.217391304347828</v>
          </cell>
          <cell r="F34">
            <v>81</v>
          </cell>
          <cell r="G34">
            <v>37</v>
          </cell>
          <cell r="H34">
            <v>4.6800000000000006</v>
          </cell>
          <cell r="I34" t="str">
            <v>SE</v>
          </cell>
          <cell r="J34">
            <v>30.6</v>
          </cell>
          <cell r="K34">
            <v>0</v>
          </cell>
        </row>
        <row r="35">
          <cell r="B35">
            <v>28.822727272727274</v>
          </cell>
          <cell r="C35">
            <v>37</v>
          </cell>
          <cell r="D35">
            <v>24.5</v>
          </cell>
          <cell r="E35">
            <v>69.454545454545453</v>
          </cell>
          <cell r="F35">
            <v>88</v>
          </cell>
          <cell r="G35">
            <v>35</v>
          </cell>
          <cell r="H35">
            <v>4.32</v>
          </cell>
          <cell r="I35" t="str">
            <v>L</v>
          </cell>
          <cell r="J35">
            <v>35.64</v>
          </cell>
          <cell r="K35">
            <v>1.2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23.025000000000002</v>
          </cell>
          <cell r="C5">
            <v>30.5</v>
          </cell>
          <cell r="D5">
            <v>16.3</v>
          </cell>
          <cell r="E5">
            <v>64.75</v>
          </cell>
          <cell r="F5">
            <v>93</v>
          </cell>
          <cell r="G5">
            <v>38</v>
          </cell>
          <cell r="H5">
            <v>15.48</v>
          </cell>
          <cell r="I5" t="str">
            <v>SE</v>
          </cell>
          <cell r="J5">
            <v>31.680000000000003</v>
          </cell>
          <cell r="K5">
            <v>17.8</v>
          </cell>
        </row>
        <row r="6">
          <cell r="B6">
            <v>22.183333333333334</v>
          </cell>
          <cell r="C6">
            <v>30.3</v>
          </cell>
          <cell r="D6">
            <v>17.899999999999999</v>
          </cell>
          <cell r="E6">
            <v>76.125</v>
          </cell>
          <cell r="F6">
            <v>98</v>
          </cell>
          <cell r="G6">
            <v>48</v>
          </cell>
          <cell r="H6">
            <v>17.28</v>
          </cell>
          <cell r="I6" t="str">
            <v>SE</v>
          </cell>
          <cell r="J6">
            <v>28.08</v>
          </cell>
          <cell r="K6">
            <v>3.0000000000000004</v>
          </cell>
        </row>
        <row r="7">
          <cell r="B7">
            <v>23.704166666666662</v>
          </cell>
          <cell r="C7">
            <v>31.6</v>
          </cell>
          <cell r="D7">
            <v>18.2</v>
          </cell>
          <cell r="E7">
            <v>71.5</v>
          </cell>
          <cell r="F7">
            <v>97</v>
          </cell>
          <cell r="G7">
            <v>28</v>
          </cell>
          <cell r="H7">
            <v>14.4</v>
          </cell>
          <cell r="I7" t="str">
            <v>L</v>
          </cell>
          <cell r="J7">
            <v>24.48</v>
          </cell>
          <cell r="K7">
            <v>0</v>
          </cell>
        </row>
        <row r="8">
          <cell r="B8">
            <v>25.125</v>
          </cell>
          <cell r="C8">
            <v>32.4</v>
          </cell>
          <cell r="D8">
            <v>18.7</v>
          </cell>
          <cell r="E8">
            <v>65.791666666666671</v>
          </cell>
          <cell r="F8">
            <v>93</v>
          </cell>
          <cell r="G8">
            <v>32</v>
          </cell>
          <cell r="H8">
            <v>18.36</v>
          </cell>
          <cell r="I8" t="str">
            <v>L</v>
          </cell>
          <cell r="J8">
            <v>35.64</v>
          </cell>
          <cell r="K8">
            <v>0</v>
          </cell>
        </row>
        <row r="9">
          <cell r="B9">
            <v>25.533333333333331</v>
          </cell>
          <cell r="C9">
            <v>32.6</v>
          </cell>
          <cell r="D9">
            <v>19</v>
          </cell>
          <cell r="E9">
            <v>61.041666666666664</v>
          </cell>
          <cell r="F9">
            <v>94</v>
          </cell>
          <cell r="G9">
            <v>33</v>
          </cell>
          <cell r="H9">
            <v>15.840000000000002</v>
          </cell>
          <cell r="I9" t="str">
            <v>L</v>
          </cell>
          <cell r="J9">
            <v>23.400000000000002</v>
          </cell>
          <cell r="K9">
            <v>0</v>
          </cell>
        </row>
        <row r="10">
          <cell r="B10">
            <v>25.083333333333332</v>
          </cell>
          <cell r="C10">
            <v>33.4</v>
          </cell>
          <cell r="D10">
            <v>18.3</v>
          </cell>
          <cell r="E10">
            <v>61</v>
          </cell>
          <cell r="F10">
            <v>97</v>
          </cell>
          <cell r="G10">
            <v>24</v>
          </cell>
          <cell r="H10">
            <v>18.720000000000002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24.866666666666671</v>
          </cell>
          <cell r="C11">
            <v>33.5</v>
          </cell>
          <cell r="D11">
            <v>17.399999999999999</v>
          </cell>
          <cell r="E11">
            <v>54.916666666666664</v>
          </cell>
          <cell r="F11">
            <v>87</v>
          </cell>
          <cell r="G11">
            <v>26</v>
          </cell>
          <cell r="H11">
            <v>14.76</v>
          </cell>
          <cell r="I11" t="str">
            <v>NE</v>
          </cell>
          <cell r="J11">
            <v>33.840000000000003</v>
          </cell>
          <cell r="K11">
            <v>0</v>
          </cell>
        </row>
        <row r="12">
          <cell r="B12">
            <v>25.408333333333331</v>
          </cell>
          <cell r="C12">
            <v>33.5</v>
          </cell>
          <cell r="D12">
            <v>18.5</v>
          </cell>
          <cell r="E12">
            <v>51</v>
          </cell>
          <cell r="F12">
            <v>78</v>
          </cell>
          <cell r="G12">
            <v>24</v>
          </cell>
          <cell r="H12">
            <v>16.920000000000002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25.329166666666662</v>
          </cell>
          <cell r="C13">
            <v>33.4</v>
          </cell>
          <cell r="D13">
            <v>16.8</v>
          </cell>
          <cell r="E13">
            <v>52.458333333333336</v>
          </cell>
          <cell r="F13">
            <v>88</v>
          </cell>
          <cell r="G13">
            <v>20</v>
          </cell>
          <cell r="H13">
            <v>17.28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25.058333333333334</v>
          </cell>
          <cell r="C14">
            <v>34</v>
          </cell>
          <cell r="D14">
            <v>17.100000000000001</v>
          </cell>
          <cell r="E14">
            <v>52.75</v>
          </cell>
          <cell r="F14">
            <v>83</v>
          </cell>
          <cell r="G14">
            <v>26</v>
          </cell>
          <cell r="H14">
            <v>15.120000000000001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26.445833333333329</v>
          </cell>
          <cell r="C15">
            <v>34.299999999999997</v>
          </cell>
          <cell r="D15">
            <v>18.899999999999999</v>
          </cell>
          <cell r="E15">
            <v>50.916666666666664</v>
          </cell>
          <cell r="F15">
            <v>77</v>
          </cell>
          <cell r="G15">
            <v>26</v>
          </cell>
          <cell r="H15">
            <v>19.8</v>
          </cell>
          <cell r="I15" t="str">
            <v>NE</v>
          </cell>
          <cell r="J15">
            <v>37.080000000000005</v>
          </cell>
          <cell r="K15">
            <v>0</v>
          </cell>
        </row>
        <row r="16">
          <cell r="B16">
            <v>25.958333333333332</v>
          </cell>
          <cell r="C16">
            <v>34.6</v>
          </cell>
          <cell r="D16">
            <v>20.7</v>
          </cell>
          <cell r="E16">
            <v>63.75</v>
          </cell>
          <cell r="F16">
            <v>82</v>
          </cell>
          <cell r="G16">
            <v>31</v>
          </cell>
          <cell r="H16">
            <v>14.76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26.004166666666674</v>
          </cell>
          <cell r="C17">
            <v>34.799999999999997</v>
          </cell>
          <cell r="D17">
            <v>20</v>
          </cell>
          <cell r="E17">
            <v>64.958333333333329</v>
          </cell>
          <cell r="F17">
            <v>90</v>
          </cell>
          <cell r="G17">
            <v>30</v>
          </cell>
          <cell r="H17">
            <v>17.28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26.566666666666666</v>
          </cell>
          <cell r="C18">
            <v>34.799999999999997</v>
          </cell>
          <cell r="D18">
            <v>19.8</v>
          </cell>
          <cell r="E18">
            <v>56.875</v>
          </cell>
          <cell r="F18">
            <v>82</v>
          </cell>
          <cell r="G18">
            <v>31</v>
          </cell>
          <cell r="H18">
            <v>23.040000000000003</v>
          </cell>
          <cell r="I18" t="str">
            <v>NE</v>
          </cell>
          <cell r="J18">
            <v>42.84</v>
          </cell>
          <cell r="K18">
            <v>0.2</v>
          </cell>
        </row>
        <row r="19">
          <cell r="B19">
            <v>24.354166666666668</v>
          </cell>
          <cell r="C19">
            <v>32.6</v>
          </cell>
          <cell r="D19">
            <v>20.7</v>
          </cell>
          <cell r="E19">
            <v>75.666666666666671</v>
          </cell>
          <cell r="F19">
            <v>92</v>
          </cell>
          <cell r="G19">
            <v>40</v>
          </cell>
          <cell r="H19">
            <v>20.88</v>
          </cell>
          <cell r="I19" t="str">
            <v>NE</v>
          </cell>
          <cell r="J19">
            <v>43.56</v>
          </cell>
          <cell r="K19">
            <v>0</v>
          </cell>
        </row>
        <row r="20">
          <cell r="B20">
            <v>22.662499999999998</v>
          </cell>
          <cell r="C20">
            <v>30.1</v>
          </cell>
          <cell r="D20">
            <v>17.399999999999999</v>
          </cell>
          <cell r="E20">
            <v>80.916666666666671</v>
          </cell>
          <cell r="F20">
            <v>99</v>
          </cell>
          <cell r="G20">
            <v>46</v>
          </cell>
          <cell r="H20">
            <v>30.6</v>
          </cell>
          <cell r="I20" t="str">
            <v>NE</v>
          </cell>
          <cell r="J20">
            <v>64.44</v>
          </cell>
          <cell r="K20">
            <v>0.60000000000000009</v>
          </cell>
        </row>
        <row r="21">
          <cell r="B21">
            <v>24.908333333333328</v>
          </cell>
          <cell r="C21">
            <v>33</v>
          </cell>
          <cell r="D21">
            <v>20.2</v>
          </cell>
          <cell r="E21">
            <v>74.541666666666671</v>
          </cell>
          <cell r="F21">
            <v>98</v>
          </cell>
          <cell r="G21">
            <v>35</v>
          </cell>
          <cell r="H21">
            <v>15.840000000000002</v>
          </cell>
          <cell r="I21" t="str">
            <v>NE</v>
          </cell>
          <cell r="J21">
            <v>23.759999999999998</v>
          </cell>
          <cell r="K21">
            <v>0.4</v>
          </cell>
        </row>
        <row r="22">
          <cell r="B22">
            <v>25.6875</v>
          </cell>
          <cell r="C22">
            <v>32.5</v>
          </cell>
          <cell r="D22">
            <v>21.3</v>
          </cell>
          <cell r="E22">
            <v>71.208333333333329</v>
          </cell>
          <cell r="F22">
            <v>91</v>
          </cell>
          <cell r="G22">
            <v>40</v>
          </cell>
          <cell r="H22">
            <v>16.559999999999999</v>
          </cell>
          <cell r="I22" t="str">
            <v>NE</v>
          </cell>
          <cell r="J22">
            <v>28.44</v>
          </cell>
          <cell r="K22">
            <v>0</v>
          </cell>
        </row>
        <row r="23">
          <cell r="B23">
            <v>25.695833333333329</v>
          </cell>
          <cell r="C23">
            <v>33.299999999999997</v>
          </cell>
          <cell r="D23">
            <v>20.8</v>
          </cell>
          <cell r="E23">
            <v>73.5</v>
          </cell>
          <cell r="F23">
            <v>94</v>
          </cell>
          <cell r="G23">
            <v>40</v>
          </cell>
          <cell r="H23">
            <v>19.079999999999998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24.337499999999995</v>
          </cell>
          <cell r="C24">
            <v>31.6</v>
          </cell>
          <cell r="D24">
            <v>20.7</v>
          </cell>
          <cell r="E24">
            <v>79.916666666666671</v>
          </cell>
          <cell r="F24">
            <v>98</v>
          </cell>
          <cell r="G24">
            <v>49</v>
          </cell>
          <cell r="H24">
            <v>20.88</v>
          </cell>
          <cell r="I24" t="str">
            <v>NO</v>
          </cell>
          <cell r="J24">
            <v>40.680000000000007</v>
          </cell>
          <cell r="K24">
            <v>0</v>
          </cell>
        </row>
        <row r="25">
          <cell r="B25">
            <v>23.479166666666661</v>
          </cell>
          <cell r="C25">
            <v>30</v>
          </cell>
          <cell r="D25">
            <v>20.9</v>
          </cell>
          <cell r="E25">
            <v>87.416666666666671</v>
          </cell>
          <cell r="F25">
            <v>99</v>
          </cell>
          <cell r="G25">
            <v>53</v>
          </cell>
          <cell r="H25">
            <v>15.840000000000002</v>
          </cell>
          <cell r="I25" t="str">
            <v>NO</v>
          </cell>
          <cell r="J25">
            <v>27.36</v>
          </cell>
          <cell r="K25">
            <v>0</v>
          </cell>
        </row>
        <row r="26">
          <cell r="B26">
            <v>23.133333333333329</v>
          </cell>
          <cell r="C26">
            <v>28.6</v>
          </cell>
          <cell r="D26">
            <v>21.2</v>
          </cell>
          <cell r="E26">
            <v>90.791666666666671</v>
          </cell>
          <cell r="F26">
            <v>99</v>
          </cell>
          <cell r="G26">
            <v>62</v>
          </cell>
          <cell r="H26">
            <v>9.3600000000000012</v>
          </cell>
          <cell r="I26" t="str">
            <v>SO</v>
          </cell>
          <cell r="J26">
            <v>25.2</v>
          </cell>
          <cell r="K26">
            <v>1.4</v>
          </cell>
        </row>
        <row r="27">
          <cell r="B27">
            <v>24.241666666666664</v>
          </cell>
          <cell r="C27">
            <v>30.1</v>
          </cell>
          <cell r="D27">
            <v>20.399999999999999</v>
          </cell>
          <cell r="E27">
            <v>80.583333333333329</v>
          </cell>
          <cell r="F27">
            <v>98</v>
          </cell>
          <cell r="G27">
            <v>54</v>
          </cell>
          <cell r="H27">
            <v>16.920000000000002</v>
          </cell>
          <cell r="I27" t="str">
            <v>L</v>
          </cell>
          <cell r="J27">
            <v>28.08</v>
          </cell>
          <cell r="K27">
            <v>0.60000000000000009</v>
          </cell>
        </row>
        <row r="28">
          <cell r="B28">
            <v>24.354166666666661</v>
          </cell>
          <cell r="C28">
            <v>31.9</v>
          </cell>
          <cell r="D28">
            <v>18.5</v>
          </cell>
          <cell r="E28">
            <v>70.291666666666671</v>
          </cell>
          <cell r="F28">
            <v>92</v>
          </cell>
          <cell r="G28">
            <v>44</v>
          </cell>
          <cell r="H28">
            <v>25.2</v>
          </cell>
          <cell r="I28" t="str">
            <v>L</v>
          </cell>
          <cell r="J28">
            <v>38.159999999999997</v>
          </cell>
          <cell r="K28">
            <v>0.4</v>
          </cell>
        </row>
        <row r="29">
          <cell r="B29">
            <v>24.258333333333336</v>
          </cell>
          <cell r="C29">
            <v>29.7</v>
          </cell>
          <cell r="D29">
            <v>20.9</v>
          </cell>
          <cell r="E29">
            <v>80.791666666666671</v>
          </cell>
          <cell r="F29">
            <v>99</v>
          </cell>
          <cell r="G29">
            <v>54</v>
          </cell>
          <cell r="H29">
            <v>21.6</v>
          </cell>
          <cell r="I29" t="str">
            <v>NE</v>
          </cell>
          <cell r="J29">
            <v>39.24</v>
          </cell>
          <cell r="K29">
            <v>0.60000000000000009</v>
          </cell>
        </row>
        <row r="30">
          <cell r="B30">
            <v>25.329166666666669</v>
          </cell>
          <cell r="C30">
            <v>31.4</v>
          </cell>
          <cell r="D30">
            <v>21.3</v>
          </cell>
          <cell r="E30">
            <v>70.541666666666671</v>
          </cell>
          <cell r="F30">
            <v>93</v>
          </cell>
          <cell r="G30">
            <v>38</v>
          </cell>
          <cell r="H30">
            <v>21.6</v>
          </cell>
          <cell r="I30" t="str">
            <v>L</v>
          </cell>
          <cell r="J30">
            <v>38.159999999999997</v>
          </cell>
          <cell r="K30">
            <v>0.4</v>
          </cell>
        </row>
        <row r="31">
          <cell r="B31">
            <v>25.358333333333331</v>
          </cell>
          <cell r="C31">
            <v>32</v>
          </cell>
          <cell r="D31">
            <v>19.899999999999999</v>
          </cell>
          <cell r="E31">
            <v>64.166666666666671</v>
          </cell>
          <cell r="F31">
            <v>85</v>
          </cell>
          <cell r="G31">
            <v>38</v>
          </cell>
          <cell r="H31">
            <v>23.040000000000003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24.270833333333332</v>
          </cell>
          <cell r="C32">
            <v>29.9</v>
          </cell>
          <cell r="D32">
            <v>21.5</v>
          </cell>
          <cell r="E32">
            <v>78.958333333333329</v>
          </cell>
          <cell r="F32">
            <v>95</v>
          </cell>
          <cell r="G32">
            <v>55</v>
          </cell>
          <cell r="H32">
            <v>22.32</v>
          </cell>
          <cell r="I32" t="str">
            <v>NE</v>
          </cell>
          <cell r="J32">
            <v>46.440000000000005</v>
          </cell>
          <cell r="K32">
            <v>0</v>
          </cell>
        </row>
        <row r="33">
          <cell r="B33">
            <v>22.737499999999997</v>
          </cell>
          <cell r="C33">
            <v>30</v>
          </cell>
          <cell r="D33">
            <v>20.5</v>
          </cell>
          <cell r="E33">
            <v>86.625</v>
          </cell>
          <cell r="F33">
            <v>99</v>
          </cell>
          <cell r="G33">
            <v>53</v>
          </cell>
          <cell r="H33">
            <v>26.28</v>
          </cell>
          <cell r="I33" t="str">
            <v>NE</v>
          </cell>
          <cell r="J33">
            <v>47.16</v>
          </cell>
          <cell r="K33">
            <v>0</v>
          </cell>
        </row>
        <row r="34">
          <cell r="B34">
            <v>24.245833333333334</v>
          </cell>
          <cell r="C34">
            <v>31.1</v>
          </cell>
          <cell r="D34">
            <v>20.8</v>
          </cell>
          <cell r="E34">
            <v>80</v>
          </cell>
          <cell r="F34">
            <v>98</v>
          </cell>
          <cell r="G34">
            <v>46</v>
          </cell>
          <cell r="H34">
            <v>19.440000000000001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24.220833333333331</v>
          </cell>
          <cell r="C35">
            <v>32.6</v>
          </cell>
          <cell r="D35">
            <v>18.899999999999999</v>
          </cell>
          <cell r="E35">
            <v>77.833333333333329</v>
          </cell>
          <cell r="F35">
            <v>99</v>
          </cell>
          <cell r="G35">
            <v>41</v>
          </cell>
          <cell r="H35">
            <v>14.76</v>
          </cell>
          <cell r="I35" t="str">
            <v>L</v>
          </cell>
          <cell r="J35">
            <v>26.28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24.633333333333329</v>
          </cell>
          <cell r="C5">
            <v>32.4</v>
          </cell>
          <cell r="D5">
            <v>17.7</v>
          </cell>
          <cell r="E5">
            <v>71.375</v>
          </cell>
          <cell r="F5">
            <v>96</v>
          </cell>
          <cell r="G5">
            <v>35</v>
          </cell>
          <cell r="H5">
            <v>10.08</v>
          </cell>
          <cell r="I5" t="str">
            <v>SE</v>
          </cell>
          <cell r="J5">
            <v>24.840000000000003</v>
          </cell>
          <cell r="K5">
            <v>0</v>
          </cell>
        </row>
        <row r="6">
          <cell r="B6">
            <v>24.916666666666668</v>
          </cell>
          <cell r="C6">
            <v>32.200000000000003</v>
          </cell>
          <cell r="D6">
            <v>19.3</v>
          </cell>
          <cell r="E6">
            <v>73.541666666666671</v>
          </cell>
          <cell r="F6">
            <v>94</v>
          </cell>
          <cell r="G6">
            <v>40</v>
          </cell>
          <cell r="H6">
            <v>10.08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25.863636363636363</v>
          </cell>
          <cell r="C7">
            <v>33.200000000000003</v>
          </cell>
          <cell r="D7">
            <v>19.7</v>
          </cell>
          <cell r="E7">
            <v>70.86363636363636</v>
          </cell>
          <cell r="F7">
            <v>95</v>
          </cell>
          <cell r="G7">
            <v>29</v>
          </cell>
          <cell r="H7">
            <v>10.44</v>
          </cell>
          <cell r="I7" t="str">
            <v>SE</v>
          </cell>
          <cell r="J7">
            <v>30.96</v>
          </cell>
          <cell r="K7">
            <v>0</v>
          </cell>
        </row>
        <row r="8">
          <cell r="B8">
            <v>26.037499999999998</v>
          </cell>
          <cell r="C8">
            <v>33.799999999999997</v>
          </cell>
          <cell r="D8">
            <v>19.7</v>
          </cell>
          <cell r="E8">
            <v>70.333333333333329</v>
          </cell>
          <cell r="F8">
            <v>94</v>
          </cell>
          <cell r="G8">
            <v>32</v>
          </cell>
          <cell r="H8">
            <v>11.16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26.25</v>
          </cell>
          <cell r="C9">
            <v>34.700000000000003</v>
          </cell>
          <cell r="D9">
            <v>19.899999999999999</v>
          </cell>
          <cell r="E9">
            <v>70.125</v>
          </cell>
          <cell r="F9">
            <v>95</v>
          </cell>
          <cell r="G9">
            <v>30</v>
          </cell>
          <cell r="H9">
            <v>7.9200000000000008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26.2</v>
          </cell>
          <cell r="C10">
            <v>34.799999999999997</v>
          </cell>
          <cell r="D10">
            <v>19.2</v>
          </cell>
          <cell r="E10">
            <v>69.458333333333329</v>
          </cell>
          <cell r="F10">
            <v>94</v>
          </cell>
          <cell r="G10">
            <v>27</v>
          </cell>
          <cell r="H10">
            <v>9</v>
          </cell>
          <cell r="I10" t="str">
            <v>SE</v>
          </cell>
          <cell r="J10">
            <v>19.079999999999998</v>
          </cell>
          <cell r="K10">
            <v>0</v>
          </cell>
        </row>
        <row r="11">
          <cell r="B11">
            <v>25.858333333333334</v>
          </cell>
          <cell r="C11">
            <v>34.799999999999997</v>
          </cell>
          <cell r="D11">
            <v>18.8</v>
          </cell>
          <cell r="E11">
            <v>66.25</v>
          </cell>
          <cell r="F11">
            <v>94</v>
          </cell>
          <cell r="G11">
            <v>27</v>
          </cell>
          <cell r="H11">
            <v>8.2799999999999994</v>
          </cell>
          <cell r="I11" t="str">
            <v>L</v>
          </cell>
          <cell r="J11">
            <v>21.240000000000002</v>
          </cell>
          <cell r="K11">
            <v>0</v>
          </cell>
        </row>
        <row r="12">
          <cell r="B12">
            <v>25.400000000000002</v>
          </cell>
          <cell r="C12">
            <v>35.799999999999997</v>
          </cell>
          <cell r="D12">
            <v>17.899999999999999</v>
          </cell>
          <cell r="E12">
            <v>68.125</v>
          </cell>
          <cell r="F12">
            <v>95</v>
          </cell>
          <cell r="G12">
            <v>24</v>
          </cell>
          <cell r="H12">
            <v>9</v>
          </cell>
          <cell r="I12" t="str">
            <v>L</v>
          </cell>
          <cell r="J12">
            <v>25.2</v>
          </cell>
          <cell r="K12">
            <v>0</v>
          </cell>
        </row>
        <row r="13">
          <cell r="B13">
            <v>26.179166666666664</v>
          </cell>
          <cell r="C13">
            <v>35.200000000000003</v>
          </cell>
          <cell r="D13">
            <v>18.7</v>
          </cell>
          <cell r="E13">
            <v>66.125</v>
          </cell>
          <cell r="F13">
            <v>94</v>
          </cell>
          <cell r="G13">
            <v>26</v>
          </cell>
          <cell r="H13">
            <v>8.64</v>
          </cell>
          <cell r="I13" t="str">
            <v>L</v>
          </cell>
          <cell r="J13">
            <v>18.36</v>
          </cell>
          <cell r="K13">
            <v>0</v>
          </cell>
        </row>
        <row r="14">
          <cell r="B14">
            <v>26.245833333333334</v>
          </cell>
          <cell r="C14">
            <v>35.299999999999997</v>
          </cell>
          <cell r="D14">
            <v>18.600000000000001</v>
          </cell>
          <cell r="E14">
            <v>64.583333333333329</v>
          </cell>
          <cell r="F14">
            <v>94</v>
          </cell>
          <cell r="G14">
            <v>26</v>
          </cell>
          <cell r="H14">
            <v>8.2799999999999994</v>
          </cell>
          <cell r="I14" t="str">
            <v>SE</v>
          </cell>
          <cell r="J14">
            <v>18</v>
          </cell>
          <cell r="K14">
            <v>0</v>
          </cell>
        </row>
        <row r="15">
          <cell r="B15">
            <v>26.065217391304351</v>
          </cell>
          <cell r="C15">
            <v>36</v>
          </cell>
          <cell r="D15">
            <v>18.8</v>
          </cell>
          <cell r="E15">
            <v>66.956521739130437</v>
          </cell>
          <cell r="F15">
            <v>93</v>
          </cell>
          <cell r="G15">
            <v>31</v>
          </cell>
          <cell r="H15">
            <v>13.32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27.820833333333329</v>
          </cell>
          <cell r="C16">
            <v>36.299999999999997</v>
          </cell>
          <cell r="D16">
            <v>22</v>
          </cell>
          <cell r="E16">
            <v>71.333333333333329</v>
          </cell>
          <cell r="F16">
            <v>94</v>
          </cell>
          <cell r="G16">
            <v>37</v>
          </cell>
          <cell r="H16">
            <v>6.12</v>
          </cell>
          <cell r="I16" t="str">
            <v>SE</v>
          </cell>
          <cell r="J16">
            <v>19.440000000000001</v>
          </cell>
          <cell r="K16">
            <v>0</v>
          </cell>
        </row>
        <row r="17">
          <cell r="B17">
            <v>27.787499999999998</v>
          </cell>
          <cell r="C17">
            <v>36.4</v>
          </cell>
          <cell r="D17">
            <v>22.4</v>
          </cell>
          <cell r="E17">
            <v>74.625</v>
          </cell>
          <cell r="F17">
            <v>95</v>
          </cell>
          <cell r="G17">
            <v>34</v>
          </cell>
          <cell r="H17">
            <v>10.8</v>
          </cell>
          <cell r="I17" t="str">
            <v>SE</v>
          </cell>
          <cell r="J17">
            <v>53.64</v>
          </cell>
          <cell r="K17">
            <v>0.6</v>
          </cell>
        </row>
        <row r="18">
          <cell r="B18">
            <v>27.974999999999998</v>
          </cell>
          <cell r="C18">
            <v>36.6</v>
          </cell>
          <cell r="D18">
            <v>21.4</v>
          </cell>
          <cell r="E18">
            <v>71.666666666666671</v>
          </cell>
          <cell r="F18">
            <v>95</v>
          </cell>
          <cell r="G18">
            <v>30</v>
          </cell>
          <cell r="H18">
            <v>6.12</v>
          </cell>
          <cell r="I18" t="str">
            <v>L</v>
          </cell>
          <cell r="J18">
            <v>18.36</v>
          </cell>
          <cell r="K18">
            <v>1.2</v>
          </cell>
        </row>
        <row r="19">
          <cell r="B19">
            <v>27.7</v>
          </cell>
          <cell r="C19">
            <v>33.4</v>
          </cell>
          <cell r="D19">
            <v>23.9</v>
          </cell>
          <cell r="E19">
            <v>74.291666666666671</v>
          </cell>
          <cell r="F19">
            <v>91</v>
          </cell>
          <cell r="G19">
            <v>50</v>
          </cell>
          <cell r="H19">
            <v>14.76</v>
          </cell>
          <cell r="I19" t="str">
            <v>O</v>
          </cell>
          <cell r="J19">
            <v>47.88</v>
          </cell>
          <cell r="K19">
            <v>0</v>
          </cell>
        </row>
        <row r="20">
          <cell r="B20">
            <v>26.591666666666658</v>
          </cell>
          <cell r="C20">
            <v>34.1</v>
          </cell>
          <cell r="D20">
            <v>20.5</v>
          </cell>
          <cell r="E20">
            <v>73.291666666666671</v>
          </cell>
          <cell r="F20">
            <v>94</v>
          </cell>
          <cell r="G20">
            <v>44</v>
          </cell>
          <cell r="H20">
            <v>15.120000000000001</v>
          </cell>
          <cell r="I20" t="str">
            <v>SE</v>
          </cell>
          <cell r="J20">
            <v>28.44</v>
          </cell>
          <cell r="K20">
            <v>0.2</v>
          </cell>
        </row>
        <row r="21">
          <cell r="B21">
            <v>27.554166666666664</v>
          </cell>
          <cell r="C21">
            <v>35.700000000000003</v>
          </cell>
          <cell r="D21">
            <v>22.5</v>
          </cell>
          <cell r="E21">
            <v>72.75</v>
          </cell>
          <cell r="F21">
            <v>95</v>
          </cell>
          <cell r="G21">
            <v>33</v>
          </cell>
          <cell r="H21">
            <v>16.2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27.004166666666663</v>
          </cell>
          <cell r="C22">
            <v>35.200000000000003</v>
          </cell>
          <cell r="D22">
            <v>22.1</v>
          </cell>
          <cell r="E22">
            <v>75.875</v>
          </cell>
          <cell r="F22">
            <v>95</v>
          </cell>
          <cell r="G22">
            <v>43</v>
          </cell>
          <cell r="H22">
            <v>11.520000000000001</v>
          </cell>
          <cell r="I22" t="str">
            <v>SE</v>
          </cell>
          <cell r="J22">
            <v>33.119999999999997</v>
          </cell>
          <cell r="K22">
            <v>0</v>
          </cell>
        </row>
        <row r="23">
          <cell r="B23">
            <v>27.858333333333331</v>
          </cell>
          <cell r="C23">
            <v>35.1</v>
          </cell>
          <cell r="D23">
            <v>22.8</v>
          </cell>
          <cell r="E23">
            <v>75.75</v>
          </cell>
          <cell r="F23">
            <v>95</v>
          </cell>
          <cell r="G23">
            <v>40</v>
          </cell>
          <cell r="H23">
            <v>10.8</v>
          </cell>
          <cell r="I23" t="str">
            <v>NO</v>
          </cell>
          <cell r="J23">
            <v>28.44</v>
          </cell>
          <cell r="K23">
            <v>0</v>
          </cell>
        </row>
        <row r="24">
          <cell r="B24">
            <v>25.758333333333336</v>
          </cell>
          <cell r="C24">
            <v>30.9</v>
          </cell>
          <cell r="D24">
            <v>23.8</v>
          </cell>
          <cell r="E24">
            <v>85.75</v>
          </cell>
          <cell r="F24">
            <v>94</v>
          </cell>
          <cell r="G24">
            <v>64</v>
          </cell>
          <cell r="H24">
            <v>19.079999999999998</v>
          </cell>
          <cell r="I24" t="str">
            <v>L</v>
          </cell>
          <cell r="J24">
            <v>45</v>
          </cell>
          <cell r="K24">
            <v>4.2000000000000011</v>
          </cell>
        </row>
        <row r="25">
          <cell r="B25">
            <v>26.029166666666669</v>
          </cell>
          <cell r="C25">
            <v>32.299999999999997</v>
          </cell>
          <cell r="D25">
            <v>23.5</v>
          </cell>
          <cell r="E25">
            <v>83.166666666666671</v>
          </cell>
          <cell r="F25">
            <v>95</v>
          </cell>
          <cell r="G25">
            <v>53</v>
          </cell>
          <cell r="H25">
            <v>10.8</v>
          </cell>
          <cell r="I25" t="str">
            <v>NO</v>
          </cell>
          <cell r="J25">
            <v>30.96</v>
          </cell>
          <cell r="K25">
            <v>0.8</v>
          </cell>
        </row>
        <row r="26">
          <cell r="B26">
            <v>25.745833333333334</v>
          </cell>
          <cell r="C26">
            <v>31.5</v>
          </cell>
          <cell r="D26">
            <v>23.2</v>
          </cell>
          <cell r="E26">
            <v>84.375</v>
          </cell>
          <cell r="F26">
            <v>95</v>
          </cell>
          <cell r="G26">
            <v>57</v>
          </cell>
          <cell r="H26">
            <v>16.920000000000002</v>
          </cell>
          <cell r="I26" t="str">
            <v>L</v>
          </cell>
          <cell r="J26">
            <v>32.76</v>
          </cell>
          <cell r="K26">
            <v>1.7999999999999998</v>
          </cell>
        </row>
        <row r="27">
          <cell r="B27">
            <v>26.891666666666666</v>
          </cell>
          <cell r="C27">
            <v>33.5</v>
          </cell>
          <cell r="D27">
            <v>22.1</v>
          </cell>
          <cell r="E27">
            <v>77.5</v>
          </cell>
          <cell r="F27">
            <v>96</v>
          </cell>
          <cell r="G27">
            <v>46</v>
          </cell>
          <cell r="H27">
            <v>12.6</v>
          </cell>
          <cell r="I27" t="str">
            <v>SE</v>
          </cell>
          <cell r="J27">
            <v>26.64</v>
          </cell>
          <cell r="K27">
            <v>0.4</v>
          </cell>
        </row>
        <row r="28">
          <cell r="B28">
            <v>25.854166666666668</v>
          </cell>
          <cell r="C28">
            <v>34.700000000000003</v>
          </cell>
          <cell r="D28">
            <v>18.7</v>
          </cell>
          <cell r="E28">
            <v>70.666666666666671</v>
          </cell>
          <cell r="F28">
            <v>94</v>
          </cell>
          <cell r="G28">
            <v>33</v>
          </cell>
          <cell r="H28">
            <v>7.5600000000000005</v>
          </cell>
          <cell r="I28" t="str">
            <v>SE</v>
          </cell>
          <cell r="J28">
            <v>19.440000000000001</v>
          </cell>
          <cell r="K28">
            <v>1</v>
          </cell>
        </row>
        <row r="29">
          <cell r="B29">
            <v>26.25</v>
          </cell>
          <cell r="C29">
            <v>33.9</v>
          </cell>
          <cell r="D29">
            <v>21.2</v>
          </cell>
          <cell r="E29">
            <v>77.75</v>
          </cell>
          <cell r="F29">
            <v>96</v>
          </cell>
          <cell r="G29">
            <v>49</v>
          </cell>
          <cell r="H29">
            <v>13.32</v>
          </cell>
          <cell r="I29" t="str">
            <v>SE</v>
          </cell>
          <cell r="J29">
            <v>34.200000000000003</v>
          </cell>
          <cell r="K29">
            <v>0</v>
          </cell>
        </row>
        <row r="30">
          <cell r="B30">
            <v>27.312500000000004</v>
          </cell>
          <cell r="C30">
            <v>35.1</v>
          </cell>
          <cell r="D30">
            <v>21.9</v>
          </cell>
          <cell r="E30">
            <v>76.416666666666671</v>
          </cell>
          <cell r="F30">
            <v>95</v>
          </cell>
          <cell r="G30">
            <v>43</v>
          </cell>
          <cell r="H30">
            <v>7.2</v>
          </cell>
          <cell r="I30" t="str">
            <v>L</v>
          </cell>
          <cell r="J30">
            <v>20.88</v>
          </cell>
          <cell r="K30">
            <v>0</v>
          </cell>
        </row>
        <row r="31">
          <cell r="B31">
            <v>27.270833333333332</v>
          </cell>
          <cell r="C31">
            <v>34</v>
          </cell>
          <cell r="D31">
            <v>23</v>
          </cell>
          <cell r="E31">
            <v>75.583333333333329</v>
          </cell>
          <cell r="F31">
            <v>94</v>
          </cell>
          <cell r="G31">
            <v>44</v>
          </cell>
          <cell r="H31">
            <v>9.3600000000000012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25.691666666666663</v>
          </cell>
          <cell r="C32">
            <v>33.799999999999997</v>
          </cell>
          <cell r="D32">
            <v>22.2</v>
          </cell>
          <cell r="E32">
            <v>83.166666666666671</v>
          </cell>
          <cell r="F32">
            <v>95</v>
          </cell>
          <cell r="G32">
            <v>51</v>
          </cell>
          <cell r="H32">
            <v>15.48</v>
          </cell>
          <cell r="I32" t="str">
            <v>SE</v>
          </cell>
          <cell r="J32">
            <v>44.28</v>
          </cell>
          <cell r="K32">
            <v>0</v>
          </cell>
        </row>
        <row r="33">
          <cell r="B33">
            <v>25.958333333333332</v>
          </cell>
          <cell r="C33">
            <v>32.6</v>
          </cell>
          <cell r="D33">
            <v>22.9</v>
          </cell>
          <cell r="E33">
            <v>83.666666666666671</v>
          </cell>
          <cell r="F33">
            <v>96</v>
          </cell>
          <cell r="G33">
            <v>54</v>
          </cell>
          <cell r="H33">
            <v>6.48</v>
          </cell>
          <cell r="I33" t="str">
            <v>L</v>
          </cell>
          <cell r="J33">
            <v>28.44</v>
          </cell>
          <cell r="K33">
            <v>0.2</v>
          </cell>
        </row>
        <row r="34">
          <cell r="B34">
            <v>26.5</v>
          </cell>
          <cell r="C34">
            <v>34.1</v>
          </cell>
          <cell r="D34">
            <v>22.7</v>
          </cell>
          <cell r="E34">
            <v>80.173913043478265</v>
          </cell>
          <cell r="F34">
            <v>95</v>
          </cell>
          <cell r="G34">
            <v>45</v>
          </cell>
          <cell r="H34">
            <v>8.2799999999999994</v>
          </cell>
          <cell r="I34" t="str">
            <v>L</v>
          </cell>
          <cell r="J34">
            <v>27</v>
          </cell>
          <cell r="K34">
            <v>0.8</v>
          </cell>
        </row>
        <row r="35">
          <cell r="B35">
            <v>27.145454545454541</v>
          </cell>
          <cell r="C35">
            <v>34.6</v>
          </cell>
          <cell r="D35">
            <v>21.1</v>
          </cell>
          <cell r="E35">
            <v>73.909090909090907</v>
          </cell>
          <cell r="F35">
            <v>96</v>
          </cell>
          <cell r="G35">
            <v>36</v>
          </cell>
          <cell r="H35">
            <v>6.84</v>
          </cell>
          <cell r="I35" t="str">
            <v>SE</v>
          </cell>
          <cell r="J35">
            <v>17.28</v>
          </cell>
          <cell r="K35">
            <v>5.2000000000000011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>
        <row r="5">
          <cell r="B5">
            <v>25.349999999999998</v>
          </cell>
          <cell r="C5">
            <v>31.1</v>
          </cell>
          <cell r="D5">
            <v>20.3</v>
          </cell>
          <cell r="E5">
            <v>60.25</v>
          </cell>
          <cell r="F5">
            <v>83</v>
          </cell>
          <cell r="G5">
            <v>37</v>
          </cell>
          <cell r="H5">
            <v>15.840000000000002</v>
          </cell>
          <cell r="I5" t="str">
            <v>SO</v>
          </cell>
          <cell r="J5">
            <v>32.76</v>
          </cell>
          <cell r="K5">
            <v>0</v>
          </cell>
        </row>
        <row r="6">
          <cell r="B6">
            <v>24.460869565217397</v>
          </cell>
          <cell r="C6">
            <v>30.4</v>
          </cell>
          <cell r="D6">
            <v>19.600000000000001</v>
          </cell>
          <cell r="E6">
            <v>63.826086956521742</v>
          </cell>
          <cell r="F6">
            <v>85</v>
          </cell>
          <cell r="G6">
            <v>42</v>
          </cell>
          <cell r="H6">
            <v>18.36</v>
          </cell>
          <cell r="I6" t="str">
            <v>O</v>
          </cell>
          <cell r="J6">
            <v>33.480000000000004</v>
          </cell>
          <cell r="K6">
            <v>0</v>
          </cell>
        </row>
        <row r="7">
          <cell r="B7">
            <v>25.542105263157897</v>
          </cell>
          <cell r="C7">
            <v>31.1</v>
          </cell>
          <cell r="D7">
            <v>18.100000000000001</v>
          </cell>
          <cell r="E7">
            <v>58.842105263157897</v>
          </cell>
          <cell r="F7">
            <v>89</v>
          </cell>
          <cell r="G7">
            <v>34</v>
          </cell>
          <cell r="H7">
            <v>19.440000000000001</v>
          </cell>
          <cell r="I7" t="str">
            <v>O</v>
          </cell>
          <cell r="J7">
            <v>32.76</v>
          </cell>
          <cell r="K7">
            <v>0</v>
          </cell>
        </row>
        <row r="8">
          <cell r="B8">
            <v>27.766666666666666</v>
          </cell>
          <cell r="C8">
            <v>33.5</v>
          </cell>
          <cell r="D8">
            <v>23</v>
          </cell>
          <cell r="E8">
            <v>49.055555555555557</v>
          </cell>
          <cell r="F8">
            <v>72</v>
          </cell>
          <cell r="G8">
            <v>26</v>
          </cell>
          <cell r="H8">
            <v>9.7200000000000006</v>
          </cell>
          <cell r="I8" t="str">
            <v>O</v>
          </cell>
          <cell r="J8">
            <v>22.32</v>
          </cell>
          <cell r="K8">
            <v>0</v>
          </cell>
        </row>
        <row r="9">
          <cell r="B9">
            <v>29.835714285714289</v>
          </cell>
          <cell r="C9">
            <v>34</v>
          </cell>
          <cell r="D9">
            <v>25</v>
          </cell>
          <cell r="E9">
            <v>39.428571428571431</v>
          </cell>
          <cell r="F9">
            <v>61</v>
          </cell>
          <cell r="G9">
            <v>23</v>
          </cell>
          <cell r="H9">
            <v>20.52</v>
          </cell>
          <cell r="I9" t="str">
            <v>O</v>
          </cell>
          <cell r="J9">
            <v>43.2</v>
          </cell>
          <cell r="K9">
            <v>0</v>
          </cell>
        </row>
        <row r="10">
          <cell r="B10">
            <v>29.991666666666664</v>
          </cell>
          <cell r="C10">
            <v>33.9</v>
          </cell>
          <cell r="D10">
            <v>23.3</v>
          </cell>
          <cell r="E10">
            <v>40.833333333333336</v>
          </cell>
          <cell r="F10">
            <v>67</v>
          </cell>
          <cell r="G10">
            <v>25</v>
          </cell>
          <cell r="H10">
            <v>16.559999999999999</v>
          </cell>
          <cell r="I10" t="str">
            <v>SO</v>
          </cell>
          <cell r="J10">
            <v>27.720000000000002</v>
          </cell>
          <cell r="K10">
            <v>0</v>
          </cell>
        </row>
        <row r="11">
          <cell r="B11">
            <v>28.858333333333334</v>
          </cell>
          <cell r="C11">
            <v>34.1</v>
          </cell>
          <cell r="D11">
            <v>23</v>
          </cell>
          <cell r="E11">
            <v>45.416666666666664</v>
          </cell>
          <cell r="F11">
            <v>68</v>
          </cell>
          <cell r="G11">
            <v>25</v>
          </cell>
          <cell r="H11">
            <v>32.04</v>
          </cell>
          <cell r="I11" t="str">
            <v>SO</v>
          </cell>
          <cell r="J11">
            <v>51.12</v>
          </cell>
          <cell r="K11">
            <v>0.2</v>
          </cell>
        </row>
        <row r="12">
          <cell r="B12">
            <v>29.676923076923078</v>
          </cell>
          <cell r="C12">
            <v>33.9</v>
          </cell>
          <cell r="D12">
            <v>21.6</v>
          </cell>
          <cell r="E12">
            <v>42</v>
          </cell>
          <cell r="F12">
            <v>67</v>
          </cell>
          <cell r="G12">
            <v>28</v>
          </cell>
          <cell r="H12">
            <v>16.559999999999999</v>
          </cell>
          <cell r="I12" t="str">
            <v>SO</v>
          </cell>
          <cell r="J12">
            <v>34.56</v>
          </cell>
          <cell r="K12">
            <v>0</v>
          </cell>
        </row>
        <row r="13">
          <cell r="B13">
            <v>31.438461538461542</v>
          </cell>
          <cell r="C13">
            <v>34.5</v>
          </cell>
          <cell r="D13">
            <v>25.2</v>
          </cell>
          <cell r="E13">
            <v>35.07692307692308</v>
          </cell>
          <cell r="F13">
            <v>58</v>
          </cell>
          <cell r="G13">
            <v>25</v>
          </cell>
          <cell r="H13">
            <v>10.8</v>
          </cell>
          <cell r="I13" t="str">
            <v>SO</v>
          </cell>
          <cell r="J13">
            <v>27</v>
          </cell>
          <cell r="K13">
            <v>0</v>
          </cell>
        </row>
        <row r="14">
          <cell r="B14">
            <v>30.207142857142859</v>
          </cell>
          <cell r="C14">
            <v>34.4</v>
          </cell>
          <cell r="D14">
            <v>20.7</v>
          </cell>
          <cell r="E14">
            <v>37.428571428571431</v>
          </cell>
          <cell r="F14">
            <v>73</v>
          </cell>
          <cell r="G14">
            <v>24</v>
          </cell>
          <cell r="H14">
            <v>13.32</v>
          </cell>
          <cell r="I14" t="str">
            <v>O</v>
          </cell>
          <cell r="J14">
            <v>30.6</v>
          </cell>
          <cell r="K14">
            <v>0</v>
          </cell>
        </row>
        <row r="15">
          <cell r="B15">
            <v>32.536363636363639</v>
          </cell>
          <cell r="C15">
            <v>35.799999999999997</v>
          </cell>
          <cell r="D15">
            <v>23.8</v>
          </cell>
          <cell r="E15">
            <v>31.727272727272727</v>
          </cell>
          <cell r="F15">
            <v>64</v>
          </cell>
          <cell r="G15">
            <v>20</v>
          </cell>
          <cell r="H15">
            <v>16.920000000000002</v>
          </cell>
          <cell r="I15" t="str">
            <v>SO</v>
          </cell>
          <cell r="J15">
            <v>37.440000000000005</v>
          </cell>
          <cell r="K15">
            <v>0</v>
          </cell>
        </row>
        <row r="16">
          <cell r="B16">
            <v>32.31666666666667</v>
          </cell>
          <cell r="C16">
            <v>35.9</v>
          </cell>
          <cell r="D16">
            <v>24.1</v>
          </cell>
          <cell r="E16">
            <v>40.5</v>
          </cell>
          <cell r="F16">
            <v>68</v>
          </cell>
          <cell r="G16">
            <v>29</v>
          </cell>
          <cell r="H16">
            <v>15.48</v>
          </cell>
          <cell r="I16" t="str">
            <v>SO</v>
          </cell>
          <cell r="J16">
            <v>31.680000000000003</v>
          </cell>
          <cell r="K16">
            <v>0</v>
          </cell>
        </row>
        <row r="17">
          <cell r="B17">
            <v>32.128571428571433</v>
          </cell>
          <cell r="C17">
            <v>37.1</v>
          </cell>
          <cell r="D17">
            <v>24.8</v>
          </cell>
          <cell r="E17">
            <v>42.071428571428569</v>
          </cell>
          <cell r="F17">
            <v>70</v>
          </cell>
          <cell r="G17">
            <v>25</v>
          </cell>
          <cell r="H17">
            <v>16.920000000000002</v>
          </cell>
          <cell r="I17" t="str">
            <v>SO</v>
          </cell>
          <cell r="J17">
            <v>39.6</v>
          </cell>
          <cell r="K17">
            <v>0</v>
          </cell>
        </row>
        <row r="18">
          <cell r="B18">
            <v>32.774999999999999</v>
          </cell>
          <cell r="C18">
            <v>36.5</v>
          </cell>
          <cell r="D18">
            <v>22.2</v>
          </cell>
          <cell r="E18">
            <v>33.666666666666664</v>
          </cell>
          <cell r="F18">
            <v>74</v>
          </cell>
          <cell r="G18">
            <v>19</v>
          </cell>
          <cell r="H18">
            <v>11.879999999999999</v>
          </cell>
          <cell r="I18" t="str">
            <v>SO</v>
          </cell>
          <cell r="J18">
            <v>28.44</v>
          </cell>
          <cell r="K18">
            <v>0</v>
          </cell>
        </row>
        <row r="19">
          <cell r="B19">
            <v>32.655555555555559</v>
          </cell>
          <cell r="C19">
            <v>36.700000000000003</v>
          </cell>
          <cell r="D19">
            <v>22.6</v>
          </cell>
          <cell r="E19">
            <v>37.222222222222221</v>
          </cell>
          <cell r="F19">
            <v>61</v>
          </cell>
          <cell r="G19">
            <v>25</v>
          </cell>
          <cell r="H19">
            <v>12.96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29.881818181818179</v>
          </cell>
          <cell r="C20">
            <v>36</v>
          </cell>
          <cell r="D20">
            <v>22.7</v>
          </cell>
          <cell r="E20">
            <v>55.727272727272727</v>
          </cell>
          <cell r="F20">
            <v>81</v>
          </cell>
          <cell r="G20">
            <v>33</v>
          </cell>
          <cell r="H20">
            <v>23.400000000000002</v>
          </cell>
          <cell r="I20" t="str">
            <v>SE</v>
          </cell>
          <cell r="J20">
            <v>48.6</v>
          </cell>
          <cell r="K20">
            <v>1.6</v>
          </cell>
        </row>
        <row r="21">
          <cell r="B21">
            <v>30.90909090909091</v>
          </cell>
          <cell r="C21">
            <v>34.799999999999997</v>
          </cell>
          <cell r="D21">
            <v>25.4</v>
          </cell>
          <cell r="E21">
            <v>54.363636363636367</v>
          </cell>
          <cell r="F21">
            <v>78</v>
          </cell>
          <cell r="G21">
            <v>40</v>
          </cell>
          <cell r="H21">
            <v>13.32</v>
          </cell>
          <cell r="I21" t="str">
            <v>S</v>
          </cell>
          <cell r="J21">
            <v>33.480000000000004</v>
          </cell>
          <cell r="K21">
            <v>0.2</v>
          </cell>
        </row>
        <row r="22">
          <cell r="B22">
            <v>32.760000000000005</v>
          </cell>
          <cell r="C22">
            <v>35.700000000000003</v>
          </cell>
          <cell r="D22">
            <v>25.1</v>
          </cell>
          <cell r="E22">
            <v>45.1</v>
          </cell>
          <cell r="F22">
            <v>80</v>
          </cell>
          <cell r="G22">
            <v>33</v>
          </cell>
          <cell r="H22">
            <v>15.120000000000001</v>
          </cell>
          <cell r="I22" t="str">
            <v>SE</v>
          </cell>
          <cell r="J22">
            <v>39.6</v>
          </cell>
          <cell r="K22">
            <v>0</v>
          </cell>
        </row>
        <row r="23">
          <cell r="B23">
            <v>24.077777777777772</v>
          </cell>
          <cell r="C23">
            <v>27.1</v>
          </cell>
          <cell r="D23">
            <v>22.3</v>
          </cell>
          <cell r="E23">
            <v>85.888888888888886</v>
          </cell>
          <cell r="F23">
            <v>97</v>
          </cell>
          <cell r="G23">
            <v>71</v>
          </cell>
          <cell r="H23">
            <v>12.96</v>
          </cell>
          <cell r="I23" t="str">
            <v>NO</v>
          </cell>
          <cell r="J23">
            <v>26.64</v>
          </cell>
          <cell r="K23">
            <v>0.2</v>
          </cell>
        </row>
        <row r="24">
          <cell r="B24">
            <v>25.391666666666666</v>
          </cell>
          <cell r="C24">
            <v>27.7</v>
          </cell>
          <cell r="D24">
            <v>20.6</v>
          </cell>
          <cell r="E24">
            <v>77.416666666666671</v>
          </cell>
          <cell r="F24">
            <v>99</v>
          </cell>
          <cell r="G24">
            <v>66</v>
          </cell>
          <cell r="H24">
            <v>11.879999999999999</v>
          </cell>
          <cell r="I24" t="str">
            <v>N</v>
          </cell>
          <cell r="J24">
            <v>21.6</v>
          </cell>
          <cell r="K24">
            <v>0.2</v>
          </cell>
        </row>
        <row r="25">
          <cell r="B25">
            <v>25.255555555555556</v>
          </cell>
          <cell r="C25">
            <v>31.4</v>
          </cell>
          <cell r="D25">
            <v>19.2</v>
          </cell>
          <cell r="E25">
            <v>61.611111111111114</v>
          </cell>
          <cell r="F25">
            <v>86</v>
          </cell>
          <cell r="G25">
            <v>40</v>
          </cell>
          <cell r="H25">
            <v>9.3600000000000012</v>
          </cell>
          <cell r="I25" t="str">
            <v>N</v>
          </cell>
          <cell r="J25">
            <v>20.16</v>
          </cell>
          <cell r="K25">
            <v>0</v>
          </cell>
        </row>
        <row r="26">
          <cell r="B26">
            <v>25.604166666666671</v>
          </cell>
          <cell r="C26">
            <v>32.1</v>
          </cell>
          <cell r="D26">
            <v>19.399999999999999</v>
          </cell>
          <cell r="E26">
            <v>62.125</v>
          </cell>
          <cell r="F26">
            <v>84</v>
          </cell>
          <cell r="G26">
            <v>40</v>
          </cell>
          <cell r="H26">
            <v>14.76</v>
          </cell>
          <cell r="I26" t="str">
            <v>O</v>
          </cell>
          <cell r="J26">
            <v>29.52</v>
          </cell>
          <cell r="K26">
            <v>0</v>
          </cell>
        </row>
        <row r="27">
          <cell r="B27">
            <v>27.076470588235296</v>
          </cell>
          <cell r="C27">
            <v>30.9</v>
          </cell>
          <cell r="D27">
            <v>20.7</v>
          </cell>
          <cell r="E27">
            <v>47.823529411764703</v>
          </cell>
          <cell r="F27">
            <v>75</v>
          </cell>
          <cell r="G27">
            <v>27</v>
          </cell>
          <cell r="H27">
            <v>16.920000000000002</v>
          </cell>
          <cell r="I27" t="str">
            <v>O</v>
          </cell>
          <cell r="J27">
            <v>29.52</v>
          </cell>
          <cell r="K27">
            <v>0</v>
          </cell>
        </row>
        <row r="28">
          <cell r="B28">
            <v>26.761111111111106</v>
          </cell>
          <cell r="C28">
            <v>31.6</v>
          </cell>
          <cell r="D28">
            <v>19.399999999999999</v>
          </cell>
          <cell r="E28">
            <v>46.166666666666664</v>
          </cell>
          <cell r="F28">
            <v>76</v>
          </cell>
          <cell r="G28">
            <v>35</v>
          </cell>
          <cell r="H28">
            <v>19.079999999999998</v>
          </cell>
          <cell r="I28" t="str">
            <v>O</v>
          </cell>
          <cell r="J28">
            <v>36.36</v>
          </cell>
          <cell r="K28">
            <v>0</v>
          </cell>
        </row>
        <row r="29">
          <cell r="B29">
            <v>27.823529411764699</v>
          </cell>
          <cell r="C29">
            <v>32.700000000000003</v>
          </cell>
          <cell r="D29">
            <v>20.9</v>
          </cell>
          <cell r="E29">
            <v>49.823529411764703</v>
          </cell>
          <cell r="F29">
            <v>79</v>
          </cell>
          <cell r="G29">
            <v>33</v>
          </cell>
          <cell r="H29">
            <v>19.440000000000001</v>
          </cell>
          <cell r="I29" t="str">
            <v>SO</v>
          </cell>
          <cell r="J29">
            <v>38.519999999999996</v>
          </cell>
          <cell r="K29">
            <v>0</v>
          </cell>
        </row>
        <row r="30">
          <cell r="B30">
            <v>27.947058823529414</v>
          </cell>
          <cell r="C30">
            <v>31.7</v>
          </cell>
          <cell r="D30">
            <v>22.4</v>
          </cell>
          <cell r="E30">
            <v>45.588235294117645</v>
          </cell>
          <cell r="F30">
            <v>63</v>
          </cell>
          <cell r="G30">
            <v>35</v>
          </cell>
          <cell r="H30">
            <v>19.440000000000001</v>
          </cell>
          <cell r="I30" t="str">
            <v>O</v>
          </cell>
          <cell r="J30">
            <v>41.04</v>
          </cell>
          <cell r="K30">
            <v>0</v>
          </cell>
        </row>
        <row r="31">
          <cell r="B31">
            <v>29.076923076923077</v>
          </cell>
          <cell r="C31">
            <v>33.1</v>
          </cell>
          <cell r="D31">
            <v>22.5</v>
          </cell>
          <cell r="E31">
            <v>41.846153846153847</v>
          </cell>
          <cell r="F31">
            <v>56</v>
          </cell>
          <cell r="G31">
            <v>33</v>
          </cell>
          <cell r="H31">
            <v>14.76</v>
          </cell>
          <cell r="I31" t="str">
            <v>SO</v>
          </cell>
          <cell r="J31">
            <v>32.76</v>
          </cell>
          <cell r="K31">
            <v>0</v>
          </cell>
        </row>
        <row r="32">
          <cell r="B32">
            <v>29.2</v>
          </cell>
          <cell r="C32">
            <v>33.6</v>
          </cell>
          <cell r="D32">
            <v>24.3</v>
          </cell>
          <cell r="E32">
            <v>52.454545454545453</v>
          </cell>
          <cell r="F32">
            <v>68</v>
          </cell>
          <cell r="G32">
            <v>38</v>
          </cell>
          <cell r="H32">
            <v>13.32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27.700000000000003</v>
          </cell>
          <cell r="C33">
            <v>30.9</v>
          </cell>
          <cell r="D33">
            <v>22.2</v>
          </cell>
          <cell r="E33">
            <v>70.25</v>
          </cell>
          <cell r="F33">
            <v>97</v>
          </cell>
          <cell r="G33">
            <v>54</v>
          </cell>
          <cell r="H33">
            <v>11.520000000000001</v>
          </cell>
          <cell r="I33" t="str">
            <v>S</v>
          </cell>
          <cell r="J33">
            <v>24.840000000000003</v>
          </cell>
          <cell r="K33">
            <v>0.6</v>
          </cell>
        </row>
        <row r="34">
          <cell r="B34">
            <v>28.236363636363638</v>
          </cell>
          <cell r="C34">
            <v>30.5</v>
          </cell>
          <cell r="D34">
            <v>22.9</v>
          </cell>
          <cell r="E34">
            <v>65.454545454545453</v>
          </cell>
          <cell r="F34">
            <v>89</v>
          </cell>
          <cell r="G34">
            <v>55</v>
          </cell>
          <cell r="H34">
            <v>11.16</v>
          </cell>
          <cell r="I34" t="str">
            <v>O</v>
          </cell>
          <cell r="J34">
            <v>19.8</v>
          </cell>
          <cell r="K34">
            <v>0.2</v>
          </cell>
        </row>
        <row r="35">
          <cell r="B35">
            <v>29.213333333333331</v>
          </cell>
          <cell r="C35">
            <v>33.200000000000003</v>
          </cell>
          <cell r="D35">
            <v>22.1</v>
          </cell>
          <cell r="E35">
            <v>56.533333333333331</v>
          </cell>
          <cell r="F35">
            <v>88</v>
          </cell>
          <cell r="G35">
            <v>40</v>
          </cell>
          <cell r="H35">
            <v>14.04</v>
          </cell>
          <cell r="I35" t="str">
            <v>S</v>
          </cell>
          <cell r="J35">
            <v>27.720000000000002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24.425000000000001</v>
          </cell>
          <cell r="C5">
            <v>32.1</v>
          </cell>
          <cell r="D5">
            <v>19.3</v>
          </cell>
          <cell r="E5">
            <v>66.333333333333329</v>
          </cell>
          <cell r="F5">
            <v>89</v>
          </cell>
          <cell r="G5">
            <v>35</v>
          </cell>
          <cell r="H5">
            <v>15.120000000000001</v>
          </cell>
          <cell r="I5" t="str">
            <v>SO</v>
          </cell>
          <cell r="J5">
            <v>51.480000000000004</v>
          </cell>
          <cell r="K5">
            <v>0</v>
          </cell>
        </row>
        <row r="6">
          <cell r="B6">
            <v>23.574999999999999</v>
          </cell>
          <cell r="C6">
            <v>31.7</v>
          </cell>
          <cell r="D6">
            <v>17.3</v>
          </cell>
          <cell r="E6">
            <v>66.166666666666671</v>
          </cell>
          <cell r="F6">
            <v>91</v>
          </cell>
          <cell r="G6">
            <v>29</v>
          </cell>
          <cell r="H6">
            <v>19.079999999999998</v>
          </cell>
          <cell r="I6" t="str">
            <v>SO</v>
          </cell>
          <cell r="J6">
            <v>39.24</v>
          </cell>
          <cell r="K6">
            <v>0</v>
          </cell>
        </row>
        <row r="7">
          <cell r="B7">
            <v>23.320833333333329</v>
          </cell>
          <cell r="C7">
            <v>32</v>
          </cell>
          <cell r="D7">
            <v>16.5</v>
          </cell>
          <cell r="E7">
            <v>62.916666666666664</v>
          </cell>
          <cell r="F7">
            <v>91</v>
          </cell>
          <cell r="G7">
            <v>29</v>
          </cell>
          <cell r="H7">
            <v>16.920000000000002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24.237500000000008</v>
          </cell>
          <cell r="C8">
            <v>33.700000000000003</v>
          </cell>
          <cell r="D8">
            <v>15.8</v>
          </cell>
          <cell r="E8">
            <v>58.75</v>
          </cell>
          <cell r="F8">
            <v>91</v>
          </cell>
          <cell r="G8">
            <v>22</v>
          </cell>
          <cell r="H8">
            <v>10.44</v>
          </cell>
          <cell r="I8" t="str">
            <v>SO</v>
          </cell>
          <cell r="J8">
            <v>19.079999999999998</v>
          </cell>
          <cell r="K8">
            <v>0</v>
          </cell>
        </row>
        <row r="9">
          <cell r="B9">
            <v>24.979166666666661</v>
          </cell>
          <cell r="C9">
            <v>35.299999999999997</v>
          </cell>
          <cell r="D9">
            <v>16.3</v>
          </cell>
          <cell r="E9">
            <v>53.458333333333336</v>
          </cell>
          <cell r="F9">
            <v>88</v>
          </cell>
          <cell r="G9">
            <v>16</v>
          </cell>
          <cell r="H9">
            <v>8.64</v>
          </cell>
          <cell r="I9" t="str">
            <v>SO</v>
          </cell>
          <cell r="J9">
            <v>29.16</v>
          </cell>
          <cell r="K9">
            <v>0</v>
          </cell>
        </row>
        <row r="10">
          <cell r="B10">
            <v>24.833333333333343</v>
          </cell>
          <cell r="C10">
            <v>34.4</v>
          </cell>
          <cell r="D10">
            <v>16.7</v>
          </cell>
          <cell r="E10">
            <v>52.208333333333336</v>
          </cell>
          <cell r="F10">
            <v>84</v>
          </cell>
          <cell r="G10">
            <v>22</v>
          </cell>
          <cell r="H10">
            <v>15.840000000000002</v>
          </cell>
          <cell r="I10" t="str">
            <v>SO</v>
          </cell>
          <cell r="J10">
            <v>36.36</v>
          </cell>
          <cell r="K10">
            <v>0</v>
          </cell>
        </row>
        <row r="11">
          <cell r="B11">
            <v>25.466666666666669</v>
          </cell>
          <cell r="C11">
            <v>34.4</v>
          </cell>
          <cell r="D11">
            <v>17.5</v>
          </cell>
          <cell r="E11">
            <v>53.416666666666664</v>
          </cell>
          <cell r="F11">
            <v>87</v>
          </cell>
          <cell r="G11">
            <v>23</v>
          </cell>
          <cell r="H11">
            <v>15.48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23.366666666666671</v>
          </cell>
          <cell r="C12">
            <v>34.700000000000003</v>
          </cell>
          <cell r="D12">
            <v>17.8</v>
          </cell>
          <cell r="E12">
            <v>65.791666666666671</v>
          </cell>
          <cell r="F12">
            <v>89</v>
          </cell>
          <cell r="G12">
            <v>26</v>
          </cell>
          <cell r="H12">
            <v>20.88</v>
          </cell>
          <cell r="I12" t="str">
            <v>SO</v>
          </cell>
          <cell r="J12">
            <v>49.680000000000007</v>
          </cell>
          <cell r="K12">
            <v>8.3999999999999986</v>
          </cell>
        </row>
        <row r="13">
          <cell r="B13">
            <v>25.516666666666662</v>
          </cell>
          <cell r="C13">
            <v>34.6</v>
          </cell>
          <cell r="D13">
            <v>18.3</v>
          </cell>
          <cell r="E13">
            <v>61.333333333333336</v>
          </cell>
          <cell r="F13">
            <v>92</v>
          </cell>
          <cell r="G13">
            <v>21</v>
          </cell>
          <cell r="H13">
            <v>9.3600000000000012</v>
          </cell>
          <cell r="I13" t="str">
            <v>SO</v>
          </cell>
          <cell r="J13">
            <v>20.52</v>
          </cell>
          <cell r="K13">
            <v>0</v>
          </cell>
        </row>
        <row r="14">
          <cell r="B14">
            <v>25.712500000000002</v>
          </cell>
          <cell r="C14">
            <v>35.1</v>
          </cell>
          <cell r="D14">
            <v>16.7</v>
          </cell>
          <cell r="E14">
            <v>51.458333333333336</v>
          </cell>
          <cell r="F14">
            <v>91</v>
          </cell>
          <cell r="G14">
            <v>20</v>
          </cell>
          <cell r="H14">
            <v>13.68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25.737500000000001</v>
          </cell>
          <cell r="C15">
            <v>35.4</v>
          </cell>
          <cell r="D15">
            <v>16.5</v>
          </cell>
          <cell r="E15">
            <v>50.291666666666664</v>
          </cell>
          <cell r="F15">
            <v>88</v>
          </cell>
          <cell r="G15">
            <v>20</v>
          </cell>
          <cell r="H15">
            <v>15.48</v>
          </cell>
          <cell r="I15" t="str">
            <v>SO</v>
          </cell>
          <cell r="J15">
            <v>30.96</v>
          </cell>
          <cell r="K15">
            <v>0</v>
          </cell>
        </row>
        <row r="16">
          <cell r="B16">
            <v>27.266666666666666</v>
          </cell>
          <cell r="C16">
            <v>36.299999999999997</v>
          </cell>
          <cell r="D16">
            <v>18.899999999999999</v>
          </cell>
          <cell r="E16">
            <v>54</v>
          </cell>
          <cell r="F16">
            <v>88</v>
          </cell>
          <cell r="G16">
            <v>26</v>
          </cell>
          <cell r="H16">
            <v>19.079999999999998</v>
          </cell>
          <cell r="I16" t="str">
            <v>SO</v>
          </cell>
          <cell r="J16">
            <v>36.72</v>
          </cell>
          <cell r="K16">
            <v>0</v>
          </cell>
        </row>
        <row r="17">
          <cell r="B17">
            <v>28.320833333333336</v>
          </cell>
          <cell r="C17">
            <v>36.9</v>
          </cell>
          <cell r="D17">
            <v>20.100000000000001</v>
          </cell>
          <cell r="E17">
            <v>53.333333333333336</v>
          </cell>
          <cell r="F17">
            <v>89</v>
          </cell>
          <cell r="G17">
            <v>23</v>
          </cell>
          <cell r="H17">
            <v>16.2</v>
          </cell>
          <cell r="I17" t="str">
            <v>SO</v>
          </cell>
          <cell r="J17">
            <v>35.64</v>
          </cell>
          <cell r="K17">
            <v>0</v>
          </cell>
        </row>
        <row r="18">
          <cell r="B18">
            <v>28.216666666666669</v>
          </cell>
          <cell r="C18">
            <v>37</v>
          </cell>
          <cell r="D18">
            <v>18.7</v>
          </cell>
          <cell r="E18">
            <v>46.875</v>
          </cell>
          <cell r="F18">
            <v>87</v>
          </cell>
          <cell r="G18">
            <v>14</v>
          </cell>
          <cell r="H18">
            <v>12.96</v>
          </cell>
          <cell r="I18" t="str">
            <v>SO</v>
          </cell>
          <cell r="J18">
            <v>32.04</v>
          </cell>
          <cell r="K18">
            <v>0</v>
          </cell>
        </row>
        <row r="19">
          <cell r="B19">
            <v>27.416666666666661</v>
          </cell>
          <cell r="C19">
            <v>37.200000000000003</v>
          </cell>
          <cell r="D19">
            <v>17.100000000000001</v>
          </cell>
          <cell r="E19">
            <v>46.791666666666664</v>
          </cell>
          <cell r="F19">
            <v>88</v>
          </cell>
          <cell r="G19">
            <v>19</v>
          </cell>
          <cell r="H19">
            <v>10.8</v>
          </cell>
          <cell r="I19" t="str">
            <v>SO</v>
          </cell>
          <cell r="J19">
            <v>28.8</v>
          </cell>
          <cell r="K19">
            <v>0</v>
          </cell>
        </row>
        <row r="20">
          <cell r="B20">
            <v>26.875000000000004</v>
          </cell>
          <cell r="C20">
            <v>36.700000000000003</v>
          </cell>
          <cell r="D20">
            <v>20</v>
          </cell>
          <cell r="E20">
            <v>55.083333333333336</v>
          </cell>
          <cell r="F20">
            <v>83</v>
          </cell>
          <cell r="G20">
            <v>30</v>
          </cell>
          <cell r="H20">
            <v>15.840000000000002</v>
          </cell>
          <cell r="I20" t="str">
            <v>SO</v>
          </cell>
          <cell r="J20">
            <v>31.680000000000003</v>
          </cell>
          <cell r="K20">
            <v>0</v>
          </cell>
        </row>
        <row r="21">
          <cell r="B21">
            <v>25.620833333333334</v>
          </cell>
          <cell r="C21">
            <v>35</v>
          </cell>
          <cell r="D21">
            <v>21.2</v>
          </cell>
          <cell r="E21">
            <v>71.416666666666671</v>
          </cell>
          <cell r="F21">
            <v>94</v>
          </cell>
          <cell r="G21">
            <v>35</v>
          </cell>
          <cell r="H21">
            <v>10.8</v>
          </cell>
          <cell r="I21" t="str">
            <v>SO</v>
          </cell>
          <cell r="J21">
            <v>60.480000000000004</v>
          </cell>
          <cell r="K21">
            <v>16.399999999999999</v>
          </cell>
        </row>
        <row r="22">
          <cell r="B22">
            <v>26.245833333333334</v>
          </cell>
          <cell r="C22">
            <v>35.5</v>
          </cell>
          <cell r="D22">
            <v>20.8</v>
          </cell>
          <cell r="E22">
            <v>74.708333333333329</v>
          </cell>
          <cell r="F22">
            <v>99</v>
          </cell>
          <cell r="G22">
            <v>31</v>
          </cell>
          <cell r="H22">
            <v>9.7200000000000006</v>
          </cell>
          <cell r="I22" t="str">
            <v>SO</v>
          </cell>
          <cell r="J22">
            <v>35.64</v>
          </cell>
          <cell r="K22">
            <v>3.6</v>
          </cell>
        </row>
        <row r="23">
          <cell r="B23">
            <v>23.787499999999998</v>
          </cell>
          <cell r="C23">
            <v>28.6</v>
          </cell>
          <cell r="D23">
            <v>21.9</v>
          </cell>
          <cell r="E23">
            <v>90.958333333333329</v>
          </cell>
          <cell r="F23">
            <v>99</v>
          </cell>
          <cell r="G23">
            <v>72</v>
          </cell>
          <cell r="H23">
            <v>9.7200000000000006</v>
          </cell>
          <cell r="I23" t="str">
            <v>SO</v>
          </cell>
          <cell r="J23">
            <v>27.36</v>
          </cell>
          <cell r="K23">
            <v>11.199999999999998</v>
          </cell>
        </row>
        <row r="24">
          <cell r="B24">
            <v>23.974999999999998</v>
          </cell>
          <cell r="C24">
            <v>30.2</v>
          </cell>
          <cell r="D24">
            <v>20.8</v>
          </cell>
          <cell r="E24">
            <v>80.625</v>
          </cell>
          <cell r="F24">
            <v>100</v>
          </cell>
          <cell r="G24">
            <v>45</v>
          </cell>
          <cell r="H24">
            <v>7.2</v>
          </cell>
          <cell r="I24" t="str">
            <v>SO</v>
          </cell>
          <cell r="J24">
            <v>21.6</v>
          </cell>
          <cell r="K24">
            <v>19.799999999999997</v>
          </cell>
        </row>
        <row r="25">
          <cell r="B25">
            <v>22.045833333333331</v>
          </cell>
          <cell r="C25">
            <v>31.8</v>
          </cell>
          <cell r="D25">
            <v>14.2</v>
          </cell>
          <cell r="E25">
            <v>62.208333333333336</v>
          </cell>
          <cell r="F25">
            <v>90</v>
          </cell>
          <cell r="G25">
            <v>26</v>
          </cell>
          <cell r="H25">
            <v>6.48</v>
          </cell>
          <cell r="I25" t="str">
            <v>SO</v>
          </cell>
          <cell r="J25">
            <v>21.240000000000002</v>
          </cell>
          <cell r="K25">
            <v>0</v>
          </cell>
        </row>
        <row r="26">
          <cell r="B26">
            <v>22.974999999999998</v>
          </cell>
          <cell r="C26">
            <v>34.1</v>
          </cell>
          <cell r="D26">
            <v>14.8</v>
          </cell>
          <cell r="E26">
            <v>65.291666666666671</v>
          </cell>
          <cell r="F26">
            <v>91</v>
          </cell>
          <cell r="G26">
            <v>23</v>
          </cell>
          <cell r="H26">
            <v>10.08</v>
          </cell>
          <cell r="I26" t="str">
            <v>SO</v>
          </cell>
          <cell r="J26">
            <v>22.68</v>
          </cell>
          <cell r="K26">
            <v>0</v>
          </cell>
        </row>
        <row r="27">
          <cell r="B27">
            <v>24.316666666666663</v>
          </cell>
          <cell r="C27">
            <v>31.9</v>
          </cell>
          <cell r="D27">
            <v>18.399999999999999</v>
          </cell>
          <cell r="E27">
            <v>59.833333333333336</v>
          </cell>
          <cell r="F27">
            <v>91</v>
          </cell>
          <cell r="G27">
            <v>23</v>
          </cell>
          <cell r="H27">
            <v>19.440000000000001</v>
          </cell>
          <cell r="I27" t="str">
            <v>SO</v>
          </cell>
          <cell r="J27">
            <v>41.04</v>
          </cell>
          <cell r="K27">
            <v>0</v>
          </cell>
        </row>
        <row r="28">
          <cell r="B28">
            <v>23.154166666666669</v>
          </cell>
          <cell r="C28">
            <v>31.4</v>
          </cell>
          <cell r="D28">
            <v>16.2</v>
          </cell>
          <cell r="E28">
            <v>53.875</v>
          </cell>
          <cell r="F28">
            <v>80</v>
          </cell>
          <cell r="G28">
            <v>28</v>
          </cell>
          <cell r="H28">
            <v>24.840000000000003</v>
          </cell>
          <cell r="I28" t="str">
            <v>SO</v>
          </cell>
          <cell r="J28">
            <v>38.880000000000003</v>
          </cell>
          <cell r="K28">
            <v>0</v>
          </cell>
        </row>
        <row r="29">
          <cell r="B29">
            <v>24.483333333333331</v>
          </cell>
          <cell r="C29">
            <v>32.200000000000003</v>
          </cell>
          <cell r="D29">
            <v>17.5</v>
          </cell>
          <cell r="E29">
            <v>56.833333333333336</v>
          </cell>
          <cell r="F29">
            <v>87</v>
          </cell>
          <cell r="G29">
            <v>29</v>
          </cell>
          <cell r="H29">
            <v>24.840000000000003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24.616666666666671</v>
          </cell>
          <cell r="C30">
            <v>32.5</v>
          </cell>
          <cell r="D30">
            <v>18.3</v>
          </cell>
          <cell r="E30">
            <v>54.416666666666664</v>
          </cell>
          <cell r="F30">
            <v>83</v>
          </cell>
          <cell r="G30">
            <v>28</v>
          </cell>
          <cell r="H30">
            <v>18</v>
          </cell>
          <cell r="I30" t="str">
            <v>SO</v>
          </cell>
          <cell r="J30">
            <v>37.440000000000005</v>
          </cell>
          <cell r="K30">
            <v>0</v>
          </cell>
        </row>
        <row r="31">
          <cell r="B31">
            <v>24.241666666666664</v>
          </cell>
          <cell r="C31">
            <v>33.5</v>
          </cell>
          <cell r="D31">
            <v>15.6</v>
          </cell>
          <cell r="E31">
            <v>54.791666666666664</v>
          </cell>
          <cell r="F31">
            <v>87</v>
          </cell>
          <cell r="G31">
            <v>26</v>
          </cell>
          <cell r="H31">
            <v>16.920000000000002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25.354166666666671</v>
          </cell>
          <cell r="C32">
            <v>33</v>
          </cell>
          <cell r="D32">
            <v>21.1</v>
          </cell>
          <cell r="E32">
            <v>61.458333333333336</v>
          </cell>
          <cell r="F32">
            <v>92</v>
          </cell>
          <cell r="G32">
            <v>38</v>
          </cell>
          <cell r="H32">
            <v>20.52</v>
          </cell>
          <cell r="I32" t="str">
            <v>SO</v>
          </cell>
          <cell r="J32">
            <v>41.4</v>
          </cell>
          <cell r="K32">
            <v>4.4000000000000004</v>
          </cell>
        </row>
        <row r="33">
          <cell r="B33">
            <v>24.454166666666669</v>
          </cell>
          <cell r="C33">
            <v>31.7</v>
          </cell>
          <cell r="D33">
            <v>20.7</v>
          </cell>
          <cell r="E33">
            <v>84.708333333333329</v>
          </cell>
          <cell r="F33">
            <v>100</v>
          </cell>
          <cell r="G33">
            <v>53</v>
          </cell>
          <cell r="H33">
            <v>15.120000000000001</v>
          </cell>
          <cell r="I33" t="str">
            <v>SO</v>
          </cell>
          <cell r="J33">
            <v>30.6</v>
          </cell>
          <cell r="K33">
            <v>7.2000000000000011</v>
          </cell>
        </row>
        <row r="34">
          <cell r="B34">
            <v>25.420833333333334</v>
          </cell>
          <cell r="C34">
            <v>32.700000000000003</v>
          </cell>
          <cell r="D34">
            <v>20.8</v>
          </cell>
          <cell r="E34">
            <v>78.958333333333329</v>
          </cell>
          <cell r="F34">
            <v>99</v>
          </cell>
          <cell r="G34">
            <v>42</v>
          </cell>
          <cell r="H34">
            <v>9.7200000000000006</v>
          </cell>
          <cell r="I34" t="str">
            <v>SO</v>
          </cell>
          <cell r="J34">
            <v>20.88</v>
          </cell>
          <cell r="K34">
            <v>0</v>
          </cell>
        </row>
        <row r="35">
          <cell r="B35">
            <v>25.95</v>
          </cell>
          <cell r="C35">
            <v>33.5</v>
          </cell>
          <cell r="D35">
            <v>19</v>
          </cell>
          <cell r="E35">
            <v>69.458333333333329</v>
          </cell>
          <cell r="F35">
            <v>99</v>
          </cell>
          <cell r="G35">
            <v>31</v>
          </cell>
          <cell r="H35">
            <v>11.16</v>
          </cell>
          <cell r="I35" t="str">
            <v>SO</v>
          </cell>
          <cell r="J35">
            <v>23.759999999999998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25.412500000000005</v>
          </cell>
          <cell r="C5">
            <v>32.4</v>
          </cell>
          <cell r="D5">
            <v>20.399999999999999</v>
          </cell>
          <cell r="E5">
            <v>67.458333333333329</v>
          </cell>
          <cell r="F5">
            <v>94</v>
          </cell>
          <cell r="G5">
            <v>40</v>
          </cell>
          <cell r="H5">
            <v>15.120000000000001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24.566666666666663</v>
          </cell>
          <cell r="C6">
            <v>31.8</v>
          </cell>
          <cell r="D6">
            <v>19.2</v>
          </cell>
          <cell r="E6">
            <v>65.791666666666671</v>
          </cell>
          <cell r="F6">
            <v>91</v>
          </cell>
          <cell r="G6">
            <v>41</v>
          </cell>
          <cell r="H6">
            <v>15.120000000000001</v>
          </cell>
          <cell r="I6" t="str">
            <v>L</v>
          </cell>
          <cell r="J6">
            <v>38.519999999999996</v>
          </cell>
          <cell r="K6">
            <v>0</v>
          </cell>
        </row>
        <row r="7">
          <cell r="B7">
            <v>23.816666666666663</v>
          </cell>
          <cell r="C7">
            <v>32.1</v>
          </cell>
          <cell r="D7">
            <v>16.3</v>
          </cell>
          <cell r="E7">
            <v>68.333333333333329</v>
          </cell>
          <cell r="F7">
            <v>97</v>
          </cell>
          <cell r="G7">
            <v>39</v>
          </cell>
          <cell r="H7">
            <v>19.8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24.633333333333336</v>
          </cell>
          <cell r="C8">
            <v>34.299999999999997</v>
          </cell>
          <cell r="D8">
            <v>16</v>
          </cell>
          <cell r="E8">
            <v>65.125</v>
          </cell>
          <cell r="F8">
            <v>96</v>
          </cell>
          <cell r="G8">
            <v>28</v>
          </cell>
          <cell r="H8">
            <v>15.120000000000001</v>
          </cell>
          <cell r="I8" t="str">
            <v>NE</v>
          </cell>
          <cell r="J8">
            <v>25.56</v>
          </cell>
          <cell r="K8">
            <v>0</v>
          </cell>
        </row>
        <row r="9">
          <cell r="B9">
            <v>25.2</v>
          </cell>
          <cell r="C9">
            <v>35.5</v>
          </cell>
          <cell r="D9">
            <v>15.5</v>
          </cell>
          <cell r="E9">
            <v>62.041666666666664</v>
          </cell>
          <cell r="F9">
            <v>95</v>
          </cell>
          <cell r="G9">
            <v>26</v>
          </cell>
          <cell r="H9">
            <v>10.44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25.462500000000002</v>
          </cell>
          <cell r="C10">
            <v>35.200000000000003</v>
          </cell>
          <cell r="D10">
            <v>15.8</v>
          </cell>
          <cell r="E10">
            <v>61.166666666666664</v>
          </cell>
          <cell r="F10">
            <v>93</v>
          </cell>
          <cell r="G10">
            <v>27</v>
          </cell>
          <cell r="H10">
            <v>27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26.345833333333335</v>
          </cell>
          <cell r="C11">
            <v>35</v>
          </cell>
          <cell r="D11">
            <v>18.5</v>
          </cell>
          <cell r="E11">
            <v>60.375</v>
          </cell>
          <cell r="F11">
            <v>91</v>
          </cell>
          <cell r="G11">
            <v>25</v>
          </cell>
          <cell r="H11">
            <v>29.16</v>
          </cell>
          <cell r="I11" t="str">
            <v>NE</v>
          </cell>
          <cell r="J11">
            <v>44.64</v>
          </cell>
          <cell r="K11">
            <v>0</v>
          </cell>
        </row>
        <row r="12">
          <cell r="B12">
            <v>26.166666666666668</v>
          </cell>
          <cell r="C12">
            <v>34.299999999999997</v>
          </cell>
          <cell r="D12">
            <v>19</v>
          </cell>
          <cell r="E12">
            <v>57.125</v>
          </cell>
          <cell r="F12">
            <v>85</v>
          </cell>
          <cell r="G12">
            <v>34</v>
          </cell>
          <cell r="H12">
            <v>30.6</v>
          </cell>
          <cell r="I12" t="str">
            <v>L</v>
          </cell>
          <cell r="J12">
            <v>46.080000000000005</v>
          </cell>
          <cell r="K12">
            <v>0</v>
          </cell>
        </row>
        <row r="13">
          <cell r="B13">
            <v>27.316666666666663</v>
          </cell>
          <cell r="C13">
            <v>36.799999999999997</v>
          </cell>
          <cell r="D13">
            <v>17.600000000000001</v>
          </cell>
          <cell r="E13">
            <v>54.375</v>
          </cell>
          <cell r="F13">
            <v>92</v>
          </cell>
          <cell r="G13">
            <v>24</v>
          </cell>
          <cell r="H13">
            <v>16.559999999999999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26.895833333333329</v>
          </cell>
          <cell r="C14">
            <v>35.799999999999997</v>
          </cell>
          <cell r="D14">
            <v>17.3</v>
          </cell>
          <cell r="E14">
            <v>54.208333333333336</v>
          </cell>
          <cell r="F14">
            <v>93</v>
          </cell>
          <cell r="G14">
            <v>27</v>
          </cell>
          <cell r="H14">
            <v>19.079999999999998</v>
          </cell>
          <cell r="I14" t="str">
            <v>NE</v>
          </cell>
          <cell r="J14">
            <v>30.96</v>
          </cell>
          <cell r="K14">
            <v>0</v>
          </cell>
        </row>
        <row r="15">
          <cell r="B15">
            <v>25.466666666666669</v>
          </cell>
          <cell r="C15">
            <v>36.299999999999997</v>
          </cell>
          <cell r="D15">
            <v>14.9</v>
          </cell>
          <cell r="E15">
            <v>60.791666666666664</v>
          </cell>
          <cell r="F15">
            <v>95</v>
          </cell>
          <cell r="G15">
            <v>32</v>
          </cell>
          <cell r="H15">
            <v>21.240000000000002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29.183333333333326</v>
          </cell>
          <cell r="C16">
            <v>37.799999999999997</v>
          </cell>
          <cell r="D16">
            <v>20.5</v>
          </cell>
          <cell r="E16">
            <v>56.125</v>
          </cell>
          <cell r="F16">
            <v>90</v>
          </cell>
          <cell r="G16">
            <v>30</v>
          </cell>
          <cell r="H16">
            <v>24.12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29.158333333333331</v>
          </cell>
          <cell r="C17">
            <v>38.700000000000003</v>
          </cell>
          <cell r="D17">
            <v>20.2</v>
          </cell>
          <cell r="E17">
            <v>59.166666666666664</v>
          </cell>
          <cell r="F17">
            <v>94</v>
          </cell>
          <cell r="G17">
            <v>28</v>
          </cell>
          <cell r="H17">
            <v>21.6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29.141666666666676</v>
          </cell>
          <cell r="C18">
            <v>38.1</v>
          </cell>
          <cell r="D18">
            <v>19</v>
          </cell>
          <cell r="E18">
            <v>55.708333333333336</v>
          </cell>
          <cell r="F18">
            <v>93</v>
          </cell>
          <cell r="G18">
            <v>26</v>
          </cell>
          <cell r="H18">
            <v>20.16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28.208333333333339</v>
          </cell>
          <cell r="C19">
            <v>37.5</v>
          </cell>
          <cell r="D19">
            <v>18.399999999999999</v>
          </cell>
          <cell r="E19">
            <v>50.833333333333336</v>
          </cell>
          <cell r="F19">
            <v>83</v>
          </cell>
          <cell r="G19">
            <v>26</v>
          </cell>
          <cell r="H19">
            <v>19.079999999999998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26.404166666666672</v>
          </cell>
          <cell r="C20">
            <v>37.9</v>
          </cell>
          <cell r="D20">
            <v>18.8</v>
          </cell>
          <cell r="E20">
            <v>67.75</v>
          </cell>
          <cell r="F20">
            <v>92</v>
          </cell>
          <cell r="G20">
            <v>32</v>
          </cell>
          <cell r="H20">
            <v>14.76</v>
          </cell>
          <cell r="I20" t="str">
            <v>NE</v>
          </cell>
          <cell r="J20">
            <v>50.04</v>
          </cell>
          <cell r="K20">
            <v>7.8000000000000007</v>
          </cell>
        </row>
        <row r="21">
          <cell r="B21">
            <v>27.308333333333337</v>
          </cell>
          <cell r="C21">
            <v>36</v>
          </cell>
          <cell r="D21">
            <v>21.8</v>
          </cell>
          <cell r="F21">
            <v>94</v>
          </cell>
          <cell r="G21">
            <v>40</v>
          </cell>
          <cell r="H21">
            <v>16.559999999999999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26.624999999999996</v>
          </cell>
          <cell r="C22">
            <v>35.299999999999997</v>
          </cell>
          <cell r="D22">
            <v>22.6</v>
          </cell>
          <cell r="E22">
            <v>75.916666666666671</v>
          </cell>
          <cell r="F22">
            <v>96</v>
          </cell>
          <cell r="G22">
            <v>38</v>
          </cell>
          <cell r="H22">
            <v>22.32</v>
          </cell>
          <cell r="I22" t="str">
            <v>NE</v>
          </cell>
          <cell r="J22">
            <v>41.4</v>
          </cell>
          <cell r="K22">
            <v>15.2</v>
          </cell>
        </row>
        <row r="23">
          <cell r="B23">
            <v>23.566666666666663</v>
          </cell>
          <cell r="C23">
            <v>31</v>
          </cell>
          <cell r="D23">
            <v>22</v>
          </cell>
          <cell r="E23">
            <v>91.875</v>
          </cell>
          <cell r="F23">
            <v>98</v>
          </cell>
          <cell r="G23">
            <v>65</v>
          </cell>
          <cell r="H23">
            <v>12.96</v>
          </cell>
          <cell r="J23">
            <v>41.76</v>
          </cell>
          <cell r="K23">
            <v>28.6</v>
          </cell>
        </row>
        <row r="24">
          <cell r="B24">
            <v>24.654166666666672</v>
          </cell>
          <cell r="C24">
            <v>30.4</v>
          </cell>
          <cell r="D24">
            <v>22</v>
          </cell>
          <cell r="E24">
            <v>78.25</v>
          </cell>
          <cell r="F24">
            <v>98</v>
          </cell>
          <cell r="G24">
            <v>43</v>
          </cell>
          <cell r="H24">
            <v>17.64</v>
          </cell>
          <cell r="I24" t="str">
            <v>S</v>
          </cell>
          <cell r="J24">
            <v>30.6</v>
          </cell>
          <cell r="K24">
            <v>1.5999999999999999</v>
          </cell>
        </row>
        <row r="25">
          <cell r="B25">
            <v>21.866666666666664</v>
          </cell>
          <cell r="C25">
            <v>32</v>
          </cell>
          <cell r="D25">
            <v>12.7</v>
          </cell>
          <cell r="E25">
            <v>66.625</v>
          </cell>
          <cell r="F25">
            <v>97</v>
          </cell>
          <cell r="G25">
            <v>27</v>
          </cell>
          <cell r="H25">
            <v>12.24</v>
          </cell>
          <cell r="I25" t="str">
            <v>S</v>
          </cell>
          <cell r="J25">
            <v>21.6</v>
          </cell>
          <cell r="K25">
            <v>0</v>
          </cell>
        </row>
        <row r="26">
          <cell r="B26">
            <v>23.6875</v>
          </cell>
          <cell r="C26">
            <v>33.700000000000003</v>
          </cell>
          <cell r="D26">
            <v>15.4</v>
          </cell>
          <cell r="E26">
            <v>71</v>
          </cell>
          <cell r="F26">
            <v>96</v>
          </cell>
          <cell r="G26">
            <v>39</v>
          </cell>
          <cell r="H26">
            <v>20.52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25.637499999999999</v>
          </cell>
          <cell r="C27">
            <v>32.299999999999997</v>
          </cell>
          <cell r="D27">
            <v>19.3</v>
          </cell>
          <cell r="E27">
            <v>56.75</v>
          </cell>
          <cell r="F27">
            <v>91</v>
          </cell>
          <cell r="G27">
            <v>31</v>
          </cell>
          <cell r="H27">
            <v>23.040000000000003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24.295833333333331</v>
          </cell>
          <cell r="C28">
            <v>32</v>
          </cell>
          <cell r="D28">
            <v>17.2</v>
          </cell>
          <cell r="E28">
            <v>56.458333333333336</v>
          </cell>
          <cell r="F28">
            <v>84</v>
          </cell>
          <cell r="G28">
            <v>37</v>
          </cell>
          <cell r="H28">
            <v>16.559999999999999</v>
          </cell>
          <cell r="I28" t="str">
            <v>L</v>
          </cell>
          <cell r="J28">
            <v>40.680000000000007</v>
          </cell>
          <cell r="K28">
            <v>0</v>
          </cell>
        </row>
        <row r="29">
          <cell r="B29">
            <v>25.675000000000001</v>
          </cell>
          <cell r="C29">
            <v>32.700000000000003</v>
          </cell>
          <cell r="D29">
            <v>20.3</v>
          </cell>
          <cell r="E29">
            <v>54.875</v>
          </cell>
          <cell r="F29">
            <v>73</v>
          </cell>
          <cell r="G29">
            <v>36</v>
          </cell>
          <cell r="H29">
            <v>21.96</v>
          </cell>
          <cell r="I29" t="str">
            <v>L</v>
          </cell>
          <cell r="J29">
            <v>42.84</v>
          </cell>
          <cell r="K29">
            <v>0</v>
          </cell>
        </row>
        <row r="30">
          <cell r="B30">
            <v>25.654166666666665</v>
          </cell>
          <cell r="C30">
            <v>33.1</v>
          </cell>
          <cell r="D30">
            <v>17.5</v>
          </cell>
          <cell r="E30">
            <v>53.083333333333336</v>
          </cell>
          <cell r="F30">
            <v>86</v>
          </cell>
          <cell r="G30">
            <v>33</v>
          </cell>
          <cell r="H30">
            <v>25.56</v>
          </cell>
          <cell r="I30" t="str">
            <v>L</v>
          </cell>
          <cell r="J30">
            <v>41.4</v>
          </cell>
          <cell r="K30">
            <v>0</v>
          </cell>
        </row>
        <row r="31">
          <cell r="B31">
            <v>25.779166666666665</v>
          </cell>
          <cell r="C31">
            <v>33.700000000000003</v>
          </cell>
          <cell r="D31">
            <v>15.7</v>
          </cell>
          <cell r="E31">
            <v>50</v>
          </cell>
          <cell r="F31">
            <v>82</v>
          </cell>
          <cell r="G31">
            <v>32</v>
          </cell>
          <cell r="H31">
            <v>27.36</v>
          </cell>
          <cell r="I31" t="str">
            <v>L</v>
          </cell>
          <cell r="J31">
            <v>45</v>
          </cell>
          <cell r="K31">
            <v>0</v>
          </cell>
        </row>
        <row r="32">
          <cell r="B32">
            <v>26.312500000000004</v>
          </cell>
          <cell r="C32">
            <v>32.1</v>
          </cell>
          <cell r="D32">
            <v>21.6</v>
          </cell>
          <cell r="E32">
            <v>58</v>
          </cell>
          <cell r="F32">
            <v>74</v>
          </cell>
          <cell r="G32">
            <v>42</v>
          </cell>
          <cell r="H32">
            <v>29.16</v>
          </cell>
          <cell r="I32" t="str">
            <v>NE</v>
          </cell>
          <cell r="J32">
            <v>43.92</v>
          </cell>
          <cell r="K32">
            <v>0</v>
          </cell>
        </row>
        <row r="33">
          <cell r="B33">
            <v>25.137500000000006</v>
          </cell>
          <cell r="C33">
            <v>32</v>
          </cell>
          <cell r="D33">
            <v>21.2</v>
          </cell>
          <cell r="E33">
            <v>82.416666666666671</v>
          </cell>
          <cell r="F33">
            <v>96</v>
          </cell>
          <cell r="G33">
            <v>57</v>
          </cell>
          <cell r="H33">
            <v>19.440000000000001</v>
          </cell>
          <cell r="I33" t="str">
            <v>L</v>
          </cell>
          <cell r="J33">
            <v>55.080000000000005</v>
          </cell>
          <cell r="K33">
            <v>6</v>
          </cell>
        </row>
        <row r="34">
          <cell r="B34">
            <v>25.775000000000002</v>
          </cell>
          <cell r="C34">
            <v>32.299999999999997</v>
          </cell>
          <cell r="D34">
            <v>21.8</v>
          </cell>
          <cell r="E34">
            <v>80.041666666666671</v>
          </cell>
          <cell r="F34">
            <v>97</v>
          </cell>
          <cell r="G34">
            <v>50</v>
          </cell>
          <cell r="H34">
            <v>14.04</v>
          </cell>
          <cell r="I34" t="str">
            <v>NE</v>
          </cell>
          <cell r="J34">
            <v>29.52</v>
          </cell>
          <cell r="K34">
            <v>0</v>
          </cell>
        </row>
        <row r="35">
          <cell r="B35">
            <v>26.579166666666669</v>
          </cell>
          <cell r="C35">
            <v>34.700000000000003</v>
          </cell>
          <cell r="D35">
            <v>19.3</v>
          </cell>
          <cell r="E35">
            <v>72.875</v>
          </cell>
          <cell r="F35">
            <v>98</v>
          </cell>
          <cell r="G35">
            <v>39</v>
          </cell>
          <cell r="H35">
            <v>14.04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25.329166666666669</v>
          </cell>
          <cell r="C5">
            <v>32.6</v>
          </cell>
          <cell r="D5">
            <v>19.8</v>
          </cell>
          <cell r="E5">
            <v>65.875</v>
          </cell>
          <cell r="F5">
            <v>88</v>
          </cell>
          <cell r="G5">
            <v>37</v>
          </cell>
          <cell r="H5">
            <v>14.04</v>
          </cell>
          <cell r="I5" t="str">
            <v>SE</v>
          </cell>
          <cell r="J5">
            <v>31.680000000000003</v>
          </cell>
          <cell r="K5">
            <v>0</v>
          </cell>
        </row>
        <row r="6">
          <cell r="B6">
            <v>24.595833333333331</v>
          </cell>
          <cell r="C6">
            <v>31.8</v>
          </cell>
          <cell r="D6">
            <v>18.600000000000001</v>
          </cell>
          <cell r="E6">
            <v>67.75</v>
          </cell>
          <cell r="F6">
            <v>93</v>
          </cell>
          <cell r="G6">
            <v>44</v>
          </cell>
          <cell r="H6">
            <v>11.879999999999999</v>
          </cell>
          <cell r="I6" t="str">
            <v>SE</v>
          </cell>
          <cell r="J6">
            <v>32.76</v>
          </cell>
          <cell r="K6">
            <v>0</v>
          </cell>
        </row>
        <row r="7">
          <cell r="B7">
            <v>24.462499999999995</v>
          </cell>
          <cell r="C7">
            <v>32.5</v>
          </cell>
          <cell r="D7">
            <v>18.5</v>
          </cell>
          <cell r="E7">
            <v>67.291666666666671</v>
          </cell>
          <cell r="F7">
            <v>88</v>
          </cell>
          <cell r="G7">
            <v>40</v>
          </cell>
          <cell r="H7">
            <v>13.68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26.070833333333336</v>
          </cell>
          <cell r="C8">
            <v>34.4</v>
          </cell>
          <cell r="D8">
            <v>18.7</v>
          </cell>
          <cell r="E8">
            <v>61.625</v>
          </cell>
          <cell r="F8">
            <v>91</v>
          </cell>
          <cell r="G8">
            <v>28</v>
          </cell>
          <cell r="H8">
            <v>10.08</v>
          </cell>
          <cell r="I8" t="str">
            <v>SE</v>
          </cell>
          <cell r="J8">
            <v>23.400000000000002</v>
          </cell>
          <cell r="K8">
            <v>0</v>
          </cell>
        </row>
        <row r="9">
          <cell r="B9">
            <v>26.533333333333328</v>
          </cell>
          <cell r="C9">
            <v>34.799999999999997</v>
          </cell>
          <cell r="D9">
            <v>19.2</v>
          </cell>
          <cell r="E9">
            <v>59.041666666666664</v>
          </cell>
          <cell r="F9">
            <v>88</v>
          </cell>
          <cell r="G9">
            <v>28</v>
          </cell>
          <cell r="H9">
            <v>12.24</v>
          </cell>
          <cell r="I9" t="str">
            <v>SE</v>
          </cell>
          <cell r="J9">
            <v>35.64</v>
          </cell>
          <cell r="K9">
            <v>2.4</v>
          </cell>
        </row>
        <row r="10">
          <cell r="B10">
            <v>26.224999999999998</v>
          </cell>
          <cell r="C10">
            <v>34.700000000000003</v>
          </cell>
          <cell r="D10">
            <v>19</v>
          </cell>
          <cell r="E10">
            <v>61.666666666666664</v>
          </cell>
          <cell r="F10">
            <v>93</v>
          </cell>
          <cell r="G10">
            <v>29</v>
          </cell>
          <cell r="H10">
            <v>12.24</v>
          </cell>
          <cell r="I10" t="str">
            <v>SE</v>
          </cell>
          <cell r="J10">
            <v>30.6</v>
          </cell>
          <cell r="K10">
            <v>0</v>
          </cell>
        </row>
        <row r="11">
          <cell r="B11">
            <v>26.537500000000005</v>
          </cell>
          <cell r="C11">
            <v>34.799999999999997</v>
          </cell>
          <cell r="D11">
            <v>20</v>
          </cell>
          <cell r="E11">
            <v>57.958333333333336</v>
          </cell>
          <cell r="F11">
            <v>86</v>
          </cell>
          <cell r="G11">
            <v>27</v>
          </cell>
          <cell r="H11">
            <v>11.879999999999999</v>
          </cell>
          <cell r="I11" t="str">
            <v>SE</v>
          </cell>
          <cell r="J11">
            <v>37.440000000000005</v>
          </cell>
          <cell r="K11">
            <v>0</v>
          </cell>
        </row>
        <row r="12">
          <cell r="B12">
            <v>27.275000000000002</v>
          </cell>
          <cell r="C12">
            <v>35.299999999999997</v>
          </cell>
          <cell r="D12">
            <v>21.2</v>
          </cell>
          <cell r="E12">
            <v>52.416666666666664</v>
          </cell>
          <cell r="F12">
            <v>73</v>
          </cell>
          <cell r="G12">
            <v>27</v>
          </cell>
          <cell r="H12">
            <v>16.2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27.979166666666668</v>
          </cell>
          <cell r="C13">
            <v>36.5</v>
          </cell>
          <cell r="D13">
            <v>20.100000000000001</v>
          </cell>
          <cell r="E13">
            <v>52.416666666666664</v>
          </cell>
          <cell r="F13">
            <v>84</v>
          </cell>
          <cell r="G13">
            <v>26</v>
          </cell>
          <cell r="H13">
            <v>12.24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27.130434782608692</v>
          </cell>
          <cell r="C14">
            <v>35.5</v>
          </cell>
          <cell r="D14">
            <v>19.100000000000001</v>
          </cell>
          <cell r="E14">
            <v>53.043478260869563</v>
          </cell>
          <cell r="F14">
            <v>84</v>
          </cell>
          <cell r="G14">
            <v>26</v>
          </cell>
          <cell r="H14">
            <v>10.8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27.904166666666665</v>
          </cell>
          <cell r="C15">
            <v>36.1</v>
          </cell>
          <cell r="D15">
            <v>19.8</v>
          </cell>
          <cell r="E15">
            <v>50.208333333333336</v>
          </cell>
          <cell r="F15">
            <v>82</v>
          </cell>
          <cell r="G15">
            <v>26</v>
          </cell>
          <cell r="H15">
            <v>15.120000000000001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29.237499999999994</v>
          </cell>
          <cell r="C16">
            <v>36.9</v>
          </cell>
          <cell r="D16">
            <v>21.8</v>
          </cell>
          <cell r="E16">
            <v>54</v>
          </cell>
          <cell r="F16">
            <v>84</v>
          </cell>
          <cell r="G16">
            <v>32</v>
          </cell>
          <cell r="H16">
            <v>14.4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30.304166666666664</v>
          </cell>
          <cell r="C17">
            <v>37.700000000000003</v>
          </cell>
          <cell r="D17">
            <v>22.8</v>
          </cell>
          <cell r="E17">
            <v>53.166666666666664</v>
          </cell>
          <cell r="F17">
            <v>83</v>
          </cell>
          <cell r="G17">
            <v>28</v>
          </cell>
          <cell r="H17">
            <v>14.76</v>
          </cell>
          <cell r="I17" t="str">
            <v>L</v>
          </cell>
          <cell r="J17">
            <v>33.119999999999997</v>
          </cell>
          <cell r="K17">
            <v>0</v>
          </cell>
        </row>
        <row r="18">
          <cell r="B18">
            <v>29.950000000000003</v>
          </cell>
          <cell r="C18">
            <v>37.4</v>
          </cell>
          <cell r="D18">
            <v>22.1</v>
          </cell>
          <cell r="E18">
            <v>47.416666666666664</v>
          </cell>
          <cell r="F18">
            <v>79</v>
          </cell>
          <cell r="G18">
            <v>21</v>
          </cell>
          <cell r="H18">
            <v>11.16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29.625</v>
          </cell>
          <cell r="C19">
            <v>37.799999999999997</v>
          </cell>
          <cell r="D19">
            <v>21.6</v>
          </cell>
          <cell r="E19">
            <v>44.75</v>
          </cell>
          <cell r="F19">
            <v>71</v>
          </cell>
          <cell r="G19">
            <v>27</v>
          </cell>
          <cell r="H19">
            <v>11.16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27.858333333333334</v>
          </cell>
          <cell r="C20">
            <v>37</v>
          </cell>
          <cell r="D20">
            <v>22.8</v>
          </cell>
          <cell r="E20">
            <v>65.833333333333329</v>
          </cell>
          <cell r="F20">
            <v>85</v>
          </cell>
          <cell r="G20">
            <v>36</v>
          </cell>
          <cell r="H20">
            <v>19.079999999999998</v>
          </cell>
          <cell r="I20" t="str">
            <v>NO</v>
          </cell>
          <cell r="J20">
            <v>45.36</v>
          </cell>
          <cell r="K20">
            <v>7</v>
          </cell>
        </row>
        <row r="21">
          <cell r="B21">
            <v>27.820833333333329</v>
          </cell>
          <cell r="C21">
            <v>36.299999999999997</v>
          </cell>
          <cell r="D21">
            <v>21.7</v>
          </cell>
          <cell r="E21">
            <v>72.625</v>
          </cell>
          <cell r="F21">
            <v>97</v>
          </cell>
          <cell r="G21">
            <v>39</v>
          </cell>
          <cell r="H21">
            <v>25.2</v>
          </cell>
          <cell r="I21" t="str">
            <v>NO</v>
          </cell>
          <cell r="J21">
            <v>37.080000000000005</v>
          </cell>
          <cell r="K21">
            <v>0.2</v>
          </cell>
        </row>
        <row r="22">
          <cell r="B22">
            <v>28.533333333333331</v>
          </cell>
          <cell r="C22">
            <v>36.6</v>
          </cell>
          <cell r="D22">
            <v>22.9</v>
          </cell>
          <cell r="E22">
            <v>68.583333333333329</v>
          </cell>
          <cell r="F22">
            <v>93</v>
          </cell>
          <cell r="G22">
            <v>38</v>
          </cell>
          <cell r="H22">
            <v>15.840000000000002</v>
          </cell>
          <cell r="I22" t="str">
            <v>NO</v>
          </cell>
          <cell r="J22">
            <v>56.16</v>
          </cell>
          <cell r="K22">
            <v>17.8</v>
          </cell>
        </row>
        <row r="23">
          <cell r="B23">
            <v>23.741666666666671</v>
          </cell>
          <cell r="C23">
            <v>26.8</v>
          </cell>
          <cell r="D23">
            <v>22.2</v>
          </cell>
          <cell r="E23">
            <v>92.083333333333329</v>
          </cell>
          <cell r="F23">
            <v>98</v>
          </cell>
          <cell r="G23">
            <v>79</v>
          </cell>
          <cell r="H23">
            <v>14.04</v>
          </cell>
          <cell r="I23" t="str">
            <v>SE</v>
          </cell>
          <cell r="J23">
            <v>30.240000000000002</v>
          </cell>
          <cell r="K23">
            <v>33.200000000000003</v>
          </cell>
        </row>
        <row r="24">
          <cell r="B24">
            <v>24.2</v>
          </cell>
          <cell r="C24">
            <v>29</v>
          </cell>
          <cell r="D24">
            <v>20.2</v>
          </cell>
          <cell r="E24">
            <v>85.166666666666671</v>
          </cell>
          <cell r="F24">
            <v>98</v>
          </cell>
          <cell r="G24">
            <v>64</v>
          </cell>
          <cell r="H24">
            <v>12.24</v>
          </cell>
          <cell r="I24" t="str">
            <v>SO</v>
          </cell>
          <cell r="J24">
            <v>20.88</v>
          </cell>
          <cell r="K24">
            <v>11.799999999999997</v>
          </cell>
        </row>
        <row r="25">
          <cell r="B25">
            <v>25.17916666666666</v>
          </cell>
          <cell r="C25">
            <v>31.8</v>
          </cell>
          <cell r="D25">
            <v>18.100000000000001</v>
          </cell>
          <cell r="E25">
            <v>59.75</v>
          </cell>
          <cell r="F25">
            <v>84</v>
          </cell>
          <cell r="G25">
            <v>41</v>
          </cell>
          <cell r="H25">
            <v>13.68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26.879166666666666</v>
          </cell>
          <cell r="C26">
            <v>33.4</v>
          </cell>
          <cell r="D26">
            <v>20.2</v>
          </cell>
          <cell r="E26">
            <v>60.583333333333336</v>
          </cell>
          <cell r="F26">
            <v>83</v>
          </cell>
          <cell r="G26">
            <v>42</v>
          </cell>
          <cell r="H26">
            <v>15.120000000000001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25.616666666666671</v>
          </cell>
          <cell r="C27">
            <v>32.5</v>
          </cell>
          <cell r="D27">
            <v>18.899999999999999</v>
          </cell>
          <cell r="E27">
            <v>60.291666666666664</v>
          </cell>
          <cell r="F27">
            <v>86</v>
          </cell>
          <cell r="G27">
            <v>31</v>
          </cell>
          <cell r="H27">
            <v>13.68</v>
          </cell>
          <cell r="I27" t="str">
            <v>L</v>
          </cell>
          <cell r="J27">
            <v>28.44</v>
          </cell>
          <cell r="K27">
            <v>0</v>
          </cell>
        </row>
        <row r="28">
          <cell r="B28">
            <v>25.24166666666666</v>
          </cell>
          <cell r="C28">
            <v>32.200000000000003</v>
          </cell>
          <cell r="D28">
            <v>19.2</v>
          </cell>
          <cell r="E28">
            <v>55.416666666666664</v>
          </cell>
          <cell r="F28">
            <v>80</v>
          </cell>
          <cell r="G28">
            <v>39</v>
          </cell>
          <cell r="H28">
            <v>15.48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26.474999999999998</v>
          </cell>
          <cell r="C29">
            <v>33.4</v>
          </cell>
          <cell r="D29">
            <v>20.2</v>
          </cell>
          <cell r="E29">
            <v>60.541666666666664</v>
          </cell>
          <cell r="F29">
            <v>86</v>
          </cell>
          <cell r="G29">
            <v>36</v>
          </cell>
          <cell r="H29">
            <v>15.840000000000002</v>
          </cell>
          <cell r="I29" t="str">
            <v>L</v>
          </cell>
          <cell r="J29">
            <v>35.28</v>
          </cell>
          <cell r="K29">
            <v>0</v>
          </cell>
        </row>
        <row r="30">
          <cell r="B30">
            <v>26.633333333333329</v>
          </cell>
          <cell r="C30">
            <v>32.9</v>
          </cell>
          <cell r="D30">
            <v>21.8</v>
          </cell>
          <cell r="E30">
            <v>53.875</v>
          </cell>
          <cell r="F30">
            <v>70</v>
          </cell>
          <cell r="G30">
            <v>38</v>
          </cell>
          <cell r="H30">
            <v>16.559999999999999</v>
          </cell>
          <cell r="I30" t="str">
            <v>L</v>
          </cell>
          <cell r="J30">
            <v>34.200000000000003</v>
          </cell>
          <cell r="K30">
            <v>0</v>
          </cell>
        </row>
        <row r="31">
          <cell r="B31">
            <v>26.408333333333331</v>
          </cell>
          <cell r="C31">
            <v>33.6</v>
          </cell>
          <cell r="D31">
            <v>20.100000000000001</v>
          </cell>
          <cell r="E31">
            <v>51.958333333333336</v>
          </cell>
          <cell r="F31">
            <v>67</v>
          </cell>
          <cell r="G31">
            <v>35</v>
          </cell>
          <cell r="H31">
            <v>13.68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27.716666666666669</v>
          </cell>
          <cell r="C32">
            <v>34.4</v>
          </cell>
          <cell r="D32">
            <v>23.4</v>
          </cell>
          <cell r="E32">
            <v>56.625</v>
          </cell>
          <cell r="F32">
            <v>70</v>
          </cell>
          <cell r="G32">
            <v>40</v>
          </cell>
          <cell r="H32">
            <v>11.879999999999999</v>
          </cell>
          <cell r="I32" t="str">
            <v>L</v>
          </cell>
          <cell r="J32">
            <v>29.16</v>
          </cell>
          <cell r="K32">
            <v>0.4</v>
          </cell>
        </row>
        <row r="33">
          <cell r="B33">
            <v>25.779166666666669</v>
          </cell>
          <cell r="C33">
            <v>32.700000000000003</v>
          </cell>
          <cell r="D33">
            <v>22.2</v>
          </cell>
          <cell r="E33">
            <v>82.625</v>
          </cell>
          <cell r="F33">
            <v>97</v>
          </cell>
          <cell r="G33">
            <v>54</v>
          </cell>
          <cell r="H33">
            <v>12.6</v>
          </cell>
          <cell r="I33" t="str">
            <v>NO</v>
          </cell>
          <cell r="J33">
            <v>43.56</v>
          </cell>
          <cell r="K33">
            <v>17</v>
          </cell>
        </row>
        <row r="34">
          <cell r="B34">
            <v>25.783333333333331</v>
          </cell>
          <cell r="C34">
            <v>32</v>
          </cell>
          <cell r="D34">
            <v>21.9</v>
          </cell>
          <cell r="E34">
            <v>80.041666666666671</v>
          </cell>
          <cell r="F34">
            <v>98</v>
          </cell>
          <cell r="G34">
            <v>54</v>
          </cell>
          <cell r="H34">
            <v>8.64</v>
          </cell>
          <cell r="I34" t="str">
            <v>L</v>
          </cell>
          <cell r="J34">
            <v>21.6</v>
          </cell>
          <cell r="K34">
            <v>0</v>
          </cell>
        </row>
        <row r="35">
          <cell r="B35">
            <v>27.391666666666666</v>
          </cell>
          <cell r="C35">
            <v>34.1</v>
          </cell>
          <cell r="D35">
            <v>21</v>
          </cell>
          <cell r="E35">
            <v>69.291666666666671</v>
          </cell>
          <cell r="F35">
            <v>95</v>
          </cell>
          <cell r="G35">
            <v>39</v>
          </cell>
          <cell r="H35">
            <v>12.96</v>
          </cell>
          <cell r="I35" t="str">
            <v>SE</v>
          </cell>
          <cell r="J35">
            <v>24.48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25.237499999999997</v>
          </cell>
          <cell r="C5">
            <v>30.4</v>
          </cell>
          <cell r="D5">
            <v>19.899999999999999</v>
          </cell>
          <cell r="E5">
            <v>66.208333333333329</v>
          </cell>
          <cell r="F5">
            <v>87</v>
          </cell>
          <cell r="G5">
            <v>40</v>
          </cell>
          <cell r="H5">
            <v>14.04</v>
          </cell>
          <cell r="I5" t="str">
            <v>S</v>
          </cell>
          <cell r="J5">
            <v>29.52</v>
          </cell>
          <cell r="K5">
            <v>0</v>
          </cell>
        </row>
        <row r="6">
          <cell r="B6">
            <v>24.05</v>
          </cell>
          <cell r="C6">
            <v>29.9</v>
          </cell>
          <cell r="D6">
            <v>18.3</v>
          </cell>
          <cell r="E6">
            <v>67.041666666666671</v>
          </cell>
          <cell r="F6">
            <v>88</v>
          </cell>
          <cell r="G6">
            <v>47</v>
          </cell>
          <cell r="H6">
            <v>20.16</v>
          </cell>
          <cell r="I6" t="str">
            <v>S</v>
          </cell>
          <cell r="J6">
            <v>29.880000000000003</v>
          </cell>
          <cell r="K6">
            <v>0</v>
          </cell>
        </row>
        <row r="7">
          <cell r="B7">
            <v>23.170833333333331</v>
          </cell>
          <cell r="C7">
            <v>30.2</v>
          </cell>
          <cell r="D7">
            <v>17.3</v>
          </cell>
          <cell r="E7">
            <v>71.333333333333329</v>
          </cell>
          <cell r="F7">
            <v>95</v>
          </cell>
          <cell r="G7">
            <v>37</v>
          </cell>
          <cell r="H7">
            <v>15.840000000000002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24.799999999999997</v>
          </cell>
          <cell r="C8">
            <v>31.7</v>
          </cell>
          <cell r="D8">
            <v>18.600000000000001</v>
          </cell>
          <cell r="E8">
            <v>65.958333333333329</v>
          </cell>
          <cell r="F8">
            <v>91</v>
          </cell>
          <cell r="G8">
            <v>37</v>
          </cell>
          <cell r="H8">
            <v>10.8</v>
          </cell>
          <cell r="I8" t="str">
            <v>SO</v>
          </cell>
          <cell r="J8">
            <v>22.32</v>
          </cell>
          <cell r="K8">
            <v>0</v>
          </cell>
        </row>
        <row r="9">
          <cell r="B9">
            <v>25.554166666666674</v>
          </cell>
          <cell r="C9">
            <v>33.9</v>
          </cell>
          <cell r="D9">
            <v>17.5</v>
          </cell>
          <cell r="E9">
            <v>59.541666666666664</v>
          </cell>
          <cell r="F9">
            <v>93</v>
          </cell>
          <cell r="G9">
            <v>32</v>
          </cell>
          <cell r="H9">
            <v>9.7200000000000006</v>
          </cell>
          <cell r="I9" t="str">
            <v>SO</v>
          </cell>
          <cell r="J9">
            <v>19.079999999999998</v>
          </cell>
          <cell r="K9">
            <v>0</v>
          </cell>
        </row>
        <row r="10">
          <cell r="B10">
            <v>25.541666666666668</v>
          </cell>
          <cell r="C10">
            <v>32.9</v>
          </cell>
          <cell r="D10">
            <v>18.2</v>
          </cell>
          <cell r="E10">
            <v>63.25</v>
          </cell>
          <cell r="F10">
            <v>94</v>
          </cell>
          <cell r="G10">
            <v>33</v>
          </cell>
          <cell r="H10">
            <v>19.8</v>
          </cell>
          <cell r="I10" t="str">
            <v>SE</v>
          </cell>
          <cell r="J10">
            <v>36</v>
          </cell>
          <cell r="K10">
            <v>0</v>
          </cell>
        </row>
        <row r="11">
          <cell r="B11">
            <v>26.074999999999992</v>
          </cell>
          <cell r="C11">
            <v>33.700000000000003</v>
          </cell>
          <cell r="D11">
            <v>20.399999999999999</v>
          </cell>
          <cell r="E11">
            <v>61.333333333333336</v>
          </cell>
          <cell r="F11">
            <v>87</v>
          </cell>
          <cell r="G11">
            <v>32</v>
          </cell>
          <cell r="H11">
            <v>16.920000000000002</v>
          </cell>
          <cell r="I11" t="str">
            <v>SE</v>
          </cell>
          <cell r="J11">
            <v>33.119999999999997</v>
          </cell>
          <cell r="K11">
            <v>0</v>
          </cell>
        </row>
        <row r="12">
          <cell r="B12">
            <v>24.850000000000005</v>
          </cell>
          <cell r="C12">
            <v>32.5</v>
          </cell>
          <cell r="D12">
            <v>19.3</v>
          </cell>
          <cell r="E12">
            <v>64.125</v>
          </cell>
          <cell r="F12">
            <v>89</v>
          </cell>
          <cell r="G12">
            <v>36</v>
          </cell>
          <cell r="H12">
            <v>26.64</v>
          </cell>
          <cell r="I12" t="str">
            <v>S</v>
          </cell>
          <cell r="J12">
            <v>42.12</v>
          </cell>
          <cell r="K12">
            <v>3.6</v>
          </cell>
        </row>
        <row r="13">
          <cell r="B13">
            <v>26.441666666666663</v>
          </cell>
          <cell r="C13">
            <v>34.1</v>
          </cell>
          <cell r="D13">
            <v>20.399999999999999</v>
          </cell>
          <cell r="E13">
            <v>57.541666666666664</v>
          </cell>
          <cell r="F13">
            <v>82</v>
          </cell>
          <cell r="G13">
            <v>27</v>
          </cell>
          <cell r="H13">
            <v>11.879999999999999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26.334782608695651</v>
          </cell>
          <cell r="C14">
            <v>34.4</v>
          </cell>
          <cell r="D14">
            <v>18.7</v>
          </cell>
          <cell r="E14">
            <v>56.565217391304351</v>
          </cell>
          <cell r="F14">
            <v>89</v>
          </cell>
          <cell r="G14">
            <v>26</v>
          </cell>
          <cell r="H14">
            <v>15.120000000000001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26.4375</v>
          </cell>
          <cell r="C15">
            <v>35.299999999999997</v>
          </cell>
          <cell r="D15">
            <v>17.399999999999999</v>
          </cell>
          <cell r="E15">
            <v>56.75</v>
          </cell>
          <cell r="F15">
            <v>91</v>
          </cell>
          <cell r="G15">
            <v>32</v>
          </cell>
          <cell r="H15">
            <v>17.28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28.587499999999995</v>
          </cell>
          <cell r="C16">
            <v>36.1</v>
          </cell>
          <cell r="D16">
            <v>22</v>
          </cell>
          <cell r="E16">
            <v>58.541666666666664</v>
          </cell>
          <cell r="F16">
            <v>84</v>
          </cell>
          <cell r="G16">
            <v>34</v>
          </cell>
          <cell r="H16">
            <v>18</v>
          </cell>
          <cell r="I16" t="str">
            <v>S</v>
          </cell>
          <cell r="J16">
            <v>35.28</v>
          </cell>
          <cell r="K16">
            <v>0</v>
          </cell>
        </row>
        <row r="17">
          <cell r="B17">
            <v>29.166666666666668</v>
          </cell>
          <cell r="C17">
            <v>36.6</v>
          </cell>
          <cell r="D17">
            <v>22.1</v>
          </cell>
          <cell r="E17">
            <v>57.25</v>
          </cell>
          <cell r="F17">
            <v>88</v>
          </cell>
          <cell r="G17">
            <v>28</v>
          </cell>
          <cell r="H17">
            <v>14.4</v>
          </cell>
          <cell r="I17" t="str">
            <v>S</v>
          </cell>
          <cell r="J17">
            <v>35.28</v>
          </cell>
          <cell r="K17">
            <v>0</v>
          </cell>
        </row>
        <row r="18">
          <cell r="B18">
            <v>28.583333333333329</v>
          </cell>
          <cell r="C18">
            <v>36.299999999999997</v>
          </cell>
          <cell r="D18">
            <v>21.4</v>
          </cell>
          <cell r="E18">
            <v>54.666666666666664</v>
          </cell>
          <cell r="F18">
            <v>86</v>
          </cell>
          <cell r="G18">
            <v>24</v>
          </cell>
          <cell r="H18">
            <v>14.76</v>
          </cell>
          <cell r="I18" t="str">
            <v>S</v>
          </cell>
          <cell r="J18">
            <v>31.319999999999997</v>
          </cell>
          <cell r="K18">
            <v>0</v>
          </cell>
        </row>
        <row r="19">
          <cell r="B19">
            <v>28.716666666666665</v>
          </cell>
          <cell r="C19">
            <v>37.200000000000003</v>
          </cell>
          <cell r="D19">
            <v>20.399999999999999</v>
          </cell>
          <cell r="E19">
            <v>46.625</v>
          </cell>
          <cell r="F19">
            <v>75</v>
          </cell>
          <cell r="G19">
            <v>24</v>
          </cell>
          <cell r="H19">
            <v>11.879999999999999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27.529166666666669</v>
          </cell>
          <cell r="C20">
            <v>37.5</v>
          </cell>
          <cell r="D20">
            <v>20.100000000000001</v>
          </cell>
          <cell r="E20">
            <v>62.416666666666664</v>
          </cell>
          <cell r="F20">
            <v>89</v>
          </cell>
          <cell r="G20">
            <v>29</v>
          </cell>
          <cell r="H20">
            <v>15.48</v>
          </cell>
          <cell r="I20" t="str">
            <v>NE</v>
          </cell>
          <cell r="J20">
            <v>41.04</v>
          </cell>
          <cell r="K20">
            <v>0</v>
          </cell>
        </row>
        <row r="21">
          <cell r="B21">
            <v>27.358333333333334</v>
          </cell>
          <cell r="C21">
            <v>36.299999999999997</v>
          </cell>
          <cell r="D21">
            <v>22</v>
          </cell>
          <cell r="E21">
            <v>68.375</v>
          </cell>
          <cell r="F21">
            <v>93</v>
          </cell>
          <cell r="G21">
            <v>33</v>
          </cell>
          <cell r="H21">
            <v>15.120000000000001</v>
          </cell>
          <cell r="I21" t="str">
            <v>SE</v>
          </cell>
          <cell r="J21">
            <v>38.519999999999996</v>
          </cell>
          <cell r="K21">
            <v>0</v>
          </cell>
        </row>
        <row r="22">
          <cell r="B22">
            <v>27.55416666666666</v>
          </cell>
          <cell r="C22">
            <v>36.4</v>
          </cell>
          <cell r="D22">
            <v>22.9</v>
          </cell>
          <cell r="E22">
            <v>68.75</v>
          </cell>
          <cell r="F22">
            <v>89</v>
          </cell>
          <cell r="G22">
            <v>32</v>
          </cell>
          <cell r="H22">
            <v>21.240000000000002</v>
          </cell>
          <cell r="I22" t="str">
            <v>L</v>
          </cell>
          <cell r="J22">
            <v>43.92</v>
          </cell>
          <cell r="K22">
            <v>0</v>
          </cell>
        </row>
        <row r="23">
          <cell r="B23">
            <v>23.362500000000001</v>
          </cell>
          <cell r="C23">
            <v>26.5</v>
          </cell>
          <cell r="D23">
            <v>21.6</v>
          </cell>
          <cell r="E23">
            <v>90.913043478260875</v>
          </cell>
          <cell r="F23">
            <v>100</v>
          </cell>
          <cell r="G23">
            <v>78</v>
          </cell>
          <cell r="H23">
            <v>10.8</v>
          </cell>
          <cell r="I23" t="str">
            <v>O</v>
          </cell>
          <cell r="J23">
            <v>36</v>
          </cell>
          <cell r="K23">
            <v>16</v>
          </cell>
        </row>
        <row r="24">
          <cell r="B24">
            <v>24.700000000000003</v>
          </cell>
          <cell r="C24">
            <v>30.8</v>
          </cell>
          <cell r="D24">
            <v>22.2</v>
          </cell>
          <cell r="E24">
            <v>78.571428571428569</v>
          </cell>
          <cell r="F24">
            <v>100</v>
          </cell>
          <cell r="G24">
            <v>47</v>
          </cell>
          <cell r="H24">
            <v>9.3600000000000012</v>
          </cell>
          <cell r="I24" t="str">
            <v>O</v>
          </cell>
          <cell r="J24">
            <v>27.720000000000002</v>
          </cell>
          <cell r="K24">
            <v>0.2</v>
          </cell>
        </row>
        <row r="25">
          <cell r="B25">
            <v>23.704166666666669</v>
          </cell>
          <cell r="C25">
            <v>32.6</v>
          </cell>
          <cell r="D25">
            <v>15.5</v>
          </cell>
          <cell r="E25">
            <v>58.708333333333336</v>
          </cell>
          <cell r="F25">
            <v>92</v>
          </cell>
          <cell r="G25">
            <v>29</v>
          </cell>
          <cell r="H25">
            <v>8.2799999999999994</v>
          </cell>
          <cell r="I25" t="str">
            <v>NO</v>
          </cell>
          <cell r="J25">
            <v>21.96</v>
          </cell>
          <cell r="K25">
            <v>0</v>
          </cell>
        </row>
        <row r="26">
          <cell r="B26">
            <v>24.929166666666664</v>
          </cell>
          <cell r="C26">
            <v>32.5</v>
          </cell>
          <cell r="D26">
            <v>18.2</v>
          </cell>
          <cell r="E26">
            <v>63.958333333333336</v>
          </cell>
          <cell r="F26">
            <v>90</v>
          </cell>
          <cell r="G26">
            <v>36</v>
          </cell>
          <cell r="H26">
            <v>17.64</v>
          </cell>
          <cell r="I26" t="str">
            <v>SO</v>
          </cell>
          <cell r="J26">
            <v>33.480000000000004</v>
          </cell>
          <cell r="K26">
            <v>0</v>
          </cell>
        </row>
        <row r="27">
          <cell r="B27">
            <v>25.370833333333334</v>
          </cell>
          <cell r="C27">
            <v>31.5</v>
          </cell>
          <cell r="D27">
            <v>19.7</v>
          </cell>
          <cell r="E27">
            <v>56.375</v>
          </cell>
          <cell r="F27">
            <v>84</v>
          </cell>
          <cell r="G27">
            <v>29</v>
          </cell>
          <cell r="H27">
            <v>21.6</v>
          </cell>
          <cell r="I27" t="str">
            <v>S</v>
          </cell>
          <cell r="J27">
            <v>45.72</v>
          </cell>
          <cell r="K27">
            <v>0</v>
          </cell>
        </row>
        <row r="28">
          <cell r="B28">
            <v>24.137500000000003</v>
          </cell>
          <cell r="C28">
            <v>31.4</v>
          </cell>
          <cell r="D28">
            <v>17.2</v>
          </cell>
          <cell r="E28">
            <v>56.208333333333336</v>
          </cell>
          <cell r="F28">
            <v>81</v>
          </cell>
          <cell r="G28">
            <v>34</v>
          </cell>
          <cell r="H28">
            <v>18.36</v>
          </cell>
          <cell r="I28" t="str">
            <v>SO</v>
          </cell>
          <cell r="J28">
            <v>31.680000000000003</v>
          </cell>
          <cell r="K28">
            <v>0</v>
          </cell>
        </row>
        <row r="29">
          <cell r="B29">
            <v>24.745833333333337</v>
          </cell>
          <cell r="C29">
            <v>32.4</v>
          </cell>
          <cell r="D29">
            <v>18.899999999999999</v>
          </cell>
          <cell r="E29">
            <v>58.666666666666664</v>
          </cell>
          <cell r="F29">
            <v>79</v>
          </cell>
          <cell r="G29">
            <v>33</v>
          </cell>
          <cell r="H29">
            <v>18.36</v>
          </cell>
          <cell r="I29" t="str">
            <v>S</v>
          </cell>
          <cell r="J29">
            <v>39.96</v>
          </cell>
          <cell r="K29">
            <v>0</v>
          </cell>
        </row>
        <row r="30">
          <cell r="B30">
            <v>25.087500000000002</v>
          </cell>
          <cell r="C30">
            <v>32.4</v>
          </cell>
          <cell r="D30">
            <v>19.399999999999999</v>
          </cell>
          <cell r="E30">
            <v>53.708333333333336</v>
          </cell>
          <cell r="F30">
            <v>73</v>
          </cell>
          <cell r="G30">
            <v>28</v>
          </cell>
          <cell r="H30">
            <v>18.36</v>
          </cell>
          <cell r="I30" t="str">
            <v>SO</v>
          </cell>
          <cell r="J30">
            <v>37.440000000000005</v>
          </cell>
          <cell r="K30">
            <v>0</v>
          </cell>
        </row>
        <row r="31">
          <cell r="B31">
            <v>24.954166666666666</v>
          </cell>
          <cell r="C31">
            <v>32.799999999999997</v>
          </cell>
          <cell r="D31">
            <v>18.100000000000001</v>
          </cell>
          <cell r="E31">
            <v>52.75</v>
          </cell>
          <cell r="F31">
            <v>74</v>
          </cell>
          <cell r="G31">
            <v>33</v>
          </cell>
          <cell r="H31">
            <v>19.440000000000001</v>
          </cell>
          <cell r="I31" t="str">
            <v>S</v>
          </cell>
          <cell r="J31">
            <v>36.72</v>
          </cell>
          <cell r="K31">
            <v>0</v>
          </cell>
        </row>
        <row r="32">
          <cell r="B32">
            <v>24.958333333333329</v>
          </cell>
          <cell r="C32">
            <v>29.9</v>
          </cell>
          <cell r="D32">
            <v>21.8</v>
          </cell>
          <cell r="E32">
            <v>64.875</v>
          </cell>
          <cell r="F32">
            <v>80</v>
          </cell>
          <cell r="G32">
            <v>52</v>
          </cell>
          <cell r="H32">
            <v>19.8</v>
          </cell>
          <cell r="I32" t="str">
            <v>SE</v>
          </cell>
          <cell r="J32">
            <v>31.680000000000003</v>
          </cell>
          <cell r="K32">
            <v>0.4</v>
          </cell>
        </row>
        <row r="33">
          <cell r="B33">
            <v>24.595833333333331</v>
          </cell>
          <cell r="C33">
            <v>30.9</v>
          </cell>
          <cell r="D33">
            <v>21.2</v>
          </cell>
          <cell r="E33">
            <v>81.444444444444443</v>
          </cell>
          <cell r="F33">
            <v>100</v>
          </cell>
          <cell r="G33">
            <v>57</v>
          </cell>
          <cell r="H33">
            <v>15.840000000000002</v>
          </cell>
          <cell r="I33" t="str">
            <v>S</v>
          </cell>
          <cell r="J33">
            <v>54.36</v>
          </cell>
          <cell r="K33">
            <v>18</v>
          </cell>
        </row>
        <row r="34">
          <cell r="B34">
            <v>25.299999999999997</v>
          </cell>
          <cell r="C34">
            <v>31.4</v>
          </cell>
          <cell r="D34">
            <v>21.6</v>
          </cell>
          <cell r="E34">
            <v>76.94736842105263</v>
          </cell>
          <cell r="F34">
            <v>100</v>
          </cell>
          <cell r="G34">
            <v>54</v>
          </cell>
          <cell r="H34">
            <v>9</v>
          </cell>
          <cell r="I34" t="str">
            <v>SE</v>
          </cell>
          <cell r="J34">
            <v>19.079999999999998</v>
          </cell>
          <cell r="K34">
            <v>0</v>
          </cell>
        </row>
        <row r="35">
          <cell r="B35">
            <v>26.7</v>
          </cell>
          <cell r="C35">
            <v>33.799999999999997</v>
          </cell>
          <cell r="D35">
            <v>21.1</v>
          </cell>
          <cell r="E35">
            <v>71.25</v>
          </cell>
          <cell r="F35">
            <v>99</v>
          </cell>
          <cell r="G35">
            <v>38</v>
          </cell>
          <cell r="H35">
            <v>8.64</v>
          </cell>
          <cell r="I35" t="str">
            <v>SE</v>
          </cell>
          <cell r="J35">
            <v>18.720000000000002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25.566666666666666</v>
          </cell>
          <cell r="C5">
            <v>30.8</v>
          </cell>
          <cell r="D5">
            <v>20.399999999999999</v>
          </cell>
          <cell r="E5">
            <v>61.75</v>
          </cell>
          <cell r="F5">
            <v>87</v>
          </cell>
          <cell r="G5">
            <v>38</v>
          </cell>
          <cell r="H5">
            <v>15.48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25.045833333333334</v>
          </cell>
          <cell r="C6">
            <v>30.5</v>
          </cell>
          <cell r="D6">
            <v>19.8</v>
          </cell>
          <cell r="E6">
            <v>64.583333333333329</v>
          </cell>
          <cell r="F6">
            <v>84</v>
          </cell>
          <cell r="G6">
            <v>47</v>
          </cell>
          <cell r="H6">
            <v>17.28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23.954166666666666</v>
          </cell>
          <cell r="C7">
            <v>30.9</v>
          </cell>
          <cell r="D7">
            <v>18.8</v>
          </cell>
          <cell r="E7">
            <v>67.375</v>
          </cell>
          <cell r="F7">
            <v>88</v>
          </cell>
          <cell r="G7">
            <v>43</v>
          </cell>
          <cell r="H7">
            <v>19.079999999999998</v>
          </cell>
          <cell r="I7" t="str">
            <v>L</v>
          </cell>
          <cell r="J7">
            <v>36.72</v>
          </cell>
          <cell r="K7">
            <v>0</v>
          </cell>
        </row>
        <row r="8">
          <cell r="B8">
            <v>25.787499999999998</v>
          </cell>
          <cell r="C8">
            <v>32.6</v>
          </cell>
          <cell r="D8">
            <v>20.3</v>
          </cell>
          <cell r="E8">
            <v>61.583333333333336</v>
          </cell>
          <cell r="F8">
            <v>85</v>
          </cell>
          <cell r="G8">
            <v>34</v>
          </cell>
          <cell r="H8">
            <v>11.520000000000001</v>
          </cell>
          <cell r="I8" t="str">
            <v>SE</v>
          </cell>
          <cell r="J8">
            <v>23.040000000000003</v>
          </cell>
          <cell r="K8">
            <v>0</v>
          </cell>
        </row>
        <row r="9">
          <cell r="B9">
            <v>27.004166666666666</v>
          </cell>
          <cell r="C9">
            <v>34</v>
          </cell>
          <cell r="D9">
            <v>21.1</v>
          </cell>
          <cell r="E9">
            <v>54.041666666666664</v>
          </cell>
          <cell r="F9">
            <v>77</v>
          </cell>
          <cell r="G9">
            <v>28</v>
          </cell>
          <cell r="H9">
            <v>14.4</v>
          </cell>
          <cell r="I9" t="str">
            <v>SE</v>
          </cell>
          <cell r="J9">
            <v>32.04</v>
          </cell>
          <cell r="K9">
            <v>0</v>
          </cell>
        </row>
        <row r="10">
          <cell r="B10">
            <v>26.454166666666666</v>
          </cell>
          <cell r="C10">
            <v>33.5</v>
          </cell>
          <cell r="D10">
            <v>20.8</v>
          </cell>
          <cell r="E10">
            <v>57</v>
          </cell>
          <cell r="F10">
            <v>82</v>
          </cell>
          <cell r="G10">
            <v>33</v>
          </cell>
          <cell r="H10">
            <v>13.68</v>
          </cell>
          <cell r="I10" t="str">
            <v>L</v>
          </cell>
          <cell r="J10">
            <v>30.240000000000002</v>
          </cell>
          <cell r="K10">
            <v>0</v>
          </cell>
        </row>
        <row r="11">
          <cell r="B11">
            <v>26.037499999999998</v>
          </cell>
          <cell r="C11">
            <v>33.200000000000003</v>
          </cell>
          <cell r="D11">
            <v>19.899999999999999</v>
          </cell>
          <cell r="E11">
            <v>55.375</v>
          </cell>
          <cell r="F11">
            <v>79</v>
          </cell>
          <cell r="G11">
            <v>27</v>
          </cell>
          <cell r="H11">
            <v>13.68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26.424999999999997</v>
          </cell>
          <cell r="C12">
            <v>32.9</v>
          </cell>
          <cell r="D12">
            <v>20.8</v>
          </cell>
          <cell r="E12">
            <v>56.458333333333336</v>
          </cell>
          <cell r="F12">
            <v>86</v>
          </cell>
          <cell r="G12">
            <v>32</v>
          </cell>
          <cell r="H12">
            <v>18</v>
          </cell>
          <cell r="I12" t="str">
            <v>NE</v>
          </cell>
          <cell r="J12">
            <v>36.36</v>
          </cell>
          <cell r="K12">
            <v>3.1999999999999997</v>
          </cell>
        </row>
        <row r="13">
          <cell r="B13">
            <v>27.262499999999992</v>
          </cell>
          <cell r="C13">
            <v>34.299999999999997</v>
          </cell>
          <cell r="D13">
            <v>20.8</v>
          </cell>
          <cell r="E13">
            <v>51.083333333333336</v>
          </cell>
          <cell r="F13">
            <v>74</v>
          </cell>
          <cell r="G13">
            <v>27</v>
          </cell>
          <cell r="H13">
            <v>11.16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27.724999999999998</v>
          </cell>
          <cell r="C14">
            <v>34.700000000000003</v>
          </cell>
          <cell r="D14">
            <v>22.2</v>
          </cell>
          <cell r="E14">
            <v>50.916666666666664</v>
          </cell>
          <cell r="F14">
            <v>70</v>
          </cell>
          <cell r="G14">
            <v>28</v>
          </cell>
          <cell r="H14">
            <v>11.520000000000001</v>
          </cell>
          <cell r="I14" t="str">
            <v>SE</v>
          </cell>
          <cell r="J14">
            <v>24.12</v>
          </cell>
          <cell r="K14">
            <v>0</v>
          </cell>
        </row>
        <row r="15">
          <cell r="B15">
            <v>28.804166666666671</v>
          </cell>
          <cell r="C15">
            <v>36.1</v>
          </cell>
          <cell r="D15">
            <v>23.4</v>
          </cell>
          <cell r="E15">
            <v>47.166666666666664</v>
          </cell>
          <cell r="F15">
            <v>65</v>
          </cell>
          <cell r="G15">
            <v>27</v>
          </cell>
          <cell r="H15">
            <v>14.4</v>
          </cell>
          <cell r="I15" t="str">
            <v>L</v>
          </cell>
          <cell r="J15">
            <v>29.52</v>
          </cell>
          <cell r="K15">
            <v>0</v>
          </cell>
        </row>
        <row r="16">
          <cell r="B16">
            <v>29.337499999999995</v>
          </cell>
          <cell r="C16">
            <v>36.4</v>
          </cell>
          <cell r="D16">
            <v>24</v>
          </cell>
          <cell r="E16">
            <v>55.375</v>
          </cell>
          <cell r="F16">
            <v>75</v>
          </cell>
          <cell r="G16">
            <v>31</v>
          </cell>
          <cell r="H16">
            <v>12.96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29.970833333333331</v>
          </cell>
          <cell r="C17">
            <v>36.799999999999997</v>
          </cell>
          <cell r="D17">
            <v>24.3</v>
          </cell>
          <cell r="E17">
            <v>52</v>
          </cell>
          <cell r="F17">
            <v>73</v>
          </cell>
          <cell r="G17">
            <v>29</v>
          </cell>
          <cell r="H17">
            <v>12.24</v>
          </cell>
          <cell r="I17" t="str">
            <v>L</v>
          </cell>
          <cell r="J17">
            <v>29.16</v>
          </cell>
          <cell r="K17">
            <v>0</v>
          </cell>
        </row>
        <row r="18">
          <cell r="B18">
            <v>29.887499999999999</v>
          </cell>
          <cell r="C18">
            <v>37.1</v>
          </cell>
          <cell r="D18">
            <v>23.4</v>
          </cell>
          <cell r="E18">
            <v>46.75</v>
          </cell>
          <cell r="F18">
            <v>76</v>
          </cell>
          <cell r="G18">
            <v>20</v>
          </cell>
          <cell r="H18">
            <v>10.08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29.587500000000009</v>
          </cell>
          <cell r="C19">
            <v>36.9</v>
          </cell>
          <cell r="D19">
            <v>23.5</v>
          </cell>
          <cell r="E19">
            <v>43.25</v>
          </cell>
          <cell r="F19">
            <v>57</v>
          </cell>
          <cell r="G19">
            <v>29</v>
          </cell>
          <cell r="H19">
            <v>12.24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27.941666666666663</v>
          </cell>
          <cell r="C20">
            <v>35.5</v>
          </cell>
          <cell r="D20">
            <v>22.4</v>
          </cell>
          <cell r="E20">
            <v>64.208333333333329</v>
          </cell>
          <cell r="F20">
            <v>90</v>
          </cell>
          <cell r="G20">
            <v>37</v>
          </cell>
          <cell r="H20">
            <v>16.559999999999999</v>
          </cell>
          <cell r="I20" t="str">
            <v>N</v>
          </cell>
          <cell r="J20">
            <v>38.880000000000003</v>
          </cell>
          <cell r="K20">
            <v>0.2</v>
          </cell>
        </row>
        <row r="21">
          <cell r="B21">
            <v>28.295833333333334</v>
          </cell>
          <cell r="C21">
            <v>36.299999999999997</v>
          </cell>
          <cell r="D21">
            <v>22.6</v>
          </cell>
          <cell r="E21">
            <v>63.291666666666664</v>
          </cell>
          <cell r="F21">
            <v>88</v>
          </cell>
          <cell r="G21">
            <v>33</v>
          </cell>
          <cell r="H21">
            <v>15.840000000000002</v>
          </cell>
          <cell r="I21" t="str">
            <v>N</v>
          </cell>
          <cell r="J21">
            <v>29.16</v>
          </cell>
          <cell r="K21">
            <v>0</v>
          </cell>
        </row>
        <row r="22">
          <cell r="B22">
            <v>29.441666666666674</v>
          </cell>
          <cell r="C22">
            <v>36.700000000000003</v>
          </cell>
          <cell r="D22">
            <v>24.2</v>
          </cell>
          <cell r="E22">
            <v>60.166666666666664</v>
          </cell>
          <cell r="F22">
            <v>83</v>
          </cell>
          <cell r="G22">
            <v>32</v>
          </cell>
          <cell r="H22">
            <v>14.4</v>
          </cell>
          <cell r="I22" t="str">
            <v>NO</v>
          </cell>
          <cell r="J22">
            <v>38.519999999999996</v>
          </cell>
          <cell r="K22">
            <v>0</v>
          </cell>
        </row>
        <row r="23">
          <cell r="B23">
            <v>23.958333333333332</v>
          </cell>
          <cell r="C23">
            <v>29.6</v>
          </cell>
          <cell r="D23">
            <v>22.4</v>
          </cell>
          <cell r="E23">
            <v>89.125</v>
          </cell>
          <cell r="F23">
            <v>96</v>
          </cell>
          <cell r="G23">
            <v>64</v>
          </cell>
          <cell r="H23">
            <v>19.079999999999998</v>
          </cell>
          <cell r="I23" t="str">
            <v>NO</v>
          </cell>
          <cell r="J23">
            <v>38.519999999999996</v>
          </cell>
          <cell r="K23">
            <v>27.599999999999998</v>
          </cell>
        </row>
        <row r="24">
          <cell r="B24">
            <v>24.783333333333328</v>
          </cell>
          <cell r="C24">
            <v>29.7</v>
          </cell>
          <cell r="D24">
            <v>22.3</v>
          </cell>
          <cell r="E24">
            <v>82.541666666666671</v>
          </cell>
          <cell r="F24">
            <v>96</v>
          </cell>
          <cell r="G24">
            <v>57</v>
          </cell>
          <cell r="H24">
            <v>13.32</v>
          </cell>
          <cell r="I24" t="str">
            <v>SO</v>
          </cell>
          <cell r="J24">
            <v>25.2</v>
          </cell>
          <cell r="K24">
            <v>0.4</v>
          </cell>
        </row>
        <row r="25">
          <cell r="B25">
            <v>25.637500000000003</v>
          </cell>
          <cell r="C25">
            <v>32.799999999999997</v>
          </cell>
          <cell r="D25">
            <v>19.2</v>
          </cell>
          <cell r="E25">
            <v>57.333333333333336</v>
          </cell>
          <cell r="F25">
            <v>76</v>
          </cell>
          <cell r="G25">
            <v>33</v>
          </cell>
          <cell r="H25">
            <v>14.04</v>
          </cell>
          <cell r="I25" t="str">
            <v>S</v>
          </cell>
          <cell r="J25">
            <v>27</v>
          </cell>
          <cell r="K25">
            <v>0</v>
          </cell>
        </row>
        <row r="26">
          <cell r="B26">
            <v>26.80416666666666</v>
          </cell>
          <cell r="C26">
            <v>33.200000000000003</v>
          </cell>
          <cell r="D26">
            <v>22</v>
          </cell>
          <cell r="E26">
            <v>62.375</v>
          </cell>
          <cell r="F26">
            <v>89</v>
          </cell>
          <cell r="G26">
            <v>41</v>
          </cell>
          <cell r="H26">
            <v>16.2</v>
          </cell>
          <cell r="I26" t="str">
            <v>L</v>
          </cell>
          <cell r="J26">
            <v>34.92</v>
          </cell>
          <cell r="K26">
            <v>0</v>
          </cell>
        </row>
        <row r="27">
          <cell r="B27">
            <v>25.637500000000003</v>
          </cell>
          <cell r="C27">
            <v>31.7</v>
          </cell>
          <cell r="D27">
            <v>19.7</v>
          </cell>
          <cell r="E27">
            <v>55.041666666666664</v>
          </cell>
          <cell r="F27">
            <v>79</v>
          </cell>
          <cell r="G27">
            <v>27</v>
          </cell>
          <cell r="H27">
            <v>15.120000000000001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25.387499999999999</v>
          </cell>
          <cell r="C28">
            <v>32.700000000000003</v>
          </cell>
          <cell r="D28">
            <v>19</v>
          </cell>
          <cell r="E28">
            <v>54.375</v>
          </cell>
          <cell r="F28">
            <v>80</v>
          </cell>
          <cell r="G28">
            <v>39</v>
          </cell>
          <cell r="H28">
            <v>16.559999999999999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26.266666666666666</v>
          </cell>
          <cell r="C29">
            <v>33.4</v>
          </cell>
          <cell r="D29">
            <v>20.399999999999999</v>
          </cell>
          <cell r="E29">
            <v>56.833333333333336</v>
          </cell>
          <cell r="F29">
            <v>76</v>
          </cell>
          <cell r="G29">
            <v>31</v>
          </cell>
          <cell r="H29">
            <v>15.840000000000002</v>
          </cell>
          <cell r="I29" t="str">
            <v>L</v>
          </cell>
          <cell r="J29">
            <v>35.28</v>
          </cell>
          <cell r="K29">
            <v>0</v>
          </cell>
        </row>
        <row r="30">
          <cell r="B30">
            <v>26.029166666666665</v>
          </cell>
          <cell r="C30">
            <v>33.1</v>
          </cell>
          <cell r="D30">
            <v>20.5</v>
          </cell>
          <cell r="E30">
            <v>53.333333333333336</v>
          </cell>
          <cell r="F30">
            <v>74</v>
          </cell>
          <cell r="G30">
            <v>28</v>
          </cell>
          <cell r="H30">
            <v>15.840000000000002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26.037499999999994</v>
          </cell>
          <cell r="C31">
            <v>33.700000000000003</v>
          </cell>
          <cell r="D31">
            <v>19.8</v>
          </cell>
          <cell r="E31">
            <v>50.458333333333336</v>
          </cell>
          <cell r="F31">
            <v>73</v>
          </cell>
          <cell r="G31">
            <v>29</v>
          </cell>
          <cell r="H31">
            <v>13.68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27.125000000000004</v>
          </cell>
          <cell r="C32">
            <v>33.700000000000003</v>
          </cell>
          <cell r="D32">
            <v>22.6</v>
          </cell>
          <cell r="E32">
            <v>56.291666666666664</v>
          </cell>
          <cell r="F32">
            <v>73</v>
          </cell>
          <cell r="G32">
            <v>37</v>
          </cell>
          <cell r="H32">
            <v>14.76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25.233333333333334</v>
          </cell>
          <cell r="C33">
            <v>31.1</v>
          </cell>
          <cell r="D33">
            <v>21.8</v>
          </cell>
          <cell r="E33">
            <v>81.583333333333329</v>
          </cell>
          <cell r="F33">
            <v>97</v>
          </cell>
          <cell r="G33">
            <v>56</v>
          </cell>
          <cell r="H33">
            <v>14.04</v>
          </cell>
          <cell r="I33" t="str">
            <v>NE</v>
          </cell>
          <cell r="J33">
            <v>50.76</v>
          </cell>
          <cell r="K33">
            <v>11.200000000000001</v>
          </cell>
        </row>
        <row r="34">
          <cell r="B34">
            <v>25.095833333333328</v>
          </cell>
          <cell r="C34">
            <v>31.9</v>
          </cell>
          <cell r="D34">
            <v>21.1</v>
          </cell>
          <cell r="E34">
            <v>80.166666666666671</v>
          </cell>
          <cell r="F34">
            <v>96</v>
          </cell>
          <cell r="G34">
            <v>52</v>
          </cell>
          <cell r="H34">
            <v>11.520000000000001</v>
          </cell>
          <cell r="I34" t="str">
            <v>L</v>
          </cell>
          <cell r="J34">
            <v>19.8</v>
          </cell>
          <cell r="K34">
            <v>0</v>
          </cell>
        </row>
        <row r="35">
          <cell r="B35">
            <v>27.108333333333338</v>
          </cell>
          <cell r="C35">
            <v>33.9</v>
          </cell>
          <cell r="D35">
            <v>21.2</v>
          </cell>
          <cell r="E35">
            <v>66.833333333333329</v>
          </cell>
          <cell r="F35">
            <v>91</v>
          </cell>
          <cell r="G35">
            <v>36</v>
          </cell>
          <cell r="H35">
            <v>9.3600000000000012</v>
          </cell>
          <cell r="I35" t="str">
            <v>SE</v>
          </cell>
          <cell r="J35">
            <v>21.240000000000002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27.450000000000003</v>
          </cell>
          <cell r="C5">
            <v>34.1</v>
          </cell>
          <cell r="D5">
            <v>22.4</v>
          </cell>
          <cell r="E5">
            <v>58.666666666666664</v>
          </cell>
          <cell r="F5">
            <v>79</v>
          </cell>
          <cell r="G5">
            <v>38</v>
          </cell>
          <cell r="H5">
            <v>8.64</v>
          </cell>
          <cell r="I5" t="str">
            <v>SE</v>
          </cell>
          <cell r="J5">
            <v>36</v>
          </cell>
          <cell r="K5">
            <v>0</v>
          </cell>
        </row>
        <row r="6">
          <cell r="B6">
            <v>25.533333333333331</v>
          </cell>
          <cell r="C6">
            <v>33.200000000000003</v>
          </cell>
          <cell r="D6">
            <v>19.2</v>
          </cell>
          <cell r="E6">
            <v>62.291666666666664</v>
          </cell>
          <cell r="F6">
            <v>82</v>
          </cell>
          <cell r="G6">
            <v>38</v>
          </cell>
          <cell r="H6">
            <v>10.44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26.900000000000002</v>
          </cell>
          <cell r="C7">
            <v>33.799999999999997</v>
          </cell>
          <cell r="D7">
            <v>21.3</v>
          </cell>
          <cell r="E7">
            <v>58.833333333333336</v>
          </cell>
          <cell r="F7">
            <v>76</v>
          </cell>
          <cell r="G7">
            <v>38</v>
          </cell>
          <cell r="H7">
            <v>10.08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27.187499999999996</v>
          </cell>
          <cell r="C8">
            <v>34.200000000000003</v>
          </cell>
          <cell r="D8">
            <v>20.7</v>
          </cell>
          <cell r="E8">
            <v>58.375</v>
          </cell>
          <cell r="F8">
            <v>83</v>
          </cell>
          <cell r="G8">
            <v>30</v>
          </cell>
          <cell r="H8">
            <v>8.2799999999999994</v>
          </cell>
          <cell r="I8" t="str">
            <v>S</v>
          </cell>
          <cell r="J8">
            <v>18</v>
          </cell>
          <cell r="K8">
            <v>0</v>
          </cell>
        </row>
        <row r="9">
          <cell r="B9">
            <v>27.145833333333339</v>
          </cell>
          <cell r="C9">
            <v>34.9</v>
          </cell>
          <cell r="D9">
            <v>19.8</v>
          </cell>
          <cell r="E9">
            <v>54.333333333333336</v>
          </cell>
          <cell r="F9">
            <v>78</v>
          </cell>
          <cell r="G9">
            <v>28</v>
          </cell>
          <cell r="H9">
            <v>8.64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27.595833333333331</v>
          </cell>
          <cell r="C10">
            <v>36.1</v>
          </cell>
          <cell r="D10">
            <v>19.899999999999999</v>
          </cell>
          <cell r="E10">
            <v>52.75</v>
          </cell>
          <cell r="F10">
            <v>78</v>
          </cell>
          <cell r="G10">
            <v>25</v>
          </cell>
          <cell r="H10">
            <v>8.2799999999999994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27.266666666666669</v>
          </cell>
          <cell r="C11">
            <v>34.6</v>
          </cell>
          <cell r="D11">
            <v>20.2</v>
          </cell>
          <cell r="E11">
            <v>57.291666666666664</v>
          </cell>
          <cell r="F11">
            <v>79</v>
          </cell>
          <cell r="G11">
            <v>32</v>
          </cell>
          <cell r="H11">
            <v>12.6</v>
          </cell>
          <cell r="I11" t="str">
            <v>N</v>
          </cell>
          <cell r="J11">
            <v>25.56</v>
          </cell>
          <cell r="K11">
            <v>0</v>
          </cell>
        </row>
        <row r="12">
          <cell r="B12">
            <v>27.554166666666671</v>
          </cell>
          <cell r="C12">
            <v>34.799999999999997</v>
          </cell>
          <cell r="D12">
            <v>20.7</v>
          </cell>
          <cell r="E12">
            <v>58.291666666666664</v>
          </cell>
          <cell r="F12">
            <v>81</v>
          </cell>
          <cell r="G12">
            <v>34</v>
          </cell>
          <cell r="H12">
            <v>11.879999999999999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28.316666666666663</v>
          </cell>
          <cell r="C13">
            <v>36</v>
          </cell>
          <cell r="D13">
            <v>21.7</v>
          </cell>
          <cell r="E13">
            <v>56.083333333333336</v>
          </cell>
          <cell r="F13">
            <v>77</v>
          </cell>
          <cell r="G13">
            <v>32</v>
          </cell>
          <cell r="H13">
            <v>8.64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28.704166666666676</v>
          </cell>
          <cell r="C14">
            <v>36</v>
          </cell>
          <cell r="D14">
            <v>21.1</v>
          </cell>
          <cell r="E14">
            <v>50</v>
          </cell>
          <cell r="F14">
            <v>72</v>
          </cell>
          <cell r="G14">
            <v>27</v>
          </cell>
          <cell r="H14">
            <v>11.16</v>
          </cell>
          <cell r="I14" t="str">
            <v>SE</v>
          </cell>
          <cell r="J14">
            <v>23.040000000000003</v>
          </cell>
          <cell r="K14">
            <v>0</v>
          </cell>
        </row>
        <row r="15">
          <cell r="B15">
            <v>28.166666666666668</v>
          </cell>
          <cell r="C15">
            <v>35.799999999999997</v>
          </cell>
          <cell r="D15">
            <v>20.399999999999999</v>
          </cell>
          <cell r="E15">
            <v>49.791666666666664</v>
          </cell>
          <cell r="F15">
            <v>74</v>
          </cell>
          <cell r="G15">
            <v>27</v>
          </cell>
          <cell r="H15">
            <v>14.04</v>
          </cell>
          <cell r="I15" t="str">
            <v>N</v>
          </cell>
          <cell r="J15">
            <v>29.16</v>
          </cell>
          <cell r="K15">
            <v>0</v>
          </cell>
        </row>
        <row r="16">
          <cell r="B16">
            <v>28.895833333333332</v>
          </cell>
          <cell r="C16">
            <v>37</v>
          </cell>
          <cell r="D16">
            <v>21.7</v>
          </cell>
          <cell r="E16">
            <v>54.083333333333336</v>
          </cell>
          <cell r="F16">
            <v>75</v>
          </cell>
          <cell r="G16">
            <v>30</v>
          </cell>
          <cell r="H16">
            <v>10.08</v>
          </cell>
          <cell r="I16" t="str">
            <v>SE</v>
          </cell>
          <cell r="J16">
            <v>24.48</v>
          </cell>
          <cell r="K16">
            <v>0</v>
          </cell>
        </row>
        <row r="17">
          <cell r="B17">
            <v>29.450000000000003</v>
          </cell>
          <cell r="C17">
            <v>36.5</v>
          </cell>
          <cell r="D17">
            <v>23.7</v>
          </cell>
          <cell r="E17">
            <v>59.083333333333336</v>
          </cell>
          <cell r="F17">
            <v>76</v>
          </cell>
          <cell r="G17">
            <v>37</v>
          </cell>
          <cell r="H17">
            <v>11.16</v>
          </cell>
          <cell r="I17" t="str">
            <v>SE</v>
          </cell>
          <cell r="J17">
            <v>33.840000000000003</v>
          </cell>
          <cell r="K17">
            <v>8.1999999999999993</v>
          </cell>
        </row>
        <row r="18">
          <cell r="B18">
            <v>29.395833333333339</v>
          </cell>
          <cell r="C18">
            <v>36.799999999999997</v>
          </cell>
          <cell r="D18">
            <v>23</v>
          </cell>
          <cell r="E18">
            <v>61.666666666666664</v>
          </cell>
          <cell r="F18">
            <v>86</v>
          </cell>
          <cell r="G18">
            <v>29</v>
          </cell>
          <cell r="H18">
            <v>11.520000000000001</v>
          </cell>
          <cell r="I18" t="str">
            <v>SE</v>
          </cell>
          <cell r="J18">
            <v>25.2</v>
          </cell>
          <cell r="K18">
            <v>0</v>
          </cell>
        </row>
        <row r="19">
          <cell r="B19">
            <v>28.666666666666668</v>
          </cell>
          <cell r="C19">
            <v>35</v>
          </cell>
          <cell r="D19">
            <v>22.4</v>
          </cell>
          <cell r="E19">
            <v>61.708333333333336</v>
          </cell>
          <cell r="F19">
            <v>77</v>
          </cell>
          <cell r="G19">
            <v>39</v>
          </cell>
          <cell r="H19">
            <v>10.8</v>
          </cell>
          <cell r="I19" t="str">
            <v>N</v>
          </cell>
          <cell r="J19">
            <v>25.2</v>
          </cell>
          <cell r="K19">
            <v>0</v>
          </cell>
        </row>
        <row r="20">
          <cell r="B20">
            <v>28.541666666666661</v>
          </cell>
          <cell r="C20">
            <v>34.1</v>
          </cell>
          <cell r="D20">
            <v>24.5</v>
          </cell>
          <cell r="E20">
            <v>68.041666666666671</v>
          </cell>
          <cell r="F20">
            <v>82</v>
          </cell>
          <cell r="G20">
            <v>48</v>
          </cell>
          <cell r="H20">
            <v>11.520000000000001</v>
          </cell>
          <cell r="I20" t="str">
            <v>N</v>
          </cell>
          <cell r="J20">
            <v>24.48</v>
          </cell>
          <cell r="K20">
            <v>0</v>
          </cell>
        </row>
        <row r="21">
          <cell r="B21">
            <v>28.383333333333336</v>
          </cell>
          <cell r="C21">
            <v>34.4</v>
          </cell>
          <cell r="D21">
            <v>22.9</v>
          </cell>
          <cell r="E21">
            <v>65.583333333333329</v>
          </cell>
          <cell r="F21">
            <v>85</v>
          </cell>
          <cell r="G21">
            <v>46</v>
          </cell>
          <cell r="H21">
            <v>13.68</v>
          </cell>
          <cell r="I21" t="str">
            <v>N</v>
          </cell>
          <cell r="J21">
            <v>30.96</v>
          </cell>
          <cell r="K21">
            <v>0</v>
          </cell>
        </row>
        <row r="22">
          <cell r="B22">
            <v>28.966666666666665</v>
          </cell>
          <cell r="C22">
            <v>34.200000000000003</v>
          </cell>
          <cell r="D22">
            <v>23.8</v>
          </cell>
          <cell r="E22">
            <v>63.125</v>
          </cell>
          <cell r="F22">
            <v>79</v>
          </cell>
          <cell r="G22">
            <v>49</v>
          </cell>
          <cell r="H22">
            <v>10.8</v>
          </cell>
          <cell r="I22" t="str">
            <v>N</v>
          </cell>
          <cell r="J22">
            <v>32.04</v>
          </cell>
          <cell r="K22">
            <v>0</v>
          </cell>
        </row>
        <row r="23">
          <cell r="B23">
            <v>27.137500000000006</v>
          </cell>
          <cell r="C23">
            <v>32.1</v>
          </cell>
          <cell r="D23">
            <v>25</v>
          </cell>
          <cell r="E23">
            <v>72.875</v>
          </cell>
          <cell r="F23">
            <v>81</v>
          </cell>
          <cell r="G23">
            <v>60</v>
          </cell>
          <cell r="H23">
            <v>11.879999999999999</v>
          </cell>
          <cell r="I23" t="str">
            <v>SE</v>
          </cell>
          <cell r="J23">
            <v>43.2</v>
          </cell>
          <cell r="K23">
            <v>1.2000000000000002</v>
          </cell>
        </row>
        <row r="24">
          <cell r="B24">
            <v>25.429166666666664</v>
          </cell>
          <cell r="C24">
            <v>29.3</v>
          </cell>
          <cell r="D24">
            <v>23.1</v>
          </cell>
          <cell r="E24">
            <v>81.541666666666671</v>
          </cell>
          <cell r="F24">
            <v>90</v>
          </cell>
          <cell r="G24">
            <v>69</v>
          </cell>
          <cell r="H24">
            <v>9.7200000000000006</v>
          </cell>
          <cell r="I24" t="str">
            <v>SO</v>
          </cell>
          <cell r="J24">
            <v>23.040000000000003</v>
          </cell>
          <cell r="K24">
            <v>10.4</v>
          </cell>
        </row>
        <row r="25">
          <cell r="B25">
            <v>25.849999999999998</v>
          </cell>
          <cell r="C25">
            <v>32.5</v>
          </cell>
          <cell r="D25">
            <v>20.7</v>
          </cell>
          <cell r="E25">
            <v>68.208333333333329</v>
          </cell>
          <cell r="F25">
            <v>86</v>
          </cell>
          <cell r="G25">
            <v>48</v>
          </cell>
          <cell r="H25">
            <v>5.7600000000000007</v>
          </cell>
          <cell r="I25" t="str">
            <v>S</v>
          </cell>
          <cell r="J25">
            <v>17.28</v>
          </cell>
          <cell r="K25">
            <v>0</v>
          </cell>
        </row>
        <row r="26">
          <cell r="B26">
            <v>27.237499999999997</v>
          </cell>
          <cell r="C26">
            <v>35.5</v>
          </cell>
          <cell r="D26">
            <v>20.8</v>
          </cell>
          <cell r="E26">
            <v>62.791666666666664</v>
          </cell>
          <cell r="F26">
            <v>81</v>
          </cell>
          <cell r="G26">
            <v>39</v>
          </cell>
          <cell r="H26">
            <v>5.7600000000000007</v>
          </cell>
          <cell r="I26" t="str">
            <v>S</v>
          </cell>
          <cell r="J26">
            <v>18</v>
          </cell>
          <cell r="K26">
            <v>0</v>
          </cell>
        </row>
        <row r="27">
          <cell r="B27">
            <v>28.458333333333339</v>
          </cell>
          <cell r="C27">
            <v>35.6</v>
          </cell>
          <cell r="D27">
            <v>21.9</v>
          </cell>
          <cell r="E27">
            <v>51.333333333333336</v>
          </cell>
          <cell r="F27">
            <v>77</v>
          </cell>
          <cell r="G27">
            <v>27</v>
          </cell>
          <cell r="H27">
            <v>13.32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25.733333333333334</v>
          </cell>
          <cell r="C28">
            <v>34.1</v>
          </cell>
          <cell r="D28">
            <v>17.2</v>
          </cell>
          <cell r="E28">
            <v>49.541666666666664</v>
          </cell>
          <cell r="F28">
            <v>73</v>
          </cell>
          <cell r="G28">
            <v>30</v>
          </cell>
          <cell r="H28">
            <v>11.16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27.95</v>
          </cell>
          <cell r="C29">
            <v>35.5</v>
          </cell>
          <cell r="D29">
            <v>21.8</v>
          </cell>
          <cell r="E29">
            <v>54.333333333333336</v>
          </cell>
          <cell r="F29">
            <v>76</v>
          </cell>
          <cell r="G29">
            <v>31</v>
          </cell>
          <cell r="H29">
            <v>17.64</v>
          </cell>
          <cell r="I29" t="str">
            <v>NE</v>
          </cell>
          <cell r="J29">
            <v>40.32</v>
          </cell>
          <cell r="K29">
            <v>0</v>
          </cell>
        </row>
        <row r="30">
          <cell r="B30">
            <v>29.212499999999995</v>
          </cell>
          <cell r="C30">
            <v>35.4</v>
          </cell>
          <cell r="D30">
            <v>24</v>
          </cell>
          <cell r="E30">
            <v>48.041666666666664</v>
          </cell>
          <cell r="F30">
            <v>62</v>
          </cell>
          <cell r="G30">
            <v>34</v>
          </cell>
          <cell r="H30">
            <v>13.32</v>
          </cell>
          <cell r="I30" t="str">
            <v>L</v>
          </cell>
          <cell r="J30">
            <v>26.64</v>
          </cell>
          <cell r="K30">
            <v>0</v>
          </cell>
        </row>
        <row r="31">
          <cell r="B31">
            <v>28.591666666666672</v>
          </cell>
          <cell r="C31">
            <v>34.4</v>
          </cell>
          <cell r="D31">
            <v>22.8</v>
          </cell>
          <cell r="E31">
            <v>46.291666666666664</v>
          </cell>
          <cell r="F31">
            <v>61</v>
          </cell>
          <cell r="G31">
            <v>34</v>
          </cell>
          <cell r="H31">
            <v>16.559999999999999</v>
          </cell>
          <cell r="I31" t="str">
            <v>N</v>
          </cell>
          <cell r="J31">
            <v>34.92</v>
          </cell>
          <cell r="K31">
            <v>0</v>
          </cell>
        </row>
        <row r="32">
          <cell r="B32">
            <v>27.995833333333334</v>
          </cell>
          <cell r="C32">
            <v>34.6</v>
          </cell>
          <cell r="D32">
            <v>23.1</v>
          </cell>
          <cell r="E32">
            <v>64.583333333333329</v>
          </cell>
          <cell r="F32">
            <v>82</v>
          </cell>
          <cell r="G32">
            <v>46</v>
          </cell>
          <cell r="H32">
            <v>16.559999999999999</v>
          </cell>
          <cell r="I32" t="str">
            <v>N</v>
          </cell>
          <cell r="J32">
            <v>29.52</v>
          </cell>
          <cell r="K32">
            <v>0.6</v>
          </cell>
        </row>
        <row r="33">
          <cell r="B33">
            <v>27.237500000000001</v>
          </cell>
          <cell r="C33">
            <v>32.5</v>
          </cell>
          <cell r="D33">
            <v>23.2</v>
          </cell>
          <cell r="E33">
            <v>75.458333333333329</v>
          </cell>
          <cell r="F33">
            <v>90</v>
          </cell>
          <cell r="G33">
            <v>60</v>
          </cell>
          <cell r="H33">
            <v>14.04</v>
          </cell>
          <cell r="I33" t="str">
            <v>N</v>
          </cell>
          <cell r="J33">
            <v>38.159999999999997</v>
          </cell>
          <cell r="K33">
            <v>25.6</v>
          </cell>
        </row>
        <row r="34">
          <cell r="B34">
            <v>28.029166666666665</v>
          </cell>
          <cell r="C34">
            <v>35.4</v>
          </cell>
          <cell r="D34">
            <v>23.4</v>
          </cell>
          <cell r="E34">
            <v>70.125</v>
          </cell>
          <cell r="F34">
            <v>85</v>
          </cell>
          <cell r="G34">
            <v>48</v>
          </cell>
          <cell r="H34">
            <v>10.08</v>
          </cell>
          <cell r="I34" t="str">
            <v>SE</v>
          </cell>
          <cell r="J34">
            <v>31.319999999999997</v>
          </cell>
          <cell r="K34">
            <v>0.4</v>
          </cell>
        </row>
        <row r="35">
          <cell r="B35">
            <v>28.7</v>
          </cell>
          <cell r="C35">
            <v>35.200000000000003</v>
          </cell>
          <cell r="D35">
            <v>23.3</v>
          </cell>
          <cell r="E35">
            <v>63.5</v>
          </cell>
          <cell r="F35">
            <v>82</v>
          </cell>
          <cell r="G35">
            <v>39</v>
          </cell>
          <cell r="H35">
            <v>9.7200000000000006</v>
          </cell>
          <cell r="I35" t="str">
            <v>NE</v>
          </cell>
          <cell r="J35">
            <v>19.8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25.737499999999997</v>
          </cell>
          <cell r="C5">
            <v>31.2</v>
          </cell>
          <cell r="D5">
            <v>21.4</v>
          </cell>
          <cell r="E5">
            <v>63.5</v>
          </cell>
          <cell r="F5">
            <v>88</v>
          </cell>
          <cell r="G5">
            <v>38</v>
          </cell>
          <cell r="H5">
            <v>15.120000000000001</v>
          </cell>
          <cell r="I5" t="str">
            <v>NO</v>
          </cell>
          <cell r="J5">
            <v>34.200000000000003</v>
          </cell>
          <cell r="K5">
            <v>0</v>
          </cell>
        </row>
        <row r="6">
          <cell r="B6">
            <v>24.733333333333334</v>
          </cell>
          <cell r="C6">
            <v>30.4</v>
          </cell>
          <cell r="D6">
            <v>18.7</v>
          </cell>
          <cell r="E6">
            <v>63.875</v>
          </cell>
          <cell r="F6">
            <v>91</v>
          </cell>
          <cell r="G6">
            <v>44</v>
          </cell>
          <cell r="H6">
            <v>13.32</v>
          </cell>
          <cell r="I6" t="str">
            <v>NO</v>
          </cell>
          <cell r="J6">
            <v>30.6</v>
          </cell>
          <cell r="K6">
            <v>0</v>
          </cell>
        </row>
        <row r="7">
          <cell r="B7">
            <v>23.787499999999998</v>
          </cell>
          <cell r="C7">
            <v>31.3</v>
          </cell>
          <cell r="D7">
            <v>17.8</v>
          </cell>
          <cell r="E7">
            <v>67.541666666666671</v>
          </cell>
          <cell r="F7">
            <v>94</v>
          </cell>
          <cell r="G7">
            <v>36</v>
          </cell>
          <cell r="H7">
            <v>20.88</v>
          </cell>
          <cell r="I7" t="str">
            <v>NO</v>
          </cell>
          <cell r="J7">
            <v>45.36</v>
          </cell>
          <cell r="K7">
            <v>0</v>
          </cell>
        </row>
        <row r="8">
          <cell r="B8">
            <v>25.625000000000004</v>
          </cell>
          <cell r="C8">
            <v>33.4</v>
          </cell>
          <cell r="D8">
            <v>18.399999999999999</v>
          </cell>
          <cell r="E8">
            <v>61.541666666666664</v>
          </cell>
          <cell r="F8">
            <v>92</v>
          </cell>
          <cell r="G8">
            <v>28</v>
          </cell>
          <cell r="H8">
            <v>7.2</v>
          </cell>
          <cell r="I8" t="str">
            <v>NO</v>
          </cell>
          <cell r="J8">
            <v>20.16</v>
          </cell>
          <cell r="K8">
            <v>0</v>
          </cell>
        </row>
        <row r="9">
          <cell r="B9">
            <v>26.341666666666669</v>
          </cell>
          <cell r="C9">
            <v>34.700000000000003</v>
          </cell>
          <cell r="D9">
            <v>18.399999999999999</v>
          </cell>
          <cell r="E9">
            <v>58.458333333333336</v>
          </cell>
          <cell r="F9">
            <v>93</v>
          </cell>
          <cell r="G9">
            <v>25</v>
          </cell>
          <cell r="H9">
            <v>8.64</v>
          </cell>
          <cell r="I9" t="str">
            <v>SE</v>
          </cell>
          <cell r="J9">
            <v>18.720000000000002</v>
          </cell>
          <cell r="K9">
            <v>0</v>
          </cell>
        </row>
        <row r="10">
          <cell r="B10">
            <v>26.216666666666669</v>
          </cell>
          <cell r="C10">
            <v>33.799999999999997</v>
          </cell>
          <cell r="D10">
            <v>19.7</v>
          </cell>
          <cell r="E10">
            <v>58.833333333333336</v>
          </cell>
          <cell r="F10">
            <v>86</v>
          </cell>
          <cell r="G10">
            <v>26</v>
          </cell>
          <cell r="H10">
            <v>15.48</v>
          </cell>
          <cell r="I10" t="str">
            <v>O</v>
          </cell>
          <cell r="J10">
            <v>45.72</v>
          </cell>
          <cell r="K10">
            <v>0</v>
          </cell>
        </row>
        <row r="11">
          <cell r="B11">
            <v>26.658333333333331</v>
          </cell>
          <cell r="C11">
            <v>34.5</v>
          </cell>
          <cell r="D11">
            <v>18.600000000000001</v>
          </cell>
          <cell r="E11">
            <v>54.25</v>
          </cell>
          <cell r="F11">
            <v>86</v>
          </cell>
          <cell r="G11">
            <v>24</v>
          </cell>
          <cell r="H11">
            <v>15.120000000000001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26.141666666666669</v>
          </cell>
          <cell r="C12">
            <v>33.799999999999997</v>
          </cell>
          <cell r="D12">
            <v>19</v>
          </cell>
          <cell r="E12">
            <v>56.916666666666664</v>
          </cell>
          <cell r="F12">
            <v>87</v>
          </cell>
          <cell r="G12">
            <v>31</v>
          </cell>
          <cell r="H12">
            <v>17.64</v>
          </cell>
          <cell r="I12" t="str">
            <v>O</v>
          </cell>
          <cell r="J12">
            <v>44.64</v>
          </cell>
          <cell r="K12">
            <v>0</v>
          </cell>
        </row>
        <row r="13">
          <cell r="B13">
            <v>27.337500000000002</v>
          </cell>
          <cell r="C13">
            <v>35.1</v>
          </cell>
          <cell r="D13">
            <v>20.2</v>
          </cell>
          <cell r="E13">
            <v>53</v>
          </cell>
          <cell r="F13">
            <v>83</v>
          </cell>
          <cell r="G13">
            <v>22</v>
          </cell>
          <cell r="H13">
            <v>11.520000000000001</v>
          </cell>
          <cell r="I13" t="str">
            <v>O</v>
          </cell>
          <cell r="J13">
            <v>23.759999999999998</v>
          </cell>
          <cell r="K13">
            <v>0</v>
          </cell>
        </row>
        <row r="14">
          <cell r="B14">
            <v>27.066666666666663</v>
          </cell>
          <cell r="C14">
            <v>34.5</v>
          </cell>
          <cell r="D14">
            <v>19.399999999999999</v>
          </cell>
          <cell r="E14">
            <v>53</v>
          </cell>
          <cell r="F14">
            <v>84</v>
          </cell>
          <cell r="G14">
            <v>29</v>
          </cell>
          <cell r="H14">
            <v>12.24</v>
          </cell>
          <cell r="I14" t="str">
            <v>O</v>
          </cell>
          <cell r="J14">
            <v>24.840000000000003</v>
          </cell>
          <cell r="K14">
            <v>0</v>
          </cell>
        </row>
        <row r="15">
          <cell r="B15">
            <v>27.404166666666665</v>
          </cell>
          <cell r="C15">
            <v>35.9</v>
          </cell>
          <cell r="D15">
            <v>19.2</v>
          </cell>
          <cell r="E15">
            <v>52.833333333333336</v>
          </cell>
          <cell r="F15">
            <v>84</v>
          </cell>
          <cell r="G15">
            <v>25</v>
          </cell>
          <cell r="H15">
            <v>12.24</v>
          </cell>
          <cell r="I15" t="str">
            <v>O</v>
          </cell>
          <cell r="J15">
            <v>31.680000000000003</v>
          </cell>
          <cell r="K15">
            <v>0</v>
          </cell>
        </row>
        <row r="16">
          <cell r="B16">
            <v>29.425000000000001</v>
          </cell>
          <cell r="C16">
            <v>36.6</v>
          </cell>
          <cell r="D16">
            <v>22.2</v>
          </cell>
          <cell r="E16">
            <v>54.375</v>
          </cell>
          <cell r="F16">
            <v>82</v>
          </cell>
          <cell r="G16">
            <v>26</v>
          </cell>
          <cell r="H16">
            <v>14.76</v>
          </cell>
          <cell r="I16" t="str">
            <v>O</v>
          </cell>
          <cell r="J16">
            <v>31.319999999999997</v>
          </cell>
          <cell r="K16">
            <v>0</v>
          </cell>
        </row>
        <row r="17">
          <cell r="B17">
            <v>30.095833333333335</v>
          </cell>
          <cell r="C17">
            <v>37.4</v>
          </cell>
          <cell r="D17">
            <v>23.1</v>
          </cell>
          <cell r="E17">
            <v>51.875</v>
          </cell>
          <cell r="F17">
            <v>81</v>
          </cell>
          <cell r="G17">
            <v>26</v>
          </cell>
          <cell r="H17">
            <v>14.76</v>
          </cell>
          <cell r="I17" t="str">
            <v>O</v>
          </cell>
          <cell r="J17">
            <v>32.4</v>
          </cell>
          <cell r="K17">
            <v>0</v>
          </cell>
        </row>
        <row r="18">
          <cell r="B18">
            <v>29.570833333333336</v>
          </cell>
          <cell r="C18">
            <v>37.1</v>
          </cell>
          <cell r="D18">
            <v>21.4</v>
          </cell>
          <cell r="E18">
            <v>47.791666666666664</v>
          </cell>
          <cell r="F18">
            <v>82</v>
          </cell>
          <cell r="G18">
            <v>19</v>
          </cell>
          <cell r="H18">
            <v>11.879999999999999</v>
          </cell>
          <cell r="I18" t="str">
            <v>O</v>
          </cell>
          <cell r="J18">
            <v>22.32</v>
          </cell>
          <cell r="K18">
            <v>0</v>
          </cell>
        </row>
        <row r="19">
          <cell r="B19">
            <v>29.399999999999995</v>
          </cell>
          <cell r="C19">
            <v>37.1</v>
          </cell>
          <cell r="D19">
            <v>21.3</v>
          </cell>
          <cell r="E19">
            <v>44.375</v>
          </cell>
          <cell r="F19">
            <v>75</v>
          </cell>
          <cell r="G19">
            <v>25</v>
          </cell>
          <cell r="H19">
            <v>12.6</v>
          </cell>
          <cell r="I19" t="str">
            <v>O</v>
          </cell>
          <cell r="J19">
            <v>28.08</v>
          </cell>
          <cell r="K19">
            <v>0</v>
          </cell>
        </row>
        <row r="20">
          <cell r="B20">
            <v>27.737500000000008</v>
          </cell>
          <cell r="C20">
            <v>36.1</v>
          </cell>
          <cell r="D20">
            <v>23</v>
          </cell>
          <cell r="E20">
            <v>64.416666666666671</v>
          </cell>
          <cell r="F20">
            <v>81</v>
          </cell>
          <cell r="G20">
            <v>34</v>
          </cell>
          <cell r="H20">
            <v>12.96</v>
          </cell>
          <cell r="I20" t="str">
            <v>SO</v>
          </cell>
          <cell r="J20">
            <v>45.36</v>
          </cell>
          <cell r="K20">
            <v>0</v>
          </cell>
        </row>
        <row r="21">
          <cell r="B21">
            <v>27.270833333333332</v>
          </cell>
          <cell r="C21">
            <v>35.4</v>
          </cell>
          <cell r="D21">
            <v>23</v>
          </cell>
          <cell r="E21">
            <v>69.333333333333329</v>
          </cell>
          <cell r="F21">
            <v>90</v>
          </cell>
          <cell r="G21">
            <v>37</v>
          </cell>
          <cell r="H21">
            <v>11.16</v>
          </cell>
          <cell r="I21" t="str">
            <v>S</v>
          </cell>
          <cell r="J21">
            <v>40.680000000000007</v>
          </cell>
          <cell r="K21">
            <v>0</v>
          </cell>
        </row>
        <row r="22">
          <cell r="B22">
            <v>28.170833333333334</v>
          </cell>
          <cell r="C22">
            <v>36.1</v>
          </cell>
          <cell r="D22">
            <v>22.3</v>
          </cell>
          <cell r="E22">
            <v>65.75</v>
          </cell>
          <cell r="F22">
            <v>92</v>
          </cell>
          <cell r="G22">
            <v>33</v>
          </cell>
          <cell r="H22">
            <v>14.04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23.579166666666666</v>
          </cell>
          <cell r="C23">
            <v>25.3</v>
          </cell>
          <cell r="D23">
            <v>22.5</v>
          </cell>
          <cell r="E23">
            <v>92.958333333333329</v>
          </cell>
          <cell r="F23">
            <v>97</v>
          </cell>
          <cell r="G23">
            <v>87</v>
          </cell>
          <cell r="H23">
            <v>11.520000000000001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24.516666666666669</v>
          </cell>
          <cell r="C24">
            <v>29.4</v>
          </cell>
          <cell r="D24">
            <v>22</v>
          </cell>
          <cell r="E24">
            <v>84.541666666666671</v>
          </cell>
          <cell r="F24">
            <v>99</v>
          </cell>
          <cell r="G24">
            <v>56</v>
          </cell>
          <cell r="H24">
            <v>8.64</v>
          </cell>
          <cell r="I24" t="str">
            <v>NE</v>
          </cell>
          <cell r="J24">
            <v>22.32</v>
          </cell>
          <cell r="K24">
            <v>0</v>
          </cell>
        </row>
        <row r="25">
          <cell r="B25">
            <v>23.537499999999998</v>
          </cell>
          <cell r="C25">
            <v>31.7</v>
          </cell>
          <cell r="D25">
            <v>15.9</v>
          </cell>
          <cell r="E25">
            <v>62.375</v>
          </cell>
          <cell r="F25">
            <v>91</v>
          </cell>
          <cell r="G25">
            <v>39</v>
          </cell>
          <cell r="H25">
            <v>8.2799999999999994</v>
          </cell>
          <cell r="I25" t="str">
            <v>L</v>
          </cell>
          <cell r="J25">
            <v>21.96</v>
          </cell>
          <cell r="K25">
            <v>0</v>
          </cell>
        </row>
        <row r="26">
          <cell r="B26">
            <v>25.304166666666671</v>
          </cell>
          <cell r="C26">
            <v>33.200000000000003</v>
          </cell>
          <cell r="D26">
            <v>18.3</v>
          </cell>
          <cell r="E26">
            <v>64.125</v>
          </cell>
          <cell r="F26">
            <v>88</v>
          </cell>
          <cell r="G26">
            <v>33</v>
          </cell>
          <cell r="H26">
            <v>15.120000000000001</v>
          </cell>
          <cell r="I26" t="str">
            <v>NO</v>
          </cell>
          <cell r="J26">
            <v>31.319999999999997</v>
          </cell>
          <cell r="K26">
            <v>0.2</v>
          </cell>
        </row>
        <row r="27">
          <cell r="B27">
            <v>25.987499999999994</v>
          </cell>
          <cell r="C27">
            <v>32.200000000000003</v>
          </cell>
          <cell r="D27">
            <v>20.100000000000001</v>
          </cell>
          <cell r="E27">
            <v>55.666666666666664</v>
          </cell>
          <cell r="F27">
            <v>81</v>
          </cell>
          <cell r="G27">
            <v>27</v>
          </cell>
          <cell r="H27">
            <v>21.96</v>
          </cell>
          <cell r="I27" t="str">
            <v>NO</v>
          </cell>
          <cell r="J27">
            <v>37.440000000000005</v>
          </cell>
          <cell r="K27">
            <v>0</v>
          </cell>
        </row>
        <row r="28">
          <cell r="B28">
            <v>25.187500000000004</v>
          </cell>
          <cell r="C28">
            <v>32.200000000000003</v>
          </cell>
          <cell r="D28">
            <v>18.3</v>
          </cell>
          <cell r="E28">
            <v>50.25</v>
          </cell>
          <cell r="F28">
            <v>78</v>
          </cell>
          <cell r="G28">
            <v>34</v>
          </cell>
          <cell r="H28">
            <v>16.920000000000002</v>
          </cell>
          <cell r="I28" t="str">
            <v>O</v>
          </cell>
          <cell r="J28">
            <v>33.119999999999997</v>
          </cell>
          <cell r="K28">
            <v>0</v>
          </cell>
        </row>
        <row r="29">
          <cell r="B29">
            <v>26.162499999999994</v>
          </cell>
          <cell r="C29">
            <v>32.799999999999997</v>
          </cell>
          <cell r="D29">
            <v>20.5</v>
          </cell>
          <cell r="E29">
            <v>55.583333333333336</v>
          </cell>
          <cell r="F29">
            <v>80</v>
          </cell>
          <cell r="G29">
            <v>31</v>
          </cell>
          <cell r="H29">
            <v>16.2</v>
          </cell>
          <cell r="I29" t="str">
            <v>O</v>
          </cell>
          <cell r="J29">
            <v>33.119999999999997</v>
          </cell>
          <cell r="K29">
            <v>0</v>
          </cell>
        </row>
        <row r="30">
          <cell r="B30">
            <v>25.854166666666668</v>
          </cell>
          <cell r="C30">
            <v>33</v>
          </cell>
          <cell r="D30">
            <v>19.600000000000001</v>
          </cell>
          <cell r="E30">
            <v>53.875</v>
          </cell>
          <cell r="F30">
            <v>81</v>
          </cell>
          <cell r="G30">
            <v>30</v>
          </cell>
          <cell r="H30">
            <v>13.32</v>
          </cell>
          <cell r="I30" t="str">
            <v>NO</v>
          </cell>
          <cell r="J30">
            <v>29.880000000000003</v>
          </cell>
          <cell r="K30">
            <v>0</v>
          </cell>
        </row>
        <row r="31">
          <cell r="B31">
            <v>25.770833333333332</v>
          </cell>
          <cell r="C31">
            <v>33.5</v>
          </cell>
          <cell r="D31">
            <v>17.7</v>
          </cell>
          <cell r="E31">
            <v>51.666666666666664</v>
          </cell>
          <cell r="F31">
            <v>78</v>
          </cell>
          <cell r="G31">
            <v>31</v>
          </cell>
          <cell r="H31">
            <v>16.2</v>
          </cell>
          <cell r="I31" t="str">
            <v>NO</v>
          </cell>
          <cell r="J31">
            <v>34.200000000000003</v>
          </cell>
          <cell r="K31">
            <v>0</v>
          </cell>
        </row>
        <row r="32">
          <cell r="B32">
            <v>26.345833333333335</v>
          </cell>
          <cell r="C32">
            <v>31.4</v>
          </cell>
          <cell r="D32">
            <v>22.7</v>
          </cell>
          <cell r="E32">
            <v>59.375</v>
          </cell>
          <cell r="F32">
            <v>77</v>
          </cell>
          <cell r="G32">
            <v>47</v>
          </cell>
          <cell r="H32">
            <v>16.2</v>
          </cell>
          <cell r="I32" t="str">
            <v>O</v>
          </cell>
          <cell r="J32">
            <v>35.64</v>
          </cell>
          <cell r="K32">
            <v>0</v>
          </cell>
        </row>
        <row r="33">
          <cell r="B33">
            <v>25.112500000000001</v>
          </cell>
          <cell r="C33">
            <v>30.6</v>
          </cell>
          <cell r="D33">
            <v>21.1</v>
          </cell>
          <cell r="E33">
            <v>83.625</v>
          </cell>
          <cell r="F33">
            <v>99</v>
          </cell>
          <cell r="G33">
            <v>61</v>
          </cell>
          <cell r="H33">
            <v>12.6</v>
          </cell>
          <cell r="I33" t="str">
            <v>NO</v>
          </cell>
          <cell r="J33">
            <v>25.92</v>
          </cell>
          <cell r="K33">
            <v>0</v>
          </cell>
        </row>
        <row r="34">
          <cell r="B34">
            <v>25.604166666666668</v>
          </cell>
          <cell r="C34">
            <v>31.3</v>
          </cell>
          <cell r="D34">
            <v>21.6</v>
          </cell>
          <cell r="E34">
            <v>79.666666666666671</v>
          </cell>
          <cell r="F34">
            <v>98</v>
          </cell>
          <cell r="G34">
            <v>52</v>
          </cell>
          <cell r="H34">
            <v>11.16</v>
          </cell>
          <cell r="I34" t="str">
            <v>O</v>
          </cell>
          <cell r="J34">
            <v>24.840000000000003</v>
          </cell>
          <cell r="K34">
            <v>0</v>
          </cell>
        </row>
        <row r="35">
          <cell r="B35">
            <v>26.866666666666664</v>
          </cell>
          <cell r="C35">
            <v>33.4</v>
          </cell>
          <cell r="D35">
            <v>20.7</v>
          </cell>
          <cell r="E35">
            <v>69.833333333333329</v>
          </cell>
          <cell r="F35">
            <v>97</v>
          </cell>
          <cell r="G35">
            <v>37</v>
          </cell>
          <cell r="H35">
            <v>10.08</v>
          </cell>
          <cell r="I35" t="str">
            <v>NO</v>
          </cell>
          <cell r="J35">
            <v>24.48</v>
          </cell>
          <cell r="K35">
            <v>0</v>
          </cell>
        </row>
        <row r="36">
          <cell r="I36" t="str">
            <v>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26.364705882352936</v>
          </cell>
          <cell r="C5">
            <v>30.6</v>
          </cell>
          <cell r="D5">
            <v>21.1</v>
          </cell>
          <cell r="E5">
            <v>60.294117647058826</v>
          </cell>
          <cell r="F5">
            <v>85</v>
          </cell>
          <cell r="G5">
            <v>44</v>
          </cell>
          <cell r="H5">
            <v>18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25.735294117647058</v>
          </cell>
          <cell r="C6">
            <v>31.3</v>
          </cell>
          <cell r="D6">
            <v>19.2</v>
          </cell>
          <cell r="E6">
            <v>60.941176470588232</v>
          </cell>
          <cell r="F6">
            <v>86</v>
          </cell>
          <cell r="G6">
            <v>41</v>
          </cell>
          <cell r="H6">
            <v>23.040000000000003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25.694117647058825</v>
          </cell>
          <cell r="C7">
            <v>32.200000000000003</v>
          </cell>
          <cell r="D7">
            <v>18.2</v>
          </cell>
          <cell r="E7">
            <v>59.647058823529413</v>
          </cell>
          <cell r="F7">
            <v>91</v>
          </cell>
          <cell r="G7">
            <v>37</v>
          </cell>
          <cell r="H7">
            <v>22.68</v>
          </cell>
          <cell r="I7" t="str">
            <v>SE</v>
          </cell>
          <cell r="J7">
            <v>41.76</v>
          </cell>
          <cell r="K7">
            <v>0</v>
          </cell>
        </row>
        <row r="8">
          <cell r="B8">
            <v>27.052941176470586</v>
          </cell>
          <cell r="C8">
            <v>32.9</v>
          </cell>
          <cell r="D8">
            <v>18.2</v>
          </cell>
          <cell r="E8">
            <v>54.352941176470587</v>
          </cell>
          <cell r="F8">
            <v>88</v>
          </cell>
          <cell r="G8">
            <v>29</v>
          </cell>
          <cell r="H8">
            <v>11.879999999999999</v>
          </cell>
          <cell r="I8" t="str">
            <v>SE</v>
          </cell>
          <cell r="J8">
            <v>24.12</v>
          </cell>
          <cell r="K8">
            <v>0</v>
          </cell>
        </row>
        <row r="9">
          <cell r="B9">
            <v>28.087500000000006</v>
          </cell>
          <cell r="C9">
            <v>33.9</v>
          </cell>
          <cell r="D9">
            <v>18.5</v>
          </cell>
          <cell r="E9">
            <v>46.8125</v>
          </cell>
          <cell r="F9">
            <v>87</v>
          </cell>
          <cell r="G9">
            <v>27</v>
          </cell>
          <cell r="H9">
            <v>28.44</v>
          </cell>
          <cell r="I9" t="str">
            <v>SE</v>
          </cell>
          <cell r="J9">
            <v>48.6</v>
          </cell>
          <cell r="K9">
            <v>2.4</v>
          </cell>
        </row>
        <row r="10">
          <cell r="B10">
            <v>28.412500000000001</v>
          </cell>
          <cell r="C10">
            <v>33.9</v>
          </cell>
          <cell r="D10">
            <v>18.899999999999999</v>
          </cell>
          <cell r="E10">
            <v>49.5625</v>
          </cell>
          <cell r="F10">
            <v>85</v>
          </cell>
          <cell r="G10">
            <v>30</v>
          </cell>
          <cell r="H10">
            <v>19.440000000000001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27.747058823529411</v>
          </cell>
          <cell r="C11">
            <v>34.6</v>
          </cell>
          <cell r="D11">
            <v>19.2</v>
          </cell>
          <cell r="E11">
            <v>51.647058823529413</v>
          </cell>
          <cell r="F11">
            <v>83</v>
          </cell>
          <cell r="G11">
            <v>30</v>
          </cell>
          <cell r="H11">
            <v>24.48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26.958823529411767</v>
          </cell>
          <cell r="C12">
            <v>34.200000000000003</v>
          </cell>
          <cell r="D12">
            <v>20.5</v>
          </cell>
          <cell r="E12">
            <v>54.941176470588232</v>
          </cell>
          <cell r="F12">
            <v>86</v>
          </cell>
          <cell r="G12">
            <v>31</v>
          </cell>
          <cell r="H12">
            <v>28.08</v>
          </cell>
          <cell r="I12" t="str">
            <v>NE</v>
          </cell>
          <cell r="J12">
            <v>59.760000000000005</v>
          </cell>
          <cell r="K12">
            <v>1.8</v>
          </cell>
        </row>
        <row r="13">
          <cell r="B13">
            <v>29.84</v>
          </cell>
          <cell r="C13">
            <v>34.700000000000003</v>
          </cell>
          <cell r="D13">
            <v>20.5</v>
          </cell>
          <cell r="E13">
            <v>45.333333333333336</v>
          </cell>
          <cell r="F13">
            <v>82</v>
          </cell>
          <cell r="G13">
            <v>29</v>
          </cell>
          <cell r="H13">
            <v>19.8</v>
          </cell>
          <cell r="I13" t="str">
            <v>SE</v>
          </cell>
          <cell r="J13">
            <v>30.96</v>
          </cell>
          <cell r="K13">
            <v>0</v>
          </cell>
        </row>
        <row r="14">
          <cell r="B14">
            <v>29.631250000000001</v>
          </cell>
          <cell r="C14">
            <v>35</v>
          </cell>
          <cell r="D14">
            <v>19</v>
          </cell>
          <cell r="E14">
            <v>42.125</v>
          </cell>
          <cell r="F14">
            <v>84</v>
          </cell>
          <cell r="G14">
            <v>27</v>
          </cell>
          <cell r="H14">
            <v>16.559999999999999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30.650000000000002</v>
          </cell>
          <cell r="C15">
            <v>36.299999999999997</v>
          </cell>
          <cell r="D15">
            <v>21.6</v>
          </cell>
          <cell r="E15">
            <v>39.375</v>
          </cell>
          <cell r="F15">
            <v>69</v>
          </cell>
          <cell r="G15">
            <v>23</v>
          </cell>
          <cell r="H15">
            <v>21.96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B16">
            <v>30.981249999999999</v>
          </cell>
          <cell r="C16">
            <v>36.700000000000003</v>
          </cell>
          <cell r="D16">
            <v>21</v>
          </cell>
          <cell r="E16">
            <v>46.9375</v>
          </cell>
          <cell r="F16">
            <v>87</v>
          </cell>
          <cell r="G16">
            <v>32</v>
          </cell>
          <cell r="H16">
            <v>24.840000000000003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32.699999999999996</v>
          </cell>
          <cell r="C17">
            <v>37.4</v>
          </cell>
          <cell r="D17">
            <v>26.6</v>
          </cell>
          <cell r="E17">
            <v>43.230769230769234</v>
          </cell>
          <cell r="F17">
            <v>68</v>
          </cell>
          <cell r="G17">
            <v>29</v>
          </cell>
          <cell r="H17">
            <v>29.16</v>
          </cell>
          <cell r="I17" t="str">
            <v>NE</v>
          </cell>
          <cell r="J17">
            <v>43.92</v>
          </cell>
          <cell r="K17">
            <v>0</v>
          </cell>
        </row>
        <row r="18">
          <cell r="B18">
            <v>32.026666666666671</v>
          </cell>
          <cell r="C18">
            <v>37</v>
          </cell>
          <cell r="D18">
            <v>21.7</v>
          </cell>
          <cell r="E18">
            <v>37.5</v>
          </cell>
          <cell r="F18">
            <v>75</v>
          </cell>
          <cell r="G18">
            <v>22</v>
          </cell>
          <cell r="H18">
            <v>18.720000000000002</v>
          </cell>
          <cell r="I18" t="str">
            <v>L</v>
          </cell>
          <cell r="J18">
            <v>40.680000000000007</v>
          </cell>
          <cell r="K18">
            <v>0</v>
          </cell>
        </row>
        <row r="19">
          <cell r="B19">
            <v>31.693333333333332</v>
          </cell>
          <cell r="C19">
            <v>36.9</v>
          </cell>
          <cell r="D19">
            <v>21.5</v>
          </cell>
          <cell r="E19">
            <v>39.666666666666664</v>
          </cell>
          <cell r="F19">
            <v>66</v>
          </cell>
          <cell r="G19">
            <v>25</v>
          </cell>
          <cell r="H19">
            <v>22.32</v>
          </cell>
          <cell r="I19" t="str">
            <v>NO</v>
          </cell>
          <cell r="J19">
            <v>38.159999999999997</v>
          </cell>
          <cell r="K19">
            <v>0</v>
          </cell>
        </row>
        <row r="20">
          <cell r="B20">
            <v>28.114285714285707</v>
          </cell>
          <cell r="C20">
            <v>35.200000000000003</v>
          </cell>
          <cell r="D20">
            <v>24.1</v>
          </cell>
          <cell r="E20">
            <v>61.857142857142854</v>
          </cell>
          <cell r="F20">
            <v>78</v>
          </cell>
          <cell r="G20">
            <v>37</v>
          </cell>
          <cell r="H20">
            <v>20.88</v>
          </cell>
          <cell r="I20" t="str">
            <v>NO</v>
          </cell>
          <cell r="J20">
            <v>43.56</v>
          </cell>
          <cell r="K20">
            <v>0.2</v>
          </cell>
        </row>
        <row r="21">
          <cell r="B21">
            <v>29.471428571428572</v>
          </cell>
          <cell r="C21">
            <v>36</v>
          </cell>
          <cell r="D21">
            <v>21.8</v>
          </cell>
          <cell r="E21">
            <v>61.571428571428569</v>
          </cell>
          <cell r="F21">
            <v>96</v>
          </cell>
          <cell r="G21">
            <v>36</v>
          </cell>
          <cell r="H21">
            <v>21.96</v>
          </cell>
          <cell r="I21" t="str">
            <v>N</v>
          </cell>
          <cell r="J21">
            <v>48.96</v>
          </cell>
          <cell r="K21">
            <v>0</v>
          </cell>
        </row>
        <row r="22">
          <cell r="B22">
            <v>29.1875</v>
          </cell>
          <cell r="C22">
            <v>35.799999999999997</v>
          </cell>
          <cell r="D22">
            <v>22.2</v>
          </cell>
          <cell r="E22">
            <v>62.8125</v>
          </cell>
          <cell r="F22">
            <v>89</v>
          </cell>
          <cell r="G22">
            <v>36</v>
          </cell>
          <cell r="H22">
            <v>21.96</v>
          </cell>
          <cell r="I22" t="str">
            <v>N</v>
          </cell>
          <cell r="J22">
            <v>49.680000000000007</v>
          </cell>
          <cell r="K22">
            <v>4.5999999999999996</v>
          </cell>
        </row>
        <row r="23">
          <cell r="B23">
            <v>23.179999999999996</v>
          </cell>
          <cell r="C23">
            <v>24.9</v>
          </cell>
          <cell r="D23">
            <v>22.1</v>
          </cell>
          <cell r="E23">
            <v>94.533333333333331</v>
          </cell>
          <cell r="F23">
            <v>98</v>
          </cell>
          <cell r="G23">
            <v>84</v>
          </cell>
          <cell r="H23">
            <v>20.88</v>
          </cell>
          <cell r="I23" t="str">
            <v>L</v>
          </cell>
          <cell r="J23">
            <v>33.840000000000003</v>
          </cell>
          <cell r="K23">
            <v>46.599999999999994</v>
          </cell>
        </row>
        <row r="24">
          <cell r="B24">
            <v>25.183333333333337</v>
          </cell>
          <cell r="C24">
            <v>28.2</v>
          </cell>
          <cell r="D24">
            <v>22.3</v>
          </cell>
          <cell r="E24">
            <v>76.333333333333329</v>
          </cell>
          <cell r="F24">
            <v>95</v>
          </cell>
          <cell r="G24">
            <v>58</v>
          </cell>
          <cell r="H24">
            <v>16.920000000000002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25.41764705882353</v>
          </cell>
          <cell r="C25">
            <v>30.7</v>
          </cell>
          <cell r="D25">
            <v>16.899999999999999</v>
          </cell>
          <cell r="E25">
            <v>58.882352941176471</v>
          </cell>
          <cell r="F25">
            <v>81</v>
          </cell>
          <cell r="G25">
            <v>41</v>
          </cell>
          <cell r="H25">
            <v>19.8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26.876470588235293</v>
          </cell>
          <cell r="C26">
            <v>33.200000000000003</v>
          </cell>
          <cell r="D26">
            <v>19.600000000000001</v>
          </cell>
          <cell r="E26">
            <v>61.882352941176471</v>
          </cell>
          <cell r="F26">
            <v>79</v>
          </cell>
          <cell r="G26">
            <v>44</v>
          </cell>
          <cell r="H26">
            <v>21.240000000000002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26.956250000000001</v>
          </cell>
          <cell r="C27">
            <v>31.9</v>
          </cell>
          <cell r="D27">
            <v>19.8</v>
          </cell>
          <cell r="E27">
            <v>51.9375</v>
          </cell>
          <cell r="F27">
            <v>83</v>
          </cell>
          <cell r="G27">
            <v>31</v>
          </cell>
          <cell r="H27">
            <v>24.48</v>
          </cell>
          <cell r="I27" t="str">
            <v>L</v>
          </cell>
          <cell r="J27">
            <v>35.64</v>
          </cell>
          <cell r="K27">
            <v>0</v>
          </cell>
        </row>
        <row r="28">
          <cell r="B28">
            <v>26.547058823529412</v>
          </cell>
          <cell r="C28">
            <v>31.9</v>
          </cell>
          <cell r="D28">
            <v>17.8</v>
          </cell>
          <cell r="E28">
            <v>49.882352941176471</v>
          </cell>
          <cell r="F28">
            <v>84</v>
          </cell>
          <cell r="G28">
            <v>32</v>
          </cell>
          <cell r="H28">
            <v>29.880000000000003</v>
          </cell>
          <cell r="I28" t="str">
            <v>L</v>
          </cell>
          <cell r="J28">
            <v>41.76</v>
          </cell>
          <cell r="K28">
            <v>0</v>
          </cell>
        </row>
        <row r="29">
          <cell r="B29">
            <v>27.200000000000006</v>
          </cell>
          <cell r="C29">
            <v>32.700000000000003</v>
          </cell>
          <cell r="D29">
            <v>20.3</v>
          </cell>
          <cell r="E29">
            <v>53.705882352941174</v>
          </cell>
          <cell r="F29">
            <v>83</v>
          </cell>
          <cell r="G29">
            <v>38</v>
          </cell>
          <cell r="H29">
            <v>27</v>
          </cell>
          <cell r="I29" t="str">
            <v>NE</v>
          </cell>
          <cell r="J29">
            <v>51.12</v>
          </cell>
          <cell r="K29">
            <v>0</v>
          </cell>
        </row>
        <row r="30">
          <cell r="B30">
            <v>27.288235294117644</v>
          </cell>
          <cell r="C30">
            <v>31.8</v>
          </cell>
          <cell r="D30">
            <v>20.7</v>
          </cell>
          <cell r="E30">
            <v>50</v>
          </cell>
          <cell r="F30">
            <v>73</v>
          </cell>
          <cell r="G30">
            <v>37</v>
          </cell>
          <cell r="H30">
            <v>29.16</v>
          </cell>
          <cell r="I30" t="str">
            <v>L</v>
          </cell>
          <cell r="J30">
            <v>40.32</v>
          </cell>
          <cell r="K30">
            <v>0</v>
          </cell>
        </row>
        <row r="31">
          <cell r="B31">
            <v>27.981250000000003</v>
          </cell>
          <cell r="C31">
            <v>33.200000000000003</v>
          </cell>
          <cell r="D31">
            <v>20.3</v>
          </cell>
          <cell r="E31">
            <v>47.1875</v>
          </cell>
          <cell r="F31">
            <v>63</v>
          </cell>
          <cell r="G31">
            <v>35</v>
          </cell>
          <cell r="H31">
            <v>27.720000000000002</v>
          </cell>
          <cell r="I31" t="str">
            <v>L</v>
          </cell>
          <cell r="J31">
            <v>42.12</v>
          </cell>
          <cell r="K31">
            <v>0</v>
          </cell>
        </row>
        <row r="32">
          <cell r="B32">
            <v>27.037499999999998</v>
          </cell>
          <cell r="C32">
            <v>31.4</v>
          </cell>
          <cell r="D32">
            <v>22</v>
          </cell>
          <cell r="E32">
            <v>63.25</v>
          </cell>
          <cell r="F32">
            <v>83</v>
          </cell>
          <cell r="G32">
            <v>51</v>
          </cell>
          <cell r="H32">
            <v>21.96</v>
          </cell>
          <cell r="I32" t="str">
            <v>NE</v>
          </cell>
          <cell r="J32">
            <v>36.72</v>
          </cell>
          <cell r="K32">
            <v>0.4</v>
          </cell>
        </row>
        <row r="33">
          <cell r="B33">
            <v>26.100000000000005</v>
          </cell>
          <cell r="C33">
            <v>30.6</v>
          </cell>
          <cell r="D33">
            <v>20.100000000000001</v>
          </cell>
          <cell r="E33">
            <v>79.13333333333334</v>
          </cell>
          <cell r="F33">
            <v>99</v>
          </cell>
          <cell r="G33">
            <v>61</v>
          </cell>
          <cell r="H33">
            <v>19.8</v>
          </cell>
          <cell r="I33" t="str">
            <v>N</v>
          </cell>
          <cell r="J33">
            <v>75.239999999999995</v>
          </cell>
          <cell r="K33">
            <v>29.4</v>
          </cell>
        </row>
        <row r="34">
          <cell r="B34">
            <v>26.907142857142862</v>
          </cell>
          <cell r="C34">
            <v>31.6</v>
          </cell>
          <cell r="D34">
            <v>21.3</v>
          </cell>
          <cell r="E34">
            <v>74.071428571428569</v>
          </cell>
          <cell r="F34">
            <v>99</v>
          </cell>
          <cell r="G34">
            <v>54</v>
          </cell>
          <cell r="H34">
            <v>16.2</v>
          </cell>
          <cell r="I34" t="str">
            <v>NE</v>
          </cell>
          <cell r="J34">
            <v>26.28</v>
          </cell>
          <cell r="K34">
            <v>0</v>
          </cell>
        </row>
        <row r="35">
          <cell r="B35">
            <v>28.268750000000001</v>
          </cell>
          <cell r="C35">
            <v>32.6</v>
          </cell>
          <cell r="D35">
            <v>20.3</v>
          </cell>
          <cell r="E35">
            <v>63.5625</v>
          </cell>
          <cell r="F35">
            <v>96</v>
          </cell>
          <cell r="G35">
            <v>44</v>
          </cell>
          <cell r="H35">
            <v>18</v>
          </cell>
          <cell r="I35" t="str">
            <v>NE</v>
          </cell>
          <cell r="J35">
            <v>34.92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26.695833333333326</v>
          </cell>
          <cell r="C5">
            <v>33.700000000000003</v>
          </cell>
          <cell r="D5">
            <v>21</v>
          </cell>
          <cell r="E5">
            <v>66.458333333333329</v>
          </cell>
          <cell r="F5">
            <v>89</v>
          </cell>
          <cell r="G5">
            <v>32</v>
          </cell>
          <cell r="H5">
            <v>5.4</v>
          </cell>
          <cell r="I5" t="str">
            <v>O</v>
          </cell>
          <cell r="J5">
            <v>16.559999999999999</v>
          </cell>
          <cell r="K5">
            <v>0</v>
          </cell>
        </row>
        <row r="6">
          <cell r="B6">
            <v>22.712499999999999</v>
          </cell>
          <cell r="C6">
            <v>26.2</v>
          </cell>
          <cell r="D6">
            <v>20.399999999999999</v>
          </cell>
          <cell r="E6">
            <v>75</v>
          </cell>
          <cell r="F6">
            <v>85</v>
          </cell>
          <cell r="G6">
            <v>65</v>
          </cell>
          <cell r="H6">
            <v>0.36000000000000004</v>
          </cell>
          <cell r="I6" t="str">
            <v>S</v>
          </cell>
          <cell r="J6">
            <v>19.440000000000001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32.609090909090909</v>
          </cell>
          <cell r="C11">
            <v>35.5</v>
          </cell>
          <cell r="D11">
            <v>26.2</v>
          </cell>
          <cell r="E11">
            <v>43.090909090909093</v>
          </cell>
          <cell r="F11">
            <v>67</v>
          </cell>
          <cell r="G11">
            <v>31</v>
          </cell>
          <cell r="H11">
            <v>0</v>
          </cell>
          <cell r="I11" t="str">
            <v>NE</v>
          </cell>
          <cell r="J11">
            <v>13.32</v>
          </cell>
          <cell r="K11">
            <v>0</v>
          </cell>
        </row>
        <row r="12">
          <cell r="B12">
            <v>27.056521739130439</v>
          </cell>
          <cell r="C12">
            <v>35.799999999999997</v>
          </cell>
          <cell r="D12">
            <v>20.100000000000001</v>
          </cell>
          <cell r="E12">
            <v>65.478260869565219</v>
          </cell>
          <cell r="F12">
            <v>93</v>
          </cell>
          <cell r="G12">
            <v>27</v>
          </cell>
          <cell r="H12">
            <v>0</v>
          </cell>
          <cell r="I12" t="str">
            <v>NE</v>
          </cell>
          <cell r="J12">
            <v>8.64</v>
          </cell>
          <cell r="K12">
            <v>0</v>
          </cell>
        </row>
        <row r="13">
          <cell r="B13">
            <v>23.584615384615383</v>
          </cell>
          <cell r="C13">
            <v>26.4</v>
          </cell>
          <cell r="D13">
            <v>20.5</v>
          </cell>
          <cell r="E13">
            <v>80.92307692307692</v>
          </cell>
          <cell r="F13">
            <v>90</v>
          </cell>
          <cell r="G13">
            <v>67</v>
          </cell>
          <cell r="H13">
            <v>0</v>
          </cell>
          <cell r="I13" t="str">
            <v>SO</v>
          </cell>
          <cell r="J13">
            <v>0</v>
          </cell>
          <cell r="K13">
            <v>0</v>
          </cell>
        </row>
        <row r="14">
          <cell r="B14">
            <v>28.512499999999999</v>
          </cell>
          <cell r="C14">
            <v>35.799999999999997</v>
          </cell>
          <cell r="D14">
            <v>21.3</v>
          </cell>
          <cell r="E14">
            <v>58.583333333333336</v>
          </cell>
          <cell r="F14">
            <v>87</v>
          </cell>
          <cell r="G14">
            <v>24</v>
          </cell>
          <cell r="H14">
            <v>0</v>
          </cell>
          <cell r="I14" t="str">
            <v>S</v>
          </cell>
          <cell r="J14">
            <v>0</v>
          </cell>
          <cell r="K14">
            <v>0</v>
          </cell>
        </row>
        <row r="15">
          <cell r="B15">
            <v>27.920833333333334</v>
          </cell>
          <cell r="C15">
            <v>36.4</v>
          </cell>
          <cell r="D15">
            <v>21.5</v>
          </cell>
          <cell r="E15">
            <v>57.916666666666664</v>
          </cell>
          <cell r="F15">
            <v>82</v>
          </cell>
          <cell r="G15">
            <v>28</v>
          </cell>
          <cell r="H15">
            <v>0.36000000000000004</v>
          </cell>
          <cell r="I15" t="str">
            <v>S</v>
          </cell>
          <cell r="J15">
            <v>21.6</v>
          </cell>
          <cell r="K15">
            <v>0</v>
          </cell>
        </row>
        <row r="16">
          <cell r="B16">
            <v>28.633333333333326</v>
          </cell>
          <cell r="C16">
            <v>37.299999999999997</v>
          </cell>
          <cell r="D16">
            <v>21.1</v>
          </cell>
          <cell r="E16">
            <v>64.083333333333329</v>
          </cell>
          <cell r="F16">
            <v>89</v>
          </cell>
          <cell r="G16">
            <v>33</v>
          </cell>
          <cell r="H16">
            <v>0</v>
          </cell>
          <cell r="I16" t="str">
            <v>O</v>
          </cell>
          <cell r="J16">
            <v>6.48</v>
          </cell>
          <cell r="K16">
            <v>0</v>
          </cell>
        </row>
        <row r="17">
          <cell r="B17">
            <v>26.071428571428573</v>
          </cell>
          <cell r="C17">
            <v>30</v>
          </cell>
          <cell r="D17">
            <v>23.7</v>
          </cell>
          <cell r="E17">
            <v>82</v>
          </cell>
          <cell r="F17">
            <v>91</v>
          </cell>
          <cell r="G17">
            <v>60</v>
          </cell>
          <cell r="H17">
            <v>0</v>
          </cell>
          <cell r="I17" t="str">
            <v>SO</v>
          </cell>
          <cell r="J17">
            <v>0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27.383333333333336</v>
          </cell>
          <cell r="C24">
            <v>29.9</v>
          </cell>
          <cell r="D24">
            <v>25.2</v>
          </cell>
          <cell r="E24">
            <v>75.166666666666671</v>
          </cell>
          <cell r="F24">
            <v>89</v>
          </cell>
          <cell r="G24">
            <v>60</v>
          </cell>
          <cell r="H24">
            <v>0</v>
          </cell>
          <cell r="I24" t="str">
            <v>S</v>
          </cell>
          <cell r="J24">
            <v>0</v>
          </cell>
          <cell r="K24">
            <v>0</v>
          </cell>
        </row>
        <row r="25">
          <cell r="B25">
            <v>26.554166666666664</v>
          </cell>
          <cell r="C25">
            <v>32.9</v>
          </cell>
          <cell r="D25">
            <v>21.4</v>
          </cell>
          <cell r="E25">
            <v>71.458333333333329</v>
          </cell>
          <cell r="F25">
            <v>91</v>
          </cell>
          <cell r="G25">
            <v>44</v>
          </cell>
          <cell r="H25">
            <v>0</v>
          </cell>
          <cell r="I25" t="str">
            <v>SO</v>
          </cell>
          <cell r="J25">
            <v>7.5600000000000005</v>
          </cell>
          <cell r="K25">
            <v>0</v>
          </cell>
        </row>
        <row r="26">
          <cell r="B26">
            <v>27.833333333333339</v>
          </cell>
          <cell r="C26">
            <v>34.4</v>
          </cell>
          <cell r="D26">
            <v>23.5</v>
          </cell>
          <cell r="E26">
            <v>75.166666666666671</v>
          </cell>
          <cell r="F26">
            <v>94</v>
          </cell>
          <cell r="G26">
            <v>46</v>
          </cell>
          <cell r="H26">
            <v>0</v>
          </cell>
          <cell r="I26" t="str">
            <v>S</v>
          </cell>
          <cell r="J26">
            <v>0</v>
          </cell>
          <cell r="K26">
            <v>0</v>
          </cell>
        </row>
        <row r="27">
          <cell r="B27">
            <v>28.416666666666668</v>
          </cell>
          <cell r="C27">
            <v>35.200000000000003</v>
          </cell>
          <cell r="D27">
            <v>23.4</v>
          </cell>
          <cell r="E27">
            <v>64.833333333333329</v>
          </cell>
          <cell r="F27">
            <v>91</v>
          </cell>
          <cell r="G27">
            <v>28</v>
          </cell>
          <cell r="H27">
            <v>0</v>
          </cell>
          <cell r="I27" t="str">
            <v>SE</v>
          </cell>
          <cell r="J27">
            <v>12.96</v>
          </cell>
          <cell r="K27">
            <v>0</v>
          </cell>
        </row>
        <row r="28">
          <cell r="B28">
            <v>26.458333333333339</v>
          </cell>
          <cell r="C28">
            <v>34.4</v>
          </cell>
          <cell r="D28">
            <v>18.600000000000001</v>
          </cell>
          <cell r="E28">
            <v>49.708333333333336</v>
          </cell>
          <cell r="F28">
            <v>77</v>
          </cell>
          <cell r="G28">
            <v>25</v>
          </cell>
          <cell r="H28">
            <v>0</v>
          </cell>
          <cell r="I28" t="str">
            <v>S</v>
          </cell>
          <cell r="J28">
            <v>9.7200000000000006</v>
          </cell>
          <cell r="K28">
            <v>0</v>
          </cell>
        </row>
        <row r="29">
          <cell r="B29">
            <v>27.787499999999998</v>
          </cell>
          <cell r="C29">
            <v>35.700000000000003</v>
          </cell>
          <cell r="D29">
            <v>22.1</v>
          </cell>
          <cell r="E29">
            <v>61.041666666666664</v>
          </cell>
          <cell r="F29">
            <v>81</v>
          </cell>
          <cell r="G29">
            <v>35</v>
          </cell>
          <cell r="H29">
            <v>0.36000000000000004</v>
          </cell>
          <cell r="I29" t="str">
            <v>S</v>
          </cell>
          <cell r="J29">
            <v>17.28</v>
          </cell>
          <cell r="K29">
            <v>0</v>
          </cell>
        </row>
        <row r="30">
          <cell r="B30">
            <v>28.395833333333332</v>
          </cell>
          <cell r="C30">
            <v>35.700000000000003</v>
          </cell>
          <cell r="D30">
            <v>23.8</v>
          </cell>
          <cell r="E30">
            <v>65.666666666666671</v>
          </cell>
          <cell r="F30">
            <v>87</v>
          </cell>
          <cell r="G30">
            <v>37</v>
          </cell>
          <cell r="H30">
            <v>0</v>
          </cell>
          <cell r="I30" t="str">
            <v>S</v>
          </cell>
          <cell r="J30">
            <v>25.2</v>
          </cell>
          <cell r="K30">
            <v>0</v>
          </cell>
        </row>
        <row r="31">
          <cell r="B31">
            <v>26.01</v>
          </cell>
          <cell r="C31">
            <v>27.8</v>
          </cell>
          <cell r="D31">
            <v>24.8</v>
          </cell>
          <cell r="E31">
            <v>73.3</v>
          </cell>
          <cell r="F31">
            <v>81</v>
          </cell>
          <cell r="G31">
            <v>65</v>
          </cell>
          <cell r="H31">
            <v>0</v>
          </cell>
          <cell r="I31" t="str">
            <v>S</v>
          </cell>
          <cell r="J31">
            <v>0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31.950000000000003</v>
          </cell>
          <cell r="C35">
            <v>35.5</v>
          </cell>
          <cell r="D35">
            <v>26.4</v>
          </cell>
          <cell r="E35">
            <v>54.666666666666664</v>
          </cell>
          <cell r="F35">
            <v>82</v>
          </cell>
          <cell r="G35">
            <v>35</v>
          </cell>
          <cell r="H35">
            <v>0</v>
          </cell>
          <cell r="I35" t="str">
            <v>L</v>
          </cell>
          <cell r="J35">
            <v>0</v>
          </cell>
          <cell r="K35">
            <v>0.2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27.580952380952382</v>
          </cell>
          <cell r="C5">
            <v>34.200000000000003</v>
          </cell>
          <cell r="D5">
            <v>20.100000000000001</v>
          </cell>
          <cell r="E5">
            <v>65.523809523809518</v>
          </cell>
          <cell r="F5">
            <v>96</v>
          </cell>
          <cell r="G5">
            <v>31</v>
          </cell>
          <cell r="H5">
            <v>0.36000000000000004</v>
          </cell>
          <cell r="I5" t="str">
            <v>SE</v>
          </cell>
          <cell r="J5">
            <v>18.36</v>
          </cell>
          <cell r="K5">
            <v>0.2</v>
          </cell>
        </row>
        <row r="6">
          <cell r="B6">
            <v>27.390000000000004</v>
          </cell>
          <cell r="C6">
            <v>34.4</v>
          </cell>
          <cell r="D6">
            <v>20.100000000000001</v>
          </cell>
          <cell r="E6">
            <v>64.849999999999994</v>
          </cell>
          <cell r="F6">
            <v>95</v>
          </cell>
          <cell r="G6">
            <v>32</v>
          </cell>
          <cell r="H6">
            <v>0.36000000000000004</v>
          </cell>
          <cell r="I6" t="str">
            <v>SE</v>
          </cell>
          <cell r="J6">
            <v>15.120000000000001</v>
          </cell>
          <cell r="K6">
            <v>0</v>
          </cell>
        </row>
        <row r="7">
          <cell r="B7">
            <v>27.274999999999999</v>
          </cell>
          <cell r="C7">
            <v>33.9</v>
          </cell>
          <cell r="D7">
            <v>19.600000000000001</v>
          </cell>
          <cell r="E7">
            <v>68.25</v>
          </cell>
          <cell r="F7">
            <v>96</v>
          </cell>
          <cell r="G7">
            <v>39</v>
          </cell>
          <cell r="H7">
            <v>0.36000000000000004</v>
          </cell>
          <cell r="I7" t="str">
            <v>SE</v>
          </cell>
          <cell r="J7">
            <v>14.76</v>
          </cell>
          <cell r="K7">
            <v>0</v>
          </cell>
        </row>
        <row r="8">
          <cell r="B8">
            <v>27.995238095238101</v>
          </cell>
          <cell r="C8">
            <v>35.6</v>
          </cell>
          <cell r="D8">
            <v>21.1</v>
          </cell>
          <cell r="E8">
            <v>67.714285714285708</v>
          </cell>
          <cell r="F8">
            <v>95</v>
          </cell>
          <cell r="G8">
            <v>34</v>
          </cell>
          <cell r="H8">
            <v>0.36000000000000004</v>
          </cell>
          <cell r="I8" t="str">
            <v>L</v>
          </cell>
          <cell r="J8">
            <v>13.32</v>
          </cell>
          <cell r="K8">
            <v>0</v>
          </cell>
        </row>
        <row r="9">
          <cell r="B9">
            <v>29.605555555555554</v>
          </cell>
          <cell r="C9">
            <v>36.700000000000003</v>
          </cell>
          <cell r="D9">
            <v>19.5</v>
          </cell>
          <cell r="E9">
            <v>58</v>
          </cell>
          <cell r="F9">
            <v>96</v>
          </cell>
          <cell r="G9">
            <v>25</v>
          </cell>
          <cell r="H9">
            <v>0.36000000000000004</v>
          </cell>
          <cell r="I9" t="str">
            <v>S</v>
          </cell>
          <cell r="J9">
            <v>10.8</v>
          </cell>
          <cell r="K9">
            <v>0</v>
          </cell>
        </row>
        <row r="10">
          <cell r="B10">
            <v>30.487499999999994</v>
          </cell>
          <cell r="C10">
            <v>37.299999999999997</v>
          </cell>
          <cell r="D10">
            <v>19.2</v>
          </cell>
          <cell r="E10">
            <v>53.4375</v>
          </cell>
          <cell r="F10">
            <v>94</v>
          </cell>
          <cell r="G10">
            <v>22</v>
          </cell>
          <cell r="H10">
            <v>0</v>
          </cell>
          <cell r="I10" t="str">
            <v>NE</v>
          </cell>
          <cell r="J10">
            <v>12.96</v>
          </cell>
          <cell r="K10">
            <v>0</v>
          </cell>
        </row>
        <row r="11">
          <cell r="B11">
            <v>31.671428571428574</v>
          </cell>
          <cell r="C11">
            <v>36.6</v>
          </cell>
          <cell r="D11">
            <v>19.3</v>
          </cell>
          <cell r="E11">
            <v>51</v>
          </cell>
          <cell r="F11">
            <v>95</v>
          </cell>
          <cell r="G11">
            <v>28</v>
          </cell>
          <cell r="H11">
            <v>0.72000000000000008</v>
          </cell>
          <cell r="I11" t="str">
            <v>NE</v>
          </cell>
          <cell r="J11">
            <v>4.32</v>
          </cell>
          <cell r="K11">
            <v>0</v>
          </cell>
        </row>
        <row r="12">
          <cell r="B12">
            <v>31.535714285714295</v>
          </cell>
          <cell r="C12">
            <v>37.299999999999997</v>
          </cell>
          <cell r="D12">
            <v>19.8</v>
          </cell>
          <cell r="E12">
            <v>54.928571428571431</v>
          </cell>
          <cell r="F12">
            <v>94</v>
          </cell>
          <cell r="G12">
            <v>31</v>
          </cell>
          <cell r="H12">
            <v>0.36000000000000004</v>
          </cell>
          <cell r="I12" t="str">
            <v>O</v>
          </cell>
          <cell r="J12">
            <v>25.2</v>
          </cell>
          <cell r="K12">
            <v>0</v>
          </cell>
        </row>
        <row r="13">
          <cell r="B13">
            <v>32.9</v>
          </cell>
          <cell r="C13">
            <v>38</v>
          </cell>
          <cell r="D13">
            <v>20.2</v>
          </cell>
          <cell r="E13">
            <v>45.928571428571431</v>
          </cell>
          <cell r="F13">
            <v>95</v>
          </cell>
          <cell r="G13">
            <v>25</v>
          </cell>
          <cell r="H13">
            <v>0.36000000000000004</v>
          </cell>
          <cell r="I13" t="str">
            <v>NE</v>
          </cell>
          <cell r="J13">
            <v>17.64</v>
          </cell>
          <cell r="K13">
            <v>0</v>
          </cell>
        </row>
        <row r="14">
          <cell r="B14">
            <v>32.75714285714286</v>
          </cell>
          <cell r="C14">
            <v>37.4</v>
          </cell>
          <cell r="D14">
            <v>20.9</v>
          </cell>
          <cell r="E14">
            <v>44.357142857142854</v>
          </cell>
          <cell r="F14">
            <v>94</v>
          </cell>
          <cell r="G14">
            <v>27</v>
          </cell>
          <cell r="H14">
            <v>0.36000000000000004</v>
          </cell>
          <cell r="I14" t="str">
            <v>NE</v>
          </cell>
          <cell r="J14">
            <v>15.48</v>
          </cell>
          <cell r="K14">
            <v>0</v>
          </cell>
        </row>
        <row r="15">
          <cell r="B15">
            <v>32.25714285714286</v>
          </cell>
          <cell r="C15">
            <v>37.9</v>
          </cell>
          <cell r="D15">
            <v>18.399999999999999</v>
          </cell>
          <cell r="E15">
            <v>46.428571428571431</v>
          </cell>
          <cell r="F15">
            <v>95</v>
          </cell>
          <cell r="G15">
            <v>22</v>
          </cell>
          <cell r="H15">
            <v>0.36000000000000004</v>
          </cell>
          <cell r="I15" t="str">
            <v>NO</v>
          </cell>
          <cell r="J15">
            <v>17.28</v>
          </cell>
          <cell r="K15">
            <v>0</v>
          </cell>
        </row>
        <row r="16">
          <cell r="B16">
            <v>32.118181818181817</v>
          </cell>
          <cell r="C16">
            <v>37.1</v>
          </cell>
          <cell r="D16">
            <v>22</v>
          </cell>
          <cell r="E16">
            <v>58</v>
          </cell>
          <cell r="F16">
            <v>93</v>
          </cell>
          <cell r="G16">
            <v>39</v>
          </cell>
          <cell r="H16">
            <v>1.08</v>
          </cell>
          <cell r="I16" t="str">
            <v>N</v>
          </cell>
          <cell r="J16">
            <v>15.840000000000002</v>
          </cell>
          <cell r="K16">
            <v>0</v>
          </cell>
        </row>
        <row r="17">
          <cell r="B17">
            <v>32.983333333333334</v>
          </cell>
          <cell r="C17">
            <v>37.4</v>
          </cell>
          <cell r="D17">
            <v>23.3</v>
          </cell>
          <cell r="E17">
            <v>56.833333333333336</v>
          </cell>
          <cell r="F17">
            <v>93</v>
          </cell>
          <cell r="G17">
            <v>37</v>
          </cell>
          <cell r="H17">
            <v>1.4400000000000002</v>
          </cell>
          <cell r="I17" t="str">
            <v>NE</v>
          </cell>
          <cell r="J17">
            <v>18.36</v>
          </cell>
          <cell r="K17">
            <v>0</v>
          </cell>
        </row>
        <row r="18">
          <cell r="B18">
            <v>34.358333333333334</v>
          </cell>
          <cell r="C18">
            <v>38.200000000000003</v>
          </cell>
          <cell r="D18">
            <v>23.3</v>
          </cell>
          <cell r="E18">
            <v>48.5</v>
          </cell>
          <cell r="F18">
            <v>92</v>
          </cell>
          <cell r="G18">
            <v>28</v>
          </cell>
          <cell r="H18">
            <v>3.9600000000000004</v>
          </cell>
          <cell r="I18" t="str">
            <v>NE</v>
          </cell>
          <cell r="J18">
            <v>17.28</v>
          </cell>
          <cell r="K18">
            <v>0</v>
          </cell>
        </row>
        <row r="19">
          <cell r="B19">
            <v>31.281818181818178</v>
          </cell>
          <cell r="C19">
            <v>37.6</v>
          </cell>
          <cell r="D19">
            <v>24.2</v>
          </cell>
          <cell r="E19">
            <v>63.272727272727273</v>
          </cell>
          <cell r="F19">
            <v>91</v>
          </cell>
          <cell r="G19">
            <v>38</v>
          </cell>
          <cell r="H19">
            <v>0.72000000000000008</v>
          </cell>
          <cell r="I19" t="str">
            <v>NE</v>
          </cell>
          <cell r="J19">
            <v>16.559999999999999</v>
          </cell>
          <cell r="K19">
            <v>0.4</v>
          </cell>
        </row>
        <row r="20">
          <cell r="B20">
            <v>29.599999999999998</v>
          </cell>
          <cell r="C20">
            <v>35</v>
          </cell>
          <cell r="D20">
            <v>24</v>
          </cell>
          <cell r="E20">
            <v>68.818181818181813</v>
          </cell>
          <cell r="F20">
            <v>93</v>
          </cell>
          <cell r="G20">
            <v>47</v>
          </cell>
          <cell r="H20">
            <v>0.36000000000000004</v>
          </cell>
          <cell r="I20" t="str">
            <v>N</v>
          </cell>
          <cell r="J20">
            <v>18.36</v>
          </cell>
          <cell r="K20">
            <v>0.4</v>
          </cell>
        </row>
        <row r="21">
          <cell r="B21">
            <v>32.223076923076924</v>
          </cell>
          <cell r="C21">
            <v>36.799999999999997</v>
          </cell>
          <cell r="D21">
            <v>22.7</v>
          </cell>
          <cell r="E21">
            <v>57.230769230769234</v>
          </cell>
          <cell r="F21">
            <v>95</v>
          </cell>
          <cell r="G21">
            <v>37</v>
          </cell>
          <cell r="H21">
            <v>0.36000000000000004</v>
          </cell>
          <cell r="I21" t="str">
            <v>N</v>
          </cell>
          <cell r="J21">
            <v>20.88</v>
          </cell>
          <cell r="K21">
            <v>0.2</v>
          </cell>
        </row>
        <row r="22">
          <cell r="B22">
            <v>31.386666666666667</v>
          </cell>
          <cell r="C22">
            <v>36.700000000000003</v>
          </cell>
          <cell r="D22">
            <v>23.3</v>
          </cell>
          <cell r="E22">
            <v>65.333333333333329</v>
          </cell>
          <cell r="F22">
            <v>94</v>
          </cell>
          <cell r="G22">
            <v>41</v>
          </cell>
          <cell r="H22">
            <v>1.4400000000000002</v>
          </cell>
          <cell r="I22" t="str">
            <v>NO</v>
          </cell>
          <cell r="J22">
            <v>25.2</v>
          </cell>
          <cell r="K22">
            <v>0</v>
          </cell>
        </row>
        <row r="23">
          <cell r="B23">
            <v>31.787499999999998</v>
          </cell>
          <cell r="C23">
            <v>36.700000000000003</v>
          </cell>
          <cell r="D23">
            <v>24.4</v>
          </cell>
          <cell r="E23">
            <v>63.8125</v>
          </cell>
          <cell r="F23">
            <v>94</v>
          </cell>
          <cell r="G23">
            <v>41</v>
          </cell>
          <cell r="H23">
            <v>0.36000000000000004</v>
          </cell>
          <cell r="I23" t="str">
            <v>S</v>
          </cell>
          <cell r="J23">
            <v>13.68</v>
          </cell>
          <cell r="K23">
            <v>0</v>
          </cell>
        </row>
        <row r="24">
          <cell r="B24">
            <v>25.976923076923079</v>
          </cell>
          <cell r="C24">
            <v>29.9</v>
          </cell>
          <cell r="D24">
            <v>23.2</v>
          </cell>
          <cell r="E24">
            <v>90.461538461538467</v>
          </cell>
          <cell r="F24">
            <v>96</v>
          </cell>
          <cell r="G24">
            <v>73</v>
          </cell>
          <cell r="H24">
            <v>0.36000000000000004</v>
          </cell>
          <cell r="I24" t="str">
            <v>SO</v>
          </cell>
          <cell r="J24">
            <v>5.04</v>
          </cell>
          <cell r="K24">
            <v>7</v>
          </cell>
        </row>
        <row r="25">
          <cell r="B25">
            <v>28.107692307692311</v>
          </cell>
          <cell r="C25">
            <v>31.5</v>
          </cell>
          <cell r="D25">
            <v>24</v>
          </cell>
          <cell r="E25">
            <v>77.84615384615384</v>
          </cell>
          <cell r="F25">
            <v>96</v>
          </cell>
          <cell r="G25">
            <v>61</v>
          </cell>
          <cell r="H25">
            <v>0</v>
          </cell>
          <cell r="I25" t="str">
            <v>NO</v>
          </cell>
          <cell r="J25">
            <v>12.24</v>
          </cell>
          <cell r="K25">
            <v>0</v>
          </cell>
        </row>
        <row r="26">
          <cell r="B26">
            <v>28.005555555555553</v>
          </cell>
          <cell r="C26">
            <v>32.6</v>
          </cell>
          <cell r="D26">
            <v>24.4</v>
          </cell>
          <cell r="E26">
            <v>80.722222222222229</v>
          </cell>
          <cell r="F26">
            <v>94</v>
          </cell>
          <cell r="G26">
            <v>59</v>
          </cell>
          <cell r="H26">
            <v>1.4400000000000002</v>
          </cell>
          <cell r="I26" t="str">
            <v>N</v>
          </cell>
          <cell r="J26">
            <v>10.08</v>
          </cell>
          <cell r="K26">
            <v>5</v>
          </cell>
        </row>
        <row r="27">
          <cell r="B27">
            <v>30.076470588235296</v>
          </cell>
          <cell r="C27">
            <v>34.6</v>
          </cell>
          <cell r="D27">
            <v>24.1</v>
          </cell>
          <cell r="E27">
            <v>70.470588235294116</v>
          </cell>
          <cell r="F27">
            <v>95</v>
          </cell>
          <cell r="G27">
            <v>47</v>
          </cell>
          <cell r="H27">
            <v>0.72000000000000008</v>
          </cell>
          <cell r="I27" t="str">
            <v>NE</v>
          </cell>
          <cell r="J27">
            <v>23.400000000000002</v>
          </cell>
          <cell r="K27">
            <v>0</v>
          </cell>
        </row>
        <row r="28">
          <cell r="B28">
            <v>28.461111111111109</v>
          </cell>
          <cell r="C28">
            <v>34.4</v>
          </cell>
          <cell r="D28">
            <v>19.899999999999999</v>
          </cell>
          <cell r="E28">
            <v>59.055555555555557</v>
          </cell>
          <cell r="F28">
            <v>93</v>
          </cell>
          <cell r="G28">
            <v>31</v>
          </cell>
          <cell r="H28">
            <v>2.16</v>
          </cell>
          <cell r="I28" t="str">
            <v>SE</v>
          </cell>
          <cell r="J28">
            <v>17.64</v>
          </cell>
          <cell r="K28">
            <v>0</v>
          </cell>
        </row>
        <row r="29">
          <cell r="B29">
            <v>29.03125</v>
          </cell>
          <cell r="C29">
            <v>34.4</v>
          </cell>
          <cell r="D29">
            <v>20.399999999999999</v>
          </cell>
          <cell r="E29">
            <v>68</v>
          </cell>
          <cell r="F29">
            <v>94</v>
          </cell>
          <cell r="G29">
            <v>49</v>
          </cell>
          <cell r="H29">
            <v>2.52</v>
          </cell>
          <cell r="I29" t="str">
            <v>N</v>
          </cell>
          <cell r="J29">
            <v>23.040000000000003</v>
          </cell>
          <cell r="K29">
            <v>0</v>
          </cell>
        </row>
        <row r="30">
          <cell r="B30">
            <v>31.233333333333334</v>
          </cell>
          <cell r="C30">
            <v>36</v>
          </cell>
          <cell r="D30">
            <v>23.7</v>
          </cell>
          <cell r="E30">
            <v>64.933333333333337</v>
          </cell>
          <cell r="F30">
            <v>94</v>
          </cell>
          <cell r="G30">
            <v>41</v>
          </cell>
          <cell r="H30">
            <v>0.36000000000000004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27.993750000000002</v>
          </cell>
          <cell r="C31">
            <v>31.7</v>
          </cell>
          <cell r="D31">
            <v>24.8</v>
          </cell>
          <cell r="E31">
            <v>77.6875</v>
          </cell>
          <cell r="F31">
            <v>89</v>
          </cell>
          <cell r="G31">
            <v>63</v>
          </cell>
          <cell r="H31">
            <v>0.36000000000000004</v>
          </cell>
          <cell r="I31" t="str">
            <v>SE</v>
          </cell>
          <cell r="J31">
            <v>3.24</v>
          </cell>
          <cell r="K31">
            <v>0.2</v>
          </cell>
        </row>
        <row r="32">
          <cell r="B32">
            <v>30.278571428571428</v>
          </cell>
          <cell r="C32">
            <v>34.700000000000003</v>
          </cell>
          <cell r="D32">
            <v>24.6</v>
          </cell>
          <cell r="E32">
            <v>68.571428571428569</v>
          </cell>
          <cell r="F32">
            <v>93</v>
          </cell>
          <cell r="G32">
            <v>50</v>
          </cell>
          <cell r="H32">
            <v>1.4400000000000002</v>
          </cell>
          <cell r="I32" t="str">
            <v>NO</v>
          </cell>
          <cell r="J32">
            <v>27.36</v>
          </cell>
          <cell r="K32">
            <v>5</v>
          </cell>
        </row>
        <row r="33">
          <cell r="B33">
            <v>29.331249999999997</v>
          </cell>
          <cell r="C33">
            <v>34.4</v>
          </cell>
          <cell r="D33">
            <v>24</v>
          </cell>
          <cell r="E33">
            <v>72.6875</v>
          </cell>
          <cell r="F33">
            <v>95</v>
          </cell>
          <cell r="G33">
            <v>51</v>
          </cell>
          <cell r="H33">
            <v>1.8</v>
          </cell>
          <cell r="I33" t="str">
            <v>N</v>
          </cell>
          <cell r="J33">
            <v>16.559999999999999</v>
          </cell>
          <cell r="K33">
            <v>10.199999999999999</v>
          </cell>
        </row>
        <row r="34">
          <cell r="B34">
            <v>30.7</v>
          </cell>
          <cell r="C34">
            <v>36</v>
          </cell>
          <cell r="D34">
            <v>24.4</v>
          </cell>
          <cell r="E34">
            <v>65.86666666666666</v>
          </cell>
          <cell r="F34">
            <v>92</v>
          </cell>
          <cell r="G34">
            <v>43</v>
          </cell>
          <cell r="H34">
            <v>1.8</v>
          </cell>
          <cell r="I34" t="str">
            <v>NE</v>
          </cell>
          <cell r="J34">
            <v>15.840000000000002</v>
          </cell>
          <cell r="K34">
            <v>0</v>
          </cell>
        </row>
        <row r="35">
          <cell r="B35">
            <v>31.718181818181822</v>
          </cell>
          <cell r="C35">
            <v>35</v>
          </cell>
          <cell r="D35">
            <v>23.2</v>
          </cell>
          <cell r="E35">
            <v>61.090909090909093</v>
          </cell>
          <cell r="F35">
            <v>94</v>
          </cell>
          <cell r="G35">
            <v>47</v>
          </cell>
          <cell r="H35">
            <v>0.72000000000000008</v>
          </cell>
          <cell r="I35" t="str">
            <v>SE</v>
          </cell>
          <cell r="J35">
            <v>15.120000000000001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24.983333333333334</v>
          </cell>
          <cell r="C5">
            <v>30.5</v>
          </cell>
          <cell r="D5">
            <v>20</v>
          </cell>
          <cell r="E5">
            <v>67.5</v>
          </cell>
          <cell r="F5">
            <v>90</v>
          </cell>
          <cell r="G5">
            <v>44</v>
          </cell>
          <cell r="H5">
            <v>18</v>
          </cell>
          <cell r="I5" t="str">
            <v>SE</v>
          </cell>
          <cell r="J5">
            <v>29.52</v>
          </cell>
          <cell r="K5">
            <v>0</v>
          </cell>
        </row>
        <row r="6">
          <cell r="B6">
            <v>24.716666666666669</v>
          </cell>
          <cell r="C6">
            <v>31</v>
          </cell>
          <cell r="D6">
            <v>19.7</v>
          </cell>
          <cell r="E6">
            <v>68.416666666666671</v>
          </cell>
          <cell r="F6">
            <v>87</v>
          </cell>
          <cell r="G6">
            <v>48</v>
          </cell>
          <cell r="H6">
            <v>16.559999999999999</v>
          </cell>
          <cell r="I6" t="str">
            <v>SE</v>
          </cell>
          <cell r="J6">
            <v>32.76</v>
          </cell>
          <cell r="K6">
            <v>0</v>
          </cell>
        </row>
        <row r="7">
          <cell r="B7">
            <v>24.025000000000002</v>
          </cell>
          <cell r="C7">
            <v>31.1</v>
          </cell>
          <cell r="D7">
            <v>18.899999999999999</v>
          </cell>
          <cell r="E7">
            <v>69.833333333333329</v>
          </cell>
          <cell r="F7">
            <v>91</v>
          </cell>
          <cell r="G7">
            <v>44</v>
          </cell>
          <cell r="H7">
            <v>21.6</v>
          </cell>
          <cell r="I7" t="str">
            <v>SE</v>
          </cell>
          <cell r="J7">
            <v>39.24</v>
          </cell>
          <cell r="K7">
            <v>0</v>
          </cell>
        </row>
        <row r="8">
          <cell r="B8">
            <v>25.933333333333326</v>
          </cell>
          <cell r="C8">
            <v>32.9</v>
          </cell>
          <cell r="D8">
            <v>20.3</v>
          </cell>
          <cell r="E8">
            <v>64.083333333333329</v>
          </cell>
          <cell r="F8">
            <v>86</v>
          </cell>
          <cell r="G8">
            <v>36</v>
          </cell>
          <cell r="H8">
            <v>11.16</v>
          </cell>
          <cell r="I8" t="str">
            <v>SE</v>
          </cell>
          <cell r="J8">
            <v>22.68</v>
          </cell>
          <cell r="K8">
            <v>0</v>
          </cell>
        </row>
        <row r="9">
          <cell r="B9">
            <v>26.654166666666669</v>
          </cell>
          <cell r="C9">
            <v>34.299999999999997</v>
          </cell>
          <cell r="D9">
            <v>20.100000000000001</v>
          </cell>
          <cell r="E9">
            <v>59.291666666666664</v>
          </cell>
          <cell r="F9">
            <v>86</v>
          </cell>
          <cell r="G9">
            <v>28</v>
          </cell>
          <cell r="H9">
            <v>7.9200000000000008</v>
          </cell>
          <cell r="I9" t="str">
            <v>SE</v>
          </cell>
          <cell r="J9">
            <v>27</v>
          </cell>
          <cell r="K9">
            <v>0</v>
          </cell>
        </row>
        <row r="10">
          <cell r="B10">
            <v>26.233333333333334</v>
          </cell>
          <cell r="C10">
            <v>33.9</v>
          </cell>
          <cell r="D10">
            <v>20.399999999999999</v>
          </cell>
          <cell r="E10">
            <v>60.5</v>
          </cell>
          <cell r="F10">
            <v>83</v>
          </cell>
          <cell r="G10">
            <v>33</v>
          </cell>
          <cell r="H10">
            <v>16.920000000000002</v>
          </cell>
          <cell r="I10" t="str">
            <v>SE</v>
          </cell>
          <cell r="J10">
            <v>32.4</v>
          </cell>
          <cell r="K10">
            <v>0</v>
          </cell>
        </row>
        <row r="11">
          <cell r="B11">
            <v>26.166666666666671</v>
          </cell>
          <cell r="C11">
            <v>34.200000000000003</v>
          </cell>
          <cell r="D11">
            <v>19.7</v>
          </cell>
          <cell r="E11">
            <v>59.25</v>
          </cell>
          <cell r="F11">
            <v>85</v>
          </cell>
          <cell r="G11">
            <v>29</v>
          </cell>
          <cell r="H11">
            <v>14.04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26.733333333333338</v>
          </cell>
          <cell r="C12">
            <v>33.9</v>
          </cell>
          <cell r="D12">
            <v>21.1</v>
          </cell>
          <cell r="E12">
            <v>56.541666666666664</v>
          </cell>
          <cell r="F12">
            <v>85</v>
          </cell>
          <cell r="G12">
            <v>33</v>
          </cell>
          <cell r="H12">
            <v>19.079999999999998</v>
          </cell>
          <cell r="I12" t="str">
            <v>L</v>
          </cell>
          <cell r="J12">
            <v>33.480000000000004</v>
          </cell>
          <cell r="K12">
            <v>1.5999999999999999</v>
          </cell>
        </row>
        <row r="13">
          <cell r="B13">
            <v>27.341666666666669</v>
          </cell>
          <cell r="C13">
            <v>34.6</v>
          </cell>
          <cell r="D13">
            <v>21.2</v>
          </cell>
          <cell r="E13">
            <v>52.291666666666664</v>
          </cell>
          <cell r="F13">
            <v>75</v>
          </cell>
          <cell r="G13">
            <v>29</v>
          </cell>
          <cell r="H13">
            <v>11.520000000000001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27.208695652173915</v>
          </cell>
          <cell r="C14">
            <v>35.299999999999997</v>
          </cell>
          <cell r="D14">
            <v>20.6</v>
          </cell>
          <cell r="E14">
            <v>54.652173913043477</v>
          </cell>
          <cell r="F14">
            <v>80</v>
          </cell>
          <cell r="G14">
            <v>28</v>
          </cell>
          <cell r="H14">
            <v>12.6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28.462500000000002</v>
          </cell>
          <cell r="C15">
            <v>36.799999999999997</v>
          </cell>
          <cell r="D15">
            <v>22</v>
          </cell>
          <cell r="E15">
            <v>52.166666666666664</v>
          </cell>
          <cell r="F15">
            <v>74</v>
          </cell>
          <cell r="G15">
            <v>30</v>
          </cell>
          <cell r="H15">
            <v>16.2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B16">
            <v>29.399999999999995</v>
          </cell>
          <cell r="C16">
            <v>37.299999999999997</v>
          </cell>
          <cell r="D16">
            <v>23.4</v>
          </cell>
          <cell r="E16">
            <v>57.625</v>
          </cell>
          <cell r="F16">
            <v>78</v>
          </cell>
          <cell r="G16">
            <v>33</v>
          </cell>
          <cell r="H16">
            <v>15.48</v>
          </cell>
          <cell r="I16" t="str">
            <v>SE</v>
          </cell>
          <cell r="J16">
            <v>30.6</v>
          </cell>
          <cell r="K16">
            <v>0</v>
          </cell>
        </row>
        <row r="17">
          <cell r="B17">
            <v>30.045833333333324</v>
          </cell>
          <cell r="C17">
            <v>37.700000000000003</v>
          </cell>
          <cell r="D17">
            <v>23.8</v>
          </cell>
          <cell r="E17">
            <v>54.666666666666664</v>
          </cell>
          <cell r="F17">
            <v>80</v>
          </cell>
          <cell r="G17">
            <v>29</v>
          </cell>
          <cell r="H17">
            <v>15.120000000000001</v>
          </cell>
          <cell r="I17" t="str">
            <v>SE</v>
          </cell>
          <cell r="J17">
            <v>29.52</v>
          </cell>
          <cell r="K17">
            <v>0</v>
          </cell>
        </row>
        <row r="18">
          <cell r="B18">
            <v>29.74166666666666</v>
          </cell>
          <cell r="C18">
            <v>37.799999999999997</v>
          </cell>
          <cell r="D18">
            <v>22.1</v>
          </cell>
          <cell r="E18">
            <v>49.333333333333336</v>
          </cell>
          <cell r="F18">
            <v>81</v>
          </cell>
          <cell r="G18">
            <v>21</v>
          </cell>
          <cell r="H18">
            <v>12.6</v>
          </cell>
          <cell r="I18" t="str">
            <v>SE</v>
          </cell>
          <cell r="J18">
            <v>33.480000000000004</v>
          </cell>
          <cell r="K18">
            <v>0</v>
          </cell>
        </row>
        <row r="19">
          <cell r="B19">
            <v>29.270833333333332</v>
          </cell>
          <cell r="C19">
            <v>37.799999999999997</v>
          </cell>
          <cell r="D19">
            <v>22.7</v>
          </cell>
          <cell r="E19">
            <v>48.833333333333336</v>
          </cell>
          <cell r="F19">
            <v>72</v>
          </cell>
          <cell r="G19">
            <v>31</v>
          </cell>
          <cell r="H19">
            <v>18</v>
          </cell>
          <cell r="I19" t="str">
            <v>NE</v>
          </cell>
          <cell r="J19">
            <v>46.080000000000005</v>
          </cell>
          <cell r="K19">
            <v>0</v>
          </cell>
        </row>
        <row r="20">
          <cell r="B20">
            <v>27.650000000000002</v>
          </cell>
          <cell r="C20">
            <v>35</v>
          </cell>
          <cell r="D20">
            <v>23</v>
          </cell>
          <cell r="E20">
            <v>68.291666666666671</v>
          </cell>
          <cell r="F20">
            <v>92</v>
          </cell>
          <cell r="G20">
            <v>43</v>
          </cell>
          <cell r="H20">
            <v>14.4</v>
          </cell>
          <cell r="I20" t="str">
            <v>N</v>
          </cell>
          <cell r="J20">
            <v>36.36</v>
          </cell>
          <cell r="K20">
            <v>2.8000000000000003</v>
          </cell>
        </row>
        <row r="21">
          <cell r="B21">
            <v>28.237500000000001</v>
          </cell>
          <cell r="C21">
            <v>36.5</v>
          </cell>
          <cell r="D21">
            <v>22.5</v>
          </cell>
          <cell r="E21">
            <v>66.333333333333329</v>
          </cell>
          <cell r="F21">
            <v>91</v>
          </cell>
          <cell r="G21">
            <v>32</v>
          </cell>
          <cell r="H21">
            <v>13.32</v>
          </cell>
          <cell r="I21" t="str">
            <v>SO</v>
          </cell>
          <cell r="J21">
            <v>27</v>
          </cell>
          <cell r="K21">
            <v>0</v>
          </cell>
        </row>
        <row r="22">
          <cell r="B22">
            <v>28.483333333333331</v>
          </cell>
          <cell r="C22">
            <v>36</v>
          </cell>
          <cell r="D22">
            <v>23.6</v>
          </cell>
          <cell r="E22">
            <v>68.208333333333329</v>
          </cell>
          <cell r="F22">
            <v>90</v>
          </cell>
          <cell r="G22">
            <v>38</v>
          </cell>
          <cell r="H22">
            <v>11.16</v>
          </cell>
          <cell r="I22" t="str">
            <v>NO</v>
          </cell>
          <cell r="J22">
            <v>32.04</v>
          </cell>
          <cell r="K22">
            <v>1.8</v>
          </cell>
        </row>
        <row r="23">
          <cell r="B23">
            <v>24.3125</v>
          </cell>
          <cell r="C23">
            <v>29.6</v>
          </cell>
          <cell r="D23">
            <v>22.5</v>
          </cell>
          <cell r="E23">
            <v>90.25</v>
          </cell>
          <cell r="F23">
            <v>96</v>
          </cell>
          <cell r="G23">
            <v>69</v>
          </cell>
          <cell r="H23">
            <v>18.720000000000002</v>
          </cell>
          <cell r="I23" t="str">
            <v>NO</v>
          </cell>
          <cell r="J23">
            <v>39.6</v>
          </cell>
          <cell r="K23">
            <v>24.599999999999998</v>
          </cell>
        </row>
        <row r="24">
          <cell r="B24">
            <v>25.095833333333331</v>
          </cell>
          <cell r="C24">
            <v>30.5</v>
          </cell>
          <cell r="D24">
            <v>22.3</v>
          </cell>
          <cell r="E24">
            <v>83.958333333333329</v>
          </cell>
          <cell r="F24">
            <v>98</v>
          </cell>
          <cell r="G24">
            <v>55</v>
          </cell>
          <cell r="H24">
            <v>12.24</v>
          </cell>
          <cell r="I24" t="str">
            <v>SO</v>
          </cell>
          <cell r="J24">
            <v>21.96</v>
          </cell>
          <cell r="K24">
            <v>0.60000000000000009</v>
          </cell>
        </row>
        <row r="25">
          <cell r="B25">
            <v>25.783333333333335</v>
          </cell>
          <cell r="C25">
            <v>33.1</v>
          </cell>
          <cell r="D25">
            <v>19.5</v>
          </cell>
          <cell r="E25">
            <v>60.583333333333336</v>
          </cell>
          <cell r="F25">
            <v>79</v>
          </cell>
          <cell r="G25">
            <v>39</v>
          </cell>
          <cell r="H25">
            <v>12.24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26.850000000000005</v>
          </cell>
          <cell r="C26">
            <v>33.5</v>
          </cell>
          <cell r="D26">
            <v>22.3</v>
          </cell>
          <cell r="E26">
            <v>66.333333333333329</v>
          </cell>
          <cell r="F26">
            <v>92</v>
          </cell>
          <cell r="G26">
            <v>43</v>
          </cell>
          <cell r="H26">
            <v>19.440000000000001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25.529166666666669</v>
          </cell>
          <cell r="C27">
            <v>31.9</v>
          </cell>
          <cell r="D27">
            <v>19.399999999999999</v>
          </cell>
          <cell r="E27">
            <v>56.541666666666664</v>
          </cell>
          <cell r="F27">
            <v>80</v>
          </cell>
          <cell r="G27">
            <v>29</v>
          </cell>
          <cell r="H27">
            <v>17.64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25.266666666666666</v>
          </cell>
          <cell r="C28">
            <v>32.700000000000003</v>
          </cell>
          <cell r="D28">
            <v>19.100000000000001</v>
          </cell>
          <cell r="E28">
            <v>57.083333333333336</v>
          </cell>
          <cell r="F28">
            <v>80</v>
          </cell>
          <cell r="G28">
            <v>40</v>
          </cell>
          <cell r="H28">
            <v>19.079999999999998</v>
          </cell>
          <cell r="I28" t="str">
            <v>SE</v>
          </cell>
          <cell r="J28">
            <v>37.800000000000004</v>
          </cell>
          <cell r="K28">
            <v>0</v>
          </cell>
        </row>
        <row r="29">
          <cell r="B29">
            <v>26.587499999999995</v>
          </cell>
          <cell r="C29">
            <v>34.1</v>
          </cell>
          <cell r="D29">
            <v>20.8</v>
          </cell>
          <cell r="E29">
            <v>57.708333333333336</v>
          </cell>
          <cell r="F29">
            <v>78</v>
          </cell>
          <cell r="G29">
            <v>34</v>
          </cell>
          <cell r="H29">
            <v>20.52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26.233333333333331</v>
          </cell>
          <cell r="C30">
            <v>34</v>
          </cell>
          <cell r="D30">
            <v>20</v>
          </cell>
          <cell r="E30">
            <v>53.458333333333336</v>
          </cell>
          <cell r="F30">
            <v>76</v>
          </cell>
          <cell r="G30">
            <v>32</v>
          </cell>
          <cell r="H30">
            <v>18.720000000000002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26.295833333333331</v>
          </cell>
          <cell r="C31">
            <v>34.6</v>
          </cell>
          <cell r="D31">
            <v>19.600000000000001</v>
          </cell>
          <cell r="E31">
            <v>51.916666666666664</v>
          </cell>
          <cell r="F31">
            <v>74</v>
          </cell>
          <cell r="G31">
            <v>31</v>
          </cell>
          <cell r="H31">
            <v>15.840000000000002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27.499999999999996</v>
          </cell>
          <cell r="C32">
            <v>34.4</v>
          </cell>
          <cell r="D32">
            <v>22.5</v>
          </cell>
          <cell r="E32">
            <v>56.208333333333336</v>
          </cell>
          <cell r="F32">
            <v>74</v>
          </cell>
          <cell r="G32">
            <v>43</v>
          </cell>
          <cell r="H32">
            <v>17.28</v>
          </cell>
          <cell r="I32" t="str">
            <v>SE</v>
          </cell>
          <cell r="J32">
            <v>33.480000000000004</v>
          </cell>
          <cell r="K32">
            <v>0</v>
          </cell>
        </row>
        <row r="33">
          <cell r="B33">
            <v>25.154166666666669</v>
          </cell>
          <cell r="C33">
            <v>30.4</v>
          </cell>
          <cell r="D33">
            <v>22</v>
          </cell>
          <cell r="E33">
            <v>84.333333333333329</v>
          </cell>
          <cell r="F33">
            <v>98</v>
          </cell>
          <cell r="G33">
            <v>59</v>
          </cell>
          <cell r="H33">
            <v>16.2</v>
          </cell>
          <cell r="I33" t="str">
            <v>L</v>
          </cell>
          <cell r="J33">
            <v>41.04</v>
          </cell>
          <cell r="K33">
            <v>6.6</v>
          </cell>
        </row>
        <row r="34">
          <cell r="B34">
            <v>25.116666666666674</v>
          </cell>
          <cell r="C34">
            <v>32.5</v>
          </cell>
          <cell r="D34">
            <v>21.2</v>
          </cell>
          <cell r="E34">
            <v>81.166666666666671</v>
          </cell>
          <cell r="F34">
            <v>97</v>
          </cell>
          <cell r="G34">
            <v>51</v>
          </cell>
          <cell r="H34">
            <v>11.879999999999999</v>
          </cell>
          <cell r="I34" t="str">
            <v>L</v>
          </cell>
          <cell r="J34">
            <v>18.720000000000002</v>
          </cell>
          <cell r="K34">
            <v>0</v>
          </cell>
        </row>
        <row r="35">
          <cell r="B35">
            <v>27.1875</v>
          </cell>
          <cell r="C35">
            <v>35</v>
          </cell>
          <cell r="D35">
            <v>20.8</v>
          </cell>
          <cell r="E35">
            <v>68.75</v>
          </cell>
          <cell r="F35">
            <v>95</v>
          </cell>
          <cell r="G35">
            <v>37</v>
          </cell>
          <cell r="H35">
            <v>9.7200000000000006</v>
          </cell>
          <cell r="I35" t="str">
            <v>L</v>
          </cell>
          <cell r="J35">
            <v>31.319999999999997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24.462500000000002</v>
          </cell>
          <cell r="C5">
            <v>31.5</v>
          </cell>
          <cell r="D5">
            <v>18.5</v>
          </cell>
          <cell r="E5">
            <v>67.208333333333329</v>
          </cell>
          <cell r="F5">
            <v>82</v>
          </cell>
          <cell r="G5">
            <v>50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24.391666666666669</v>
          </cell>
          <cell r="C6">
            <v>30.4</v>
          </cell>
          <cell r="D6">
            <v>19.8</v>
          </cell>
          <cell r="E6">
            <v>67.708333333333329</v>
          </cell>
          <cell r="F6">
            <v>79</v>
          </cell>
          <cell r="G6">
            <v>57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24.475000000000009</v>
          </cell>
          <cell r="C7">
            <v>32.200000000000003</v>
          </cell>
          <cell r="D7">
            <v>17.100000000000001</v>
          </cell>
          <cell r="E7">
            <v>67.791666666666671</v>
          </cell>
          <cell r="F7">
            <v>82</v>
          </cell>
          <cell r="G7">
            <v>54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25.087500000000002</v>
          </cell>
          <cell r="C8">
            <v>33.4</v>
          </cell>
          <cell r="D8">
            <v>17.8</v>
          </cell>
          <cell r="E8">
            <v>65.958333333333329</v>
          </cell>
          <cell r="F8">
            <v>83</v>
          </cell>
          <cell r="G8">
            <v>46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26.554166666666671</v>
          </cell>
          <cell r="C9">
            <v>34.5</v>
          </cell>
          <cell r="D9">
            <v>19.3</v>
          </cell>
          <cell r="E9">
            <v>58.083333333333336</v>
          </cell>
          <cell r="F9">
            <v>77</v>
          </cell>
          <cell r="G9">
            <v>37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26.245833333333337</v>
          </cell>
          <cell r="C10">
            <v>33.700000000000003</v>
          </cell>
          <cell r="D10">
            <v>20.100000000000001</v>
          </cell>
          <cell r="E10">
            <v>59.625</v>
          </cell>
          <cell r="F10">
            <v>73</v>
          </cell>
          <cell r="G10">
            <v>44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26.312499999999996</v>
          </cell>
          <cell r="C11">
            <v>34</v>
          </cell>
          <cell r="D11">
            <v>19.899999999999999</v>
          </cell>
          <cell r="E11">
            <v>58.25</v>
          </cell>
          <cell r="F11">
            <v>74</v>
          </cell>
          <cell r="G11">
            <v>38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27.099999999999998</v>
          </cell>
          <cell r="C12">
            <v>34.299999999999997</v>
          </cell>
          <cell r="D12">
            <v>21.4</v>
          </cell>
          <cell r="E12">
            <v>52.347826086956523</v>
          </cell>
          <cell r="F12">
            <v>64</v>
          </cell>
          <cell r="G12">
            <v>39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27.691666666666666</v>
          </cell>
          <cell r="C13">
            <v>35.799999999999997</v>
          </cell>
          <cell r="D13">
            <v>21.1</v>
          </cell>
          <cell r="E13">
            <v>52.416666666666664</v>
          </cell>
          <cell r="F13">
            <v>69</v>
          </cell>
          <cell r="G13">
            <v>36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27.008333333333326</v>
          </cell>
          <cell r="C14">
            <v>35</v>
          </cell>
          <cell r="D14">
            <v>18.100000000000001</v>
          </cell>
          <cell r="E14">
            <v>51.75</v>
          </cell>
          <cell r="F14">
            <v>73</v>
          </cell>
          <cell r="G14">
            <v>37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27.979166666666668</v>
          </cell>
          <cell r="C15">
            <v>36</v>
          </cell>
          <cell r="D15">
            <v>20.2</v>
          </cell>
          <cell r="E15">
            <v>53.75</v>
          </cell>
          <cell r="F15">
            <v>73</v>
          </cell>
          <cell r="G15">
            <v>35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28.866666666666671</v>
          </cell>
          <cell r="C16">
            <v>36.5</v>
          </cell>
          <cell r="D16">
            <v>22.7</v>
          </cell>
          <cell r="E16">
            <v>55.166666666666664</v>
          </cell>
          <cell r="F16">
            <v>70</v>
          </cell>
          <cell r="G16">
            <v>39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29.458333333333329</v>
          </cell>
          <cell r="C17">
            <v>36.5</v>
          </cell>
          <cell r="D17">
            <v>23.7</v>
          </cell>
          <cell r="E17">
            <v>56.958333333333336</v>
          </cell>
          <cell r="F17">
            <v>73</v>
          </cell>
          <cell r="G17">
            <v>39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28.854166666666661</v>
          </cell>
          <cell r="C18">
            <v>36.5</v>
          </cell>
          <cell r="D18">
            <v>21.4</v>
          </cell>
          <cell r="E18">
            <v>52</v>
          </cell>
          <cell r="F18">
            <v>69</v>
          </cell>
          <cell r="G18">
            <v>33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29.179166666666664</v>
          </cell>
          <cell r="C19">
            <v>37.299999999999997</v>
          </cell>
          <cell r="D19">
            <v>23.5</v>
          </cell>
          <cell r="E19">
            <v>49.541666666666664</v>
          </cell>
          <cell r="F19">
            <v>60</v>
          </cell>
          <cell r="G19">
            <v>39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27.995833333333334</v>
          </cell>
          <cell r="C20">
            <v>35.799999999999997</v>
          </cell>
          <cell r="D20">
            <v>23.6</v>
          </cell>
          <cell r="E20">
            <v>62.291666666666664</v>
          </cell>
          <cell r="F20">
            <v>74</v>
          </cell>
          <cell r="G20">
            <v>44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27.383333333333329</v>
          </cell>
          <cell r="C21">
            <v>34.700000000000003</v>
          </cell>
          <cell r="D21">
            <v>21.5</v>
          </cell>
          <cell r="E21">
            <v>67.791666666666671</v>
          </cell>
          <cell r="F21">
            <v>82</v>
          </cell>
          <cell r="G21">
            <v>51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29.216666666666672</v>
          </cell>
          <cell r="C22">
            <v>36.5</v>
          </cell>
          <cell r="D22">
            <v>23</v>
          </cell>
          <cell r="E22">
            <v>63.541666666666664</v>
          </cell>
          <cell r="F22">
            <v>80</v>
          </cell>
          <cell r="G22">
            <v>47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2.4</v>
          </cell>
        </row>
        <row r="23">
          <cell r="B23">
            <v>24.962500000000002</v>
          </cell>
          <cell r="C23">
            <v>33.6</v>
          </cell>
          <cell r="D23">
            <v>22.2</v>
          </cell>
          <cell r="E23">
            <v>77.75</v>
          </cell>
          <cell r="F23">
            <v>85</v>
          </cell>
          <cell r="G23">
            <v>55</v>
          </cell>
          <cell r="H23" t="str">
            <v>*</v>
          </cell>
          <cell r="I23" t="str">
            <v>N</v>
          </cell>
          <cell r="J23" t="str">
            <v>*</v>
          </cell>
          <cell r="K23">
            <v>22.2</v>
          </cell>
        </row>
        <row r="24">
          <cell r="B24">
            <v>24.970833333333331</v>
          </cell>
          <cell r="C24">
            <v>29.4</v>
          </cell>
          <cell r="D24">
            <v>22.2</v>
          </cell>
          <cell r="E24">
            <v>83.083333333333329</v>
          </cell>
          <cell r="F24">
            <v>89</v>
          </cell>
          <cell r="G24">
            <v>72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3.4000000000000004</v>
          </cell>
        </row>
        <row r="25">
          <cell r="B25">
            <v>24.799999999999997</v>
          </cell>
          <cell r="C25">
            <v>32.5</v>
          </cell>
          <cell r="D25">
            <v>18.5</v>
          </cell>
          <cell r="E25">
            <v>76.291666666666671</v>
          </cell>
          <cell r="F25">
            <v>88</v>
          </cell>
          <cell r="G25">
            <v>59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25.658333333333328</v>
          </cell>
          <cell r="C26">
            <v>32.799999999999997</v>
          </cell>
          <cell r="D26">
            <v>20.3</v>
          </cell>
          <cell r="E26">
            <v>75.875</v>
          </cell>
          <cell r="F26">
            <v>86</v>
          </cell>
          <cell r="G26">
            <v>60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25.366666666666664</v>
          </cell>
          <cell r="C27">
            <v>32</v>
          </cell>
          <cell r="D27">
            <v>19.899999999999999</v>
          </cell>
          <cell r="E27">
            <v>63.333333333333336</v>
          </cell>
          <cell r="F27">
            <v>76</v>
          </cell>
          <cell r="G27">
            <v>42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24.187499999999996</v>
          </cell>
          <cell r="C28">
            <v>32.4</v>
          </cell>
          <cell r="D28">
            <v>16.2</v>
          </cell>
          <cell r="E28">
            <v>60.833333333333336</v>
          </cell>
          <cell r="F28">
            <v>78</v>
          </cell>
          <cell r="G28">
            <v>46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26.191666666666666</v>
          </cell>
          <cell r="C29">
            <v>33.200000000000003</v>
          </cell>
          <cell r="D29">
            <v>20.100000000000001</v>
          </cell>
          <cell r="E29">
            <v>62.458333333333336</v>
          </cell>
          <cell r="F29">
            <v>78</v>
          </cell>
          <cell r="G29">
            <v>47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26.545833333333331</v>
          </cell>
          <cell r="C30">
            <v>33.4</v>
          </cell>
          <cell r="D30">
            <v>20.8</v>
          </cell>
          <cell r="E30">
            <v>57.333333333333336</v>
          </cell>
          <cell r="F30">
            <v>71</v>
          </cell>
          <cell r="G30">
            <v>43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26.591666666666669</v>
          </cell>
          <cell r="C31">
            <v>34.299999999999997</v>
          </cell>
          <cell r="D31">
            <v>20.3</v>
          </cell>
          <cell r="E31">
            <v>52.583333333333336</v>
          </cell>
          <cell r="F31">
            <v>64</v>
          </cell>
          <cell r="G31">
            <v>39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28.416666666666668</v>
          </cell>
          <cell r="C32">
            <v>35.4</v>
          </cell>
          <cell r="D32">
            <v>23.7</v>
          </cell>
          <cell r="E32">
            <v>56.541666666666664</v>
          </cell>
          <cell r="F32">
            <v>71</v>
          </cell>
          <cell r="G32">
            <v>42</v>
          </cell>
          <cell r="H32" t="str">
            <v>*</v>
          </cell>
          <cell r="I32" t="str">
            <v>N</v>
          </cell>
          <cell r="J32" t="str">
            <v>*</v>
          </cell>
          <cell r="K32">
            <v>3.8</v>
          </cell>
        </row>
        <row r="33">
          <cell r="B33">
            <v>25.17916666666666</v>
          </cell>
          <cell r="C33">
            <v>31</v>
          </cell>
          <cell r="D33">
            <v>22.6</v>
          </cell>
          <cell r="E33">
            <v>79.5</v>
          </cell>
          <cell r="F33">
            <v>86</v>
          </cell>
          <cell r="G33">
            <v>57</v>
          </cell>
          <cell r="H33">
            <v>18</v>
          </cell>
          <cell r="I33" t="str">
            <v>N</v>
          </cell>
          <cell r="J33">
            <v>33.480000000000004</v>
          </cell>
          <cell r="K33">
            <v>37.999999999999993</v>
          </cell>
        </row>
        <row r="34">
          <cell r="B34">
            <v>26.029166666666665</v>
          </cell>
          <cell r="C34">
            <v>32.5</v>
          </cell>
          <cell r="D34">
            <v>21.9</v>
          </cell>
          <cell r="E34">
            <v>79.75</v>
          </cell>
          <cell r="F34">
            <v>89</v>
          </cell>
          <cell r="G34">
            <v>66</v>
          </cell>
          <cell r="H34">
            <v>10.8</v>
          </cell>
          <cell r="I34" t="str">
            <v>NE</v>
          </cell>
          <cell r="J34">
            <v>21.96</v>
          </cell>
          <cell r="K34">
            <v>0.2</v>
          </cell>
        </row>
        <row r="35">
          <cell r="B35">
            <v>26.391666666666666</v>
          </cell>
          <cell r="C35">
            <v>33.5</v>
          </cell>
          <cell r="D35">
            <v>20.399999999999999</v>
          </cell>
          <cell r="E35">
            <v>74.083333333333329</v>
          </cell>
          <cell r="F35">
            <v>86</v>
          </cell>
          <cell r="G35">
            <v>57</v>
          </cell>
          <cell r="H35">
            <v>10.08</v>
          </cell>
          <cell r="I35" t="str">
            <v>NE</v>
          </cell>
          <cell r="J35">
            <v>23.040000000000003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23.131249999999998</v>
          </cell>
          <cell r="C5">
            <v>28.7</v>
          </cell>
          <cell r="D5">
            <v>19.399999999999999</v>
          </cell>
          <cell r="E5">
            <v>81.4375</v>
          </cell>
          <cell r="F5">
            <v>91</v>
          </cell>
          <cell r="G5">
            <v>56</v>
          </cell>
          <cell r="H5">
            <v>9.7200000000000006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23.577777777777776</v>
          </cell>
          <cell r="C6">
            <v>31.1</v>
          </cell>
          <cell r="D6">
            <v>19.8</v>
          </cell>
          <cell r="E6">
            <v>80.611111111111114</v>
          </cell>
          <cell r="F6">
            <v>91</v>
          </cell>
          <cell r="G6">
            <v>50</v>
          </cell>
          <cell r="H6">
            <v>9</v>
          </cell>
          <cell r="I6" t="str">
            <v>S</v>
          </cell>
          <cell r="J6">
            <v>20.88</v>
          </cell>
          <cell r="K6">
            <v>0</v>
          </cell>
        </row>
        <row r="7">
          <cell r="B7">
            <v>23.541176470588233</v>
          </cell>
          <cell r="C7">
            <v>30.4</v>
          </cell>
          <cell r="D7">
            <v>20</v>
          </cell>
          <cell r="E7">
            <v>85.2</v>
          </cell>
          <cell r="F7">
            <v>91</v>
          </cell>
          <cell r="G7">
            <v>66</v>
          </cell>
          <cell r="H7">
            <v>6.84</v>
          </cell>
          <cell r="I7" t="str">
            <v>S</v>
          </cell>
          <cell r="J7">
            <v>16.559999999999999</v>
          </cell>
          <cell r="K7">
            <v>0</v>
          </cell>
        </row>
        <row r="8">
          <cell r="B8">
            <v>23.886666666666667</v>
          </cell>
          <cell r="C8">
            <v>30.5</v>
          </cell>
          <cell r="D8">
            <v>21.5</v>
          </cell>
          <cell r="E8">
            <v>81.733333333333334</v>
          </cell>
          <cell r="F8">
            <v>88</v>
          </cell>
          <cell r="G8">
            <v>62</v>
          </cell>
          <cell r="H8">
            <v>6.84</v>
          </cell>
          <cell r="I8" t="str">
            <v>S</v>
          </cell>
          <cell r="J8">
            <v>16.920000000000002</v>
          </cell>
          <cell r="K8">
            <v>0</v>
          </cell>
        </row>
        <row r="9">
          <cell r="B9">
            <v>23.813333333333333</v>
          </cell>
          <cell r="C9">
            <v>30.6</v>
          </cell>
          <cell r="D9">
            <v>21.1</v>
          </cell>
          <cell r="E9">
            <v>84.733333333333334</v>
          </cell>
          <cell r="F9">
            <v>91</v>
          </cell>
          <cell r="G9">
            <v>61</v>
          </cell>
          <cell r="H9">
            <v>9.3600000000000012</v>
          </cell>
          <cell r="I9" t="str">
            <v>SE</v>
          </cell>
          <cell r="J9">
            <v>18</v>
          </cell>
          <cell r="K9">
            <v>0</v>
          </cell>
        </row>
        <row r="10">
          <cell r="B10">
            <v>23.65625</v>
          </cell>
          <cell r="C10">
            <v>32.4</v>
          </cell>
          <cell r="D10">
            <v>20.6</v>
          </cell>
          <cell r="E10">
            <v>84.8</v>
          </cell>
          <cell r="F10">
            <v>92</v>
          </cell>
          <cell r="G10">
            <v>58</v>
          </cell>
          <cell r="H10">
            <v>6.12</v>
          </cell>
          <cell r="I10" t="str">
            <v>SE</v>
          </cell>
          <cell r="J10">
            <v>18.720000000000002</v>
          </cell>
          <cell r="K10">
            <v>0</v>
          </cell>
        </row>
        <row r="11">
          <cell r="B11">
            <v>22.933333333333334</v>
          </cell>
          <cell r="C11">
            <v>29.5</v>
          </cell>
          <cell r="D11">
            <v>20.3</v>
          </cell>
          <cell r="E11">
            <v>84.13333333333334</v>
          </cell>
          <cell r="F11">
            <v>90</v>
          </cell>
          <cell r="G11">
            <v>62</v>
          </cell>
          <cell r="H11">
            <v>6.48</v>
          </cell>
          <cell r="I11" t="str">
            <v>S</v>
          </cell>
          <cell r="J11">
            <v>14.76</v>
          </cell>
          <cell r="K11">
            <v>0</v>
          </cell>
        </row>
        <row r="12">
          <cell r="B12">
            <v>23.160000000000004</v>
          </cell>
          <cell r="C12">
            <v>29</v>
          </cell>
          <cell r="D12">
            <v>20.2</v>
          </cell>
          <cell r="E12">
            <v>83.4</v>
          </cell>
          <cell r="F12">
            <v>91</v>
          </cell>
          <cell r="G12">
            <v>56</v>
          </cell>
          <cell r="H12">
            <v>6.84</v>
          </cell>
          <cell r="I12" t="str">
            <v>SE</v>
          </cell>
          <cell r="J12">
            <v>18.36</v>
          </cell>
          <cell r="K12">
            <v>0</v>
          </cell>
        </row>
        <row r="13">
          <cell r="B13">
            <v>23.406250000000004</v>
          </cell>
          <cell r="C13">
            <v>31</v>
          </cell>
          <cell r="D13">
            <v>19.8</v>
          </cell>
          <cell r="E13">
            <v>84.13333333333334</v>
          </cell>
          <cell r="F13">
            <v>92</v>
          </cell>
          <cell r="G13">
            <v>59</v>
          </cell>
          <cell r="H13">
            <v>7.9200000000000008</v>
          </cell>
          <cell r="I13" t="str">
            <v>SE</v>
          </cell>
          <cell r="J13">
            <v>19.079999999999998</v>
          </cell>
          <cell r="K13">
            <v>0</v>
          </cell>
        </row>
        <row r="14">
          <cell r="B14">
            <v>23.112499999999997</v>
          </cell>
          <cell r="C14">
            <v>32.4</v>
          </cell>
          <cell r="D14">
            <v>19</v>
          </cell>
          <cell r="E14">
            <v>83.266666666666666</v>
          </cell>
          <cell r="F14">
            <v>91</v>
          </cell>
          <cell r="G14">
            <v>56</v>
          </cell>
          <cell r="H14">
            <v>11.16</v>
          </cell>
          <cell r="I14" t="str">
            <v>S</v>
          </cell>
          <cell r="J14">
            <v>21.240000000000002</v>
          </cell>
          <cell r="K14">
            <v>0.2</v>
          </cell>
        </row>
        <row r="15">
          <cell r="B15">
            <v>22.40666666666667</v>
          </cell>
          <cell r="C15">
            <v>30.8</v>
          </cell>
          <cell r="D15">
            <v>19.399999999999999</v>
          </cell>
          <cell r="E15">
            <v>83.714285714285708</v>
          </cell>
          <cell r="F15">
            <v>91</v>
          </cell>
          <cell r="G15">
            <v>66</v>
          </cell>
          <cell r="H15">
            <v>5.04</v>
          </cell>
          <cell r="I15" t="str">
            <v>SE</v>
          </cell>
          <cell r="J15">
            <v>13.32</v>
          </cell>
          <cell r="K15">
            <v>0</v>
          </cell>
        </row>
        <row r="16">
          <cell r="B16">
            <v>24.728571428571428</v>
          </cell>
          <cell r="C16">
            <v>30</v>
          </cell>
          <cell r="D16">
            <v>22.3</v>
          </cell>
          <cell r="E16">
            <v>85.538461538461533</v>
          </cell>
          <cell r="F16">
            <v>92</v>
          </cell>
          <cell r="G16">
            <v>69</v>
          </cell>
          <cell r="H16">
            <v>3.6</v>
          </cell>
          <cell r="I16" t="str">
            <v>SE</v>
          </cell>
          <cell r="J16">
            <v>10.08</v>
          </cell>
          <cell r="K16">
            <v>0</v>
          </cell>
        </row>
        <row r="17">
          <cell r="B17">
            <v>26.146666666666661</v>
          </cell>
          <cell r="C17">
            <v>30.5</v>
          </cell>
          <cell r="D17">
            <v>23.3</v>
          </cell>
          <cell r="E17">
            <v>82.285714285714292</v>
          </cell>
          <cell r="F17">
            <v>90</v>
          </cell>
          <cell r="G17">
            <v>62</v>
          </cell>
          <cell r="H17">
            <v>7.2</v>
          </cell>
          <cell r="I17" t="str">
            <v>SE</v>
          </cell>
          <cell r="J17">
            <v>14.04</v>
          </cell>
          <cell r="K17">
            <v>0</v>
          </cell>
        </row>
        <row r="18">
          <cell r="B18">
            <v>25.826666666666668</v>
          </cell>
          <cell r="C18">
            <v>30.3</v>
          </cell>
          <cell r="D18">
            <v>22.7</v>
          </cell>
          <cell r="E18">
            <v>81.571428571428569</v>
          </cell>
          <cell r="F18">
            <v>91</v>
          </cell>
          <cell r="G18">
            <v>58</v>
          </cell>
          <cell r="H18">
            <v>8.2799999999999994</v>
          </cell>
          <cell r="I18" t="str">
            <v>NE</v>
          </cell>
          <cell r="J18">
            <v>19.8</v>
          </cell>
          <cell r="K18">
            <v>0</v>
          </cell>
        </row>
        <row r="19">
          <cell r="B19">
            <v>25.847058823529409</v>
          </cell>
          <cell r="C19">
            <v>29.3</v>
          </cell>
          <cell r="D19">
            <v>23.6</v>
          </cell>
          <cell r="E19">
            <v>82.8125</v>
          </cell>
          <cell r="F19">
            <v>90</v>
          </cell>
          <cell r="G19">
            <v>66</v>
          </cell>
          <cell r="H19">
            <v>17.28</v>
          </cell>
          <cell r="I19" t="str">
            <v>SE</v>
          </cell>
          <cell r="J19">
            <v>37.800000000000004</v>
          </cell>
          <cell r="K19">
            <v>20.8</v>
          </cell>
        </row>
        <row r="20">
          <cell r="B20">
            <v>24.379999999999995</v>
          </cell>
          <cell r="C20">
            <v>28.4</v>
          </cell>
          <cell r="D20">
            <v>22.3</v>
          </cell>
          <cell r="E20">
            <v>87.266666666666666</v>
          </cell>
          <cell r="F20">
            <v>92</v>
          </cell>
          <cell r="G20">
            <v>66</v>
          </cell>
          <cell r="H20">
            <v>5.7600000000000007</v>
          </cell>
          <cell r="I20" t="str">
            <v>L</v>
          </cell>
          <cell r="J20">
            <v>15.120000000000001</v>
          </cell>
          <cell r="K20">
            <v>1.4</v>
          </cell>
        </row>
        <row r="21">
          <cell r="B21">
            <v>25.546666666666663</v>
          </cell>
          <cell r="C21">
            <v>30.7</v>
          </cell>
          <cell r="D21">
            <v>23.2</v>
          </cell>
          <cell r="E21">
            <v>85.533333333333331</v>
          </cell>
          <cell r="F21">
            <v>92</v>
          </cell>
          <cell r="G21">
            <v>64</v>
          </cell>
          <cell r="H21">
            <v>5.4</v>
          </cell>
          <cell r="I21" t="str">
            <v>SE</v>
          </cell>
          <cell r="J21">
            <v>21.6</v>
          </cell>
          <cell r="K21">
            <v>0</v>
          </cell>
        </row>
        <row r="22">
          <cell r="B22">
            <v>25.466666666666672</v>
          </cell>
          <cell r="C22">
            <v>30</v>
          </cell>
          <cell r="D22">
            <v>22.9</v>
          </cell>
          <cell r="E22">
            <v>85.357142857142861</v>
          </cell>
          <cell r="F22">
            <v>92</v>
          </cell>
          <cell r="G22">
            <v>68</v>
          </cell>
          <cell r="H22">
            <v>5.4</v>
          </cell>
          <cell r="I22" t="str">
            <v>N</v>
          </cell>
          <cell r="J22">
            <v>14.76</v>
          </cell>
          <cell r="K22">
            <v>0</v>
          </cell>
        </row>
        <row r="23">
          <cell r="B23">
            <v>26.053333333333335</v>
          </cell>
          <cell r="C23">
            <v>30.4</v>
          </cell>
          <cell r="D23">
            <v>23.9</v>
          </cell>
          <cell r="E23">
            <v>87.13333333333334</v>
          </cell>
          <cell r="F23">
            <v>92</v>
          </cell>
          <cell r="G23">
            <v>66</v>
          </cell>
          <cell r="H23">
            <v>4.6800000000000006</v>
          </cell>
          <cell r="I23" t="str">
            <v>SE</v>
          </cell>
          <cell r="J23">
            <v>16.2</v>
          </cell>
          <cell r="K23">
            <v>0</v>
          </cell>
        </row>
        <row r="24">
          <cell r="B24">
            <v>26.342105263157894</v>
          </cell>
          <cell r="C24">
            <v>28.9</v>
          </cell>
          <cell r="D24">
            <v>24.9</v>
          </cell>
          <cell r="E24">
            <v>83.473684210526315</v>
          </cell>
          <cell r="F24">
            <v>90</v>
          </cell>
          <cell r="G24">
            <v>71</v>
          </cell>
          <cell r="H24">
            <v>7.2</v>
          </cell>
          <cell r="I24" t="str">
            <v>S</v>
          </cell>
          <cell r="J24">
            <v>27</v>
          </cell>
          <cell r="K24">
            <v>0</v>
          </cell>
        </row>
        <row r="25">
          <cell r="B25">
            <v>25.657894736842106</v>
          </cell>
          <cell r="C25">
            <v>29.4</v>
          </cell>
          <cell r="D25">
            <v>23.7</v>
          </cell>
          <cell r="E25">
            <v>86.263157894736835</v>
          </cell>
          <cell r="F25">
            <v>92</v>
          </cell>
          <cell r="G25">
            <v>75</v>
          </cell>
          <cell r="H25">
            <v>5.7600000000000007</v>
          </cell>
          <cell r="I25" t="str">
            <v>O</v>
          </cell>
          <cell r="J25">
            <v>17.64</v>
          </cell>
          <cell r="K25">
            <v>0</v>
          </cell>
        </row>
        <row r="26">
          <cell r="B26">
            <v>25.247058823529411</v>
          </cell>
          <cell r="C26">
            <v>29.9</v>
          </cell>
          <cell r="D26">
            <v>23.7</v>
          </cell>
          <cell r="E26">
            <v>87.411764705882348</v>
          </cell>
          <cell r="F26">
            <v>93</v>
          </cell>
          <cell r="G26">
            <v>70</v>
          </cell>
          <cell r="H26">
            <v>8.2799999999999994</v>
          </cell>
          <cell r="I26" t="str">
            <v>NO</v>
          </cell>
          <cell r="J26">
            <v>21.240000000000002</v>
          </cell>
          <cell r="K26">
            <v>0.2</v>
          </cell>
        </row>
        <row r="27">
          <cell r="B27">
            <v>25.026666666666664</v>
          </cell>
          <cell r="C27">
            <v>30.2</v>
          </cell>
          <cell r="D27">
            <v>22.5</v>
          </cell>
          <cell r="E27">
            <v>85.933333333333337</v>
          </cell>
          <cell r="F27">
            <v>93</v>
          </cell>
          <cell r="G27">
            <v>64</v>
          </cell>
          <cell r="H27">
            <v>7.9200000000000008</v>
          </cell>
          <cell r="I27" t="str">
            <v>S</v>
          </cell>
          <cell r="J27">
            <v>16.920000000000002</v>
          </cell>
          <cell r="K27">
            <v>0</v>
          </cell>
        </row>
        <row r="28">
          <cell r="B28">
            <v>25.656249999999996</v>
          </cell>
          <cell r="C28">
            <v>30.9</v>
          </cell>
          <cell r="D28">
            <v>21.6</v>
          </cell>
          <cell r="E28">
            <v>71.400000000000006</v>
          </cell>
          <cell r="F28">
            <v>81</v>
          </cell>
          <cell r="G28">
            <v>56</v>
          </cell>
          <cell r="H28">
            <v>12.6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25.143749999999997</v>
          </cell>
          <cell r="C29">
            <v>31.7</v>
          </cell>
          <cell r="D29">
            <v>22.3</v>
          </cell>
          <cell r="E29">
            <v>85.2</v>
          </cell>
          <cell r="F29">
            <v>92</v>
          </cell>
          <cell r="G29">
            <v>72</v>
          </cell>
          <cell r="H29">
            <v>6.84</v>
          </cell>
          <cell r="I29" t="str">
            <v>S</v>
          </cell>
          <cell r="J29">
            <v>16.559999999999999</v>
          </cell>
          <cell r="K29">
            <v>0</v>
          </cell>
        </row>
        <row r="30">
          <cell r="B30">
            <v>25.630000000000003</v>
          </cell>
          <cell r="C30">
            <v>31.2</v>
          </cell>
          <cell r="D30">
            <v>23.8</v>
          </cell>
          <cell r="E30">
            <v>87.25</v>
          </cell>
          <cell r="F30">
            <v>93</v>
          </cell>
          <cell r="G30">
            <v>69</v>
          </cell>
          <cell r="H30">
            <v>9.3600000000000012</v>
          </cell>
          <cell r="I30" t="str">
            <v>SE</v>
          </cell>
          <cell r="J30">
            <v>33.119999999999997</v>
          </cell>
          <cell r="K30">
            <v>13.6</v>
          </cell>
        </row>
        <row r="31">
          <cell r="B31">
            <v>25.326666666666664</v>
          </cell>
          <cell r="C31">
            <v>29.1</v>
          </cell>
          <cell r="D31">
            <v>24</v>
          </cell>
          <cell r="E31">
            <v>88.733333333333334</v>
          </cell>
          <cell r="F31">
            <v>92</v>
          </cell>
          <cell r="G31">
            <v>76</v>
          </cell>
          <cell r="H31">
            <v>6.12</v>
          </cell>
          <cell r="I31" t="str">
            <v>SE</v>
          </cell>
          <cell r="J31">
            <v>16.2</v>
          </cell>
          <cell r="K31">
            <v>2.4</v>
          </cell>
        </row>
        <row r="32">
          <cell r="B32">
            <v>24.709999999999994</v>
          </cell>
          <cell r="C32">
            <v>28.9</v>
          </cell>
          <cell r="D32">
            <v>23.5</v>
          </cell>
          <cell r="E32">
            <v>88.5</v>
          </cell>
          <cell r="F32">
            <v>92</v>
          </cell>
          <cell r="G32">
            <v>76</v>
          </cell>
          <cell r="H32">
            <v>7.9200000000000008</v>
          </cell>
          <cell r="I32" t="str">
            <v>NE</v>
          </cell>
          <cell r="J32">
            <v>41.76</v>
          </cell>
          <cell r="K32">
            <v>6.2</v>
          </cell>
        </row>
        <row r="33">
          <cell r="B33">
            <v>24.741176470588229</v>
          </cell>
          <cell r="C33">
            <v>28.7</v>
          </cell>
          <cell r="D33">
            <v>23.3</v>
          </cell>
          <cell r="E33">
            <v>89.058823529411768</v>
          </cell>
          <cell r="F33">
            <v>94</v>
          </cell>
          <cell r="G33">
            <v>72</v>
          </cell>
          <cell r="H33">
            <v>7.2</v>
          </cell>
          <cell r="I33" t="str">
            <v>L</v>
          </cell>
          <cell r="J33">
            <v>25.2</v>
          </cell>
          <cell r="K33">
            <v>0</v>
          </cell>
        </row>
        <row r="34">
          <cell r="B34">
            <v>24.679999999999996</v>
          </cell>
          <cell r="C34">
            <v>29</v>
          </cell>
          <cell r="D34">
            <v>23.3</v>
          </cell>
          <cell r="E34">
            <v>86.6</v>
          </cell>
          <cell r="F34">
            <v>92</v>
          </cell>
          <cell r="G34">
            <v>70</v>
          </cell>
          <cell r="H34">
            <v>8.64</v>
          </cell>
          <cell r="I34" t="str">
            <v>S</v>
          </cell>
          <cell r="J34">
            <v>16.920000000000002</v>
          </cell>
          <cell r="K34">
            <v>0</v>
          </cell>
        </row>
        <row r="35">
          <cell r="B35">
            <v>24.421428571428571</v>
          </cell>
          <cell r="C35">
            <v>28.3</v>
          </cell>
          <cell r="D35">
            <v>22</v>
          </cell>
          <cell r="E35">
            <v>84.785714285714292</v>
          </cell>
          <cell r="F35">
            <v>91</v>
          </cell>
          <cell r="G35">
            <v>73</v>
          </cell>
          <cell r="H35">
            <v>5.4</v>
          </cell>
          <cell r="I35" t="str">
            <v>S</v>
          </cell>
          <cell r="J35">
            <v>22.32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24.266666666666669</v>
          </cell>
          <cell r="C5">
            <v>30.1</v>
          </cell>
          <cell r="D5">
            <v>19.8</v>
          </cell>
          <cell r="E5">
            <v>63.333333333333336</v>
          </cell>
          <cell r="F5">
            <v>91</v>
          </cell>
          <cell r="G5">
            <v>40</v>
          </cell>
          <cell r="H5" t="str">
            <v>*</v>
          </cell>
          <cell r="I5" t="str">
            <v>SO</v>
          </cell>
          <cell r="J5" t="str">
            <v>*</v>
          </cell>
          <cell r="K5">
            <v>13.6</v>
          </cell>
        </row>
        <row r="6">
          <cell r="B6">
            <v>23.500000000000004</v>
          </cell>
          <cell r="C6">
            <v>30.1</v>
          </cell>
          <cell r="D6">
            <v>18</v>
          </cell>
          <cell r="E6">
            <v>64.916666666666671</v>
          </cell>
          <cell r="F6">
            <v>91</v>
          </cell>
          <cell r="G6">
            <v>36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22.970833333333331</v>
          </cell>
          <cell r="C7">
            <v>30.2</v>
          </cell>
          <cell r="D7">
            <v>16.8</v>
          </cell>
          <cell r="E7">
            <v>67.083333333333329</v>
          </cell>
          <cell r="F7">
            <v>91</v>
          </cell>
          <cell r="G7">
            <v>38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24.762500000000003</v>
          </cell>
          <cell r="C8">
            <v>31.1</v>
          </cell>
          <cell r="D8">
            <v>18.7</v>
          </cell>
          <cell r="E8">
            <v>56.666666666666664</v>
          </cell>
          <cell r="F8">
            <v>82</v>
          </cell>
          <cell r="G8">
            <v>31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25.979166666666668</v>
          </cell>
          <cell r="C9">
            <v>32.299999999999997</v>
          </cell>
          <cell r="D9">
            <v>19.7</v>
          </cell>
          <cell r="E9">
            <v>47.791666666666664</v>
          </cell>
          <cell r="F9">
            <v>73</v>
          </cell>
          <cell r="G9">
            <v>24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26.466666666666665</v>
          </cell>
          <cell r="C10">
            <v>33.1</v>
          </cell>
          <cell r="D10">
            <v>20.3</v>
          </cell>
          <cell r="E10">
            <v>45.791666666666664</v>
          </cell>
          <cell r="F10">
            <v>63</v>
          </cell>
          <cell r="G10">
            <v>24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26.258333333333329</v>
          </cell>
          <cell r="C11">
            <v>33.200000000000003</v>
          </cell>
          <cell r="D11">
            <v>20.100000000000001</v>
          </cell>
          <cell r="E11">
            <v>49.416666666666664</v>
          </cell>
          <cell r="F11">
            <v>74</v>
          </cell>
          <cell r="G11">
            <v>24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25.162500000000005</v>
          </cell>
          <cell r="C12">
            <v>33.4</v>
          </cell>
          <cell r="D12">
            <v>18.399999999999999</v>
          </cell>
          <cell r="E12">
            <v>55.625</v>
          </cell>
          <cell r="F12">
            <v>82</v>
          </cell>
          <cell r="G12">
            <v>28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26.362500000000001</v>
          </cell>
          <cell r="C13">
            <v>34.299999999999997</v>
          </cell>
          <cell r="D13">
            <v>20.100000000000001</v>
          </cell>
          <cell r="E13">
            <v>50.958333333333336</v>
          </cell>
          <cell r="F13">
            <v>77</v>
          </cell>
          <cell r="G13">
            <v>26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26.691666666666666</v>
          </cell>
          <cell r="C14">
            <v>34</v>
          </cell>
          <cell r="D14">
            <v>21</v>
          </cell>
          <cell r="E14">
            <v>45.833333333333336</v>
          </cell>
          <cell r="F14">
            <v>66</v>
          </cell>
          <cell r="G14">
            <v>24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26.683333333333334</v>
          </cell>
          <cell r="C15">
            <v>33.4</v>
          </cell>
          <cell r="D15">
            <v>20.6</v>
          </cell>
          <cell r="E15">
            <v>47.291666666666664</v>
          </cell>
          <cell r="F15">
            <v>68</v>
          </cell>
          <cell r="G15">
            <v>26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27.82083333333334</v>
          </cell>
          <cell r="C16">
            <v>34.4</v>
          </cell>
          <cell r="D16">
            <v>22.2</v>
          </cell>
          <cell r="E16">
            <v>47.958333333333336</v>
          </cell>
          <cell r="F16">
            <v>64</v>
          </cell>
          <cell r="G16">
            <v>31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28.400000000000006</v>
          </cell>
          <cell r="C17">
            <v>35.200000000000003</v>
          </cell>
          <cell r="D17">
            <v>22.7</v>
          </cell>
          <cell r="E17">
            <v>53.791666666666664</v>
          </cell>
          <cell r="F17">
            <v>77</v>
          </cell>
          <cell r="G17">
            <v>30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28.474999999999994</v>
          </cell>
          <cell r="C18">
            <v>35.200000000000003</v>
          </cell>
          <cell r="D18">
            <v>22.7</v>
          </cell>
          <cell r="E18">
            <v>45.208333333333336</v>
          </cell>
          <cell r="F18">
            <v>66</v>
          </cell>
          <cell r="G18">
            <v>19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28.033333333333335</v>
          </cell>
          <cell r="C19">
            <v>35.1</v>
          </cell>
          <cell r="D19">
            <v>23.1</v>
          </cell>
          <cell r="E19">
            <v>43.041666666666664</v>
          </cell>
          <cell r="F19">
            <v>53</v>
          </cell>
          <cell r="G19">
            <v>29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27.191666666666666</v>
          </cell>
          <cell r="C20">
            <v>33.4</v>
          </cell>
          <cell r="D20">
            <v>20.2</v>
          </cell>
          <cell r="E20">
            <v>56.125</v>
          </cell>
          <cell r="F20">
            <v>81</v>
          </cell>
          <cell r="G20">
            <v>36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26.637499999999999</v>
          </cell>
          <cell r="C21">
            <v>32.799999999999997</v>
          </cell>
          <cell r="D21">
            <v>21.9</v>
          </cell>
          <cell r="E21">
            <v>66.125</v>
          </cell>
          <cell r="F21">
            <v>87</v>
          </cell>
          <cell r="G21">
            <v>41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0.4</v>
          </cell>
        </row>
        <row r="22">
          <cell r="B22">
            <v>27.999999999999996</v>
          </cell>
          <cell r="C22">
            <v>34</v>
          </cell>
          <cell r="D22">
            <v>23</v>
          </cell>
          <cell r="E22">
            <v>60.208333333333336</v>
          </cell>
          <cell r="F22">
            <v>80</v>
          </cell>
          <cell r="G22">
            <v>39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23.962499999999995</v>
          </cell>
          <cell r="C23">
            <v>30</v>
          </cell>
          <cell r="D23">
            <v>21.2</v>
          </cell>
          <cell r="E23">
            <v>84.166666666666671</v>
          </cell>
          <cell r="F23">
            <v>96</v>
          </cell>
          <cell r="G23">
            <v>53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28</v>
          </cell>
        </row>
        <row r="24">
          <cell r="B24">
            <v>21.829166666666666</v>
          </cell>
          <cell r="C24">
            <v>26.4</v>
          </cell>
          <cell r="D24">
            <v>19.600000000000001</v>
          </cell>
          <cell r="E24">
            <v>87.75</v>
          </cell>
          <cell r="F24">
            <v>96</v>
          </cell>
          <cell r="G24">
            <v>64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26.399999999999995</v>
          </cell>
        </row>
        <row r="25">
          <cell r="B25">
            <v>22.629166666666666</v>
          </cell>
          <cell r="C25">
            <v>29.5</v>
          </cell>
          <cell r="D25">
            <v>17.100000000000001</v>
          </cell>
          <cell r="E25">
            <v>60.375</v>
          </cell>
          <cell r="F25">
            <v>80</v>
          </cell>
          <cell r="G25">
            <v>43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24.933333333333337</v>
          </cell>
          <cell r="C26">
            <v>32.200000000000003</v>
          </cell>
          <cell r="D26">
            <v>19.2</v>
          </cell>
          <cell r="E26">
            <v>52.916666666666664</v>
          </cell>
          <cell r="F26">
            <v>70</v>
          </cell>
          <cell r="G26">
            <v>37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24.391666666666669</v>
          </cell>
          <cell r="C27">
            <v>31</v>
          </cell>
          <cell r="D27">
            <v>19.2</v>
          </cell>
          <cell r="E27">
            <v>61.583333333333336</v>
          </cell>
          <cell r="F27">
            <v>87</v>
          </cell>
          <cell r="G27">
            <v>26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23.383333333333329</v>
          </cell>
          <cell r="C28">
            <v>30</v>
          </cell>
          <cell r="D28">
            <v>17.8</v>
          </cell>
          <cell r="E28">
            <v>54.666666666666664</v>
          </cell>
          <cell r="F28">
            <v>78</v>
          </cell>
          <cell r="G28">
            <v>33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24.320833333333329</v>
          </cell>
          <cell r="C29">
            <v>30.8</v>
          </cell>
          <cell r="D29">
            <v>18.899999999999999</v>
          </cell>
          <cell r="E29">
            <v>62.75</v>
          </cell>
          <cell r="F29">
            <v>89</v>
          </cell>
          <cell r="G29">
            <v>40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24.741666666666671</v>
          </cell>
          <cell r="C30">
            <v>31</v>
          </cell>
          <cell r="D30">
            <v>19</v>
          </cell>
          <cell r="E30">
            <v>56.75</v>
          </cell>
          <cell r="F30">
            <v>78</v>
          </cell>
          <cell r="G30">
            <v>38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24.579166666666669</v>
          </cell>
          <cell r="C31">
            <v>32</v>
          </cell>
          <cell r="D31">
            <v>17.8</v>
          </cell>
          <cell r="E31">
            <v>54.25</v>
          </cell>
          <cell r="F31">
            <v>74</v>
          </cell>
          <cell r="G31">
            <v>33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23.945833333333336</v>
          </cell>
          <cell r="C32">
            <v>30.9</v>
          </cell>
          <cell r="D32">
            <v>20.2</v>
          </cell>
          <cell r="E32">
            <v>70</v>
          </cell>
          <cell r="F32">
            <v>95</v>
          </cell>
          <cell r="G32">
            <v>46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22.200000000000003</v>
          </cell>
        </row>
        <row r="33">
          <cell r="B33">
            <v>23.395833333333339</v>
          </cell>
          <cell r="C33">
            <v>28.8</v>
          </cell>
          <cell r="D33">
            <v>20.2</v>
          </cell>
          <cell r="E33">
            <v>87.5</v>
          </cell>
          <cell r="F33">
            <v>96</v>
          </cell>
          <cell r="G33">
            <v>68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7.8000000000000007</v>
          </cell>
        </row>
        <row r="34">
          <cell r="B34">
            <v>24.804166666666664</v>
          </cell>
          <cell r="C34">
            <v>31.4</v>
          </cell>
          <cell r="D34">
            <v>21.1</v>
          </cell>
          <cell r="E34">
            <v>80.208333333333329</v>
          </cell>
          <cell r="F34">
            <v>96</v>
          </cell>
          <cell r="G34">
            <v>50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25.379166666666663</v>
          </cell>
          <cell r="C35">
            <v>31.9</v>
          </cell>
          <cell r="D35">
            <v>20.3</v>
          </cell>
          <cell r="E35">
            <v>71.25</v>
          </cell>
          <cell r="F35">
            <v>94</v>
          </cell>
          <cell r="G35">
            <v>38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33.809090909090912</v>
          </cell>
          <cell r="C5">
            <v>37.200000000000003</v>
          </cell>
          <cell r="D5">
            <v>24.5</v>
          </cell>
          <cell r="E5">
            <v>34.18181818181818</v>
          </cell>
          <cell r="F5">
            <v>63</v>
          </cell>
          <cell r="G5">
            <v>20</v>
          </cell>
          <cell r="H5">
            <v>8.2799999999999994</v>
          </cell>
          <cell r="I5" t="str">
            <v>L</v>
          </cell>
          <cell r="J5">
            <v>21.96</v>
          </cell>
          <cell r="K5">
            <v>0</v>
          </cell>
        </row>
        <row r="6">
          <cell r="B6">
            <v>28.037500000000005</v>
          </cell>
          <cell r="C6">
            <v>36</v>
          </cell>
          <cell r="D6">
            <v>20.399999999999999</v>
          </cell>
          <cell r="E6">
            <v>51.125</v>
          </cell>
          <cell r="F6">
            <v>80</v>
          </cell>
          <cell r="G6">
            <v>23</v>
          </cell>
          <cell r="H6">
            <v>13.68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27.508333333333336</v>
          </cell>
          <cell r="C7">
            <v>35.799999999999997</v>
          </cell>
          <cell r="D7">
            <v>20.100000000000001</v>
          </cell>
          <cell r="E7">
            <v>51.125</v>
          </cell>
          <cell r="F7">
            <v>79</v>
          </cell>
          <cell r="G7">
            <v>25</v>
          </cell>
          <cell r="H7">
            <v>10.44</v>
          </cell>
          <cell r="I7" t="str">
            <v>SE</v>
          </cell>
          <cell r="J7">
            <v>25.2</v>
          </cell>
          <cell r="K7">
            <v>0</v>
          </cell>
        </row>
        <row r="8">
          <cell r="B8">
            <v>28.5</v>
          </cell>
          <cell r="C8">
            <v>37.9</v>
          </cell>
          <cell r="D8">
            <v>20.2</v>
          </cell>
          <cell r="E8">
            <v>51.125</v>
          </cell>
          <cell r="F8">
            <v>83</v>
          </cell>
          <cell r="G8">
            <v>16</v>
          </cell>
          <cell r="H8">
            <v>6.48</v>
          </cell>
          <cell r="I8" t="str">
            <v>SE</v>
          </cell>
          <cell r="J8">
            <v>21.240000000000002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33.708333333333336</v>
          </cell>
          <cell r="C21">
            <v>38.6</v>
          </cell>
          <cell r="D21">
            <v>26.8</v>
          </cell>
          <cell r="E21">
            <v>48.666666666666664</v>
          </cell>
          <cell r="F21">
            <v>80</v>
          </cell>
          <cell r="G21">
            <v>32</v>
          </cell>
          <cell r="H21">
            <v>10.08</v>
          </cell>
          <cell r="I21" t="str">
            <v>NE</v>
          </cell>
          <cell r="J21">
            <v>32.76</v>
          </cell>
          <cell r="K21">
            <v>0.2</v>
          </cell>
        </row>
        <row r="22">
          <cell r="B22">
            <v>31.245833333333334</v>
          </cell>
          <cell r="C22">
            <v>38.799999999999997</v>
          </cell>
          <cell r="D22">
            <v>25.7</v>
          </cell>
          <cell r="E22">
            <v>57.875</v>
          </cell>
          <cell r="F22">
            <v>80</v>
          </cell>
          <cell r="G22">
            <v>31</v>
          </cell>
          <cell r="H22">
            <v>10.8</v>
          </cell>
          <cell r="I22" t="str">
            <v>NO</v>
          </cell>
          <cell r="J22">
            <v>32.04</v>
          </cell>
          <cell r="K22">
            <v>0</v>
          </cell>
        </row>
        <row r="23">
          <cell r="B23">
            <v>28.845833333333331</v>
          </cell>
          <cell r="C23">
            <v>37.299999999999997</v>
          </cell>
          <cell r="D23">
            <v>24.3</v>
          </cell>
          <cell r="E23">
            <v>69.5</v>
          </cell>
          <cell r="F23">
            <v>92</v>
          </cell>
          <cell r="G23">
            <v>35</v>
          </cell>
          <cell r="H23">
            <v>11.16</v>
          </cell>
          <cell r="I23" t="str">
            <v>SE</v>
          </cell>
          <cell r="J23">
            <v>40.680000000000007</v>
          </cell>
          <cell r="K23">
            <v>0</v>
          </cell>
        </row>
        <row r="24">
          <cell r="B24">
            <v>25.095833333333342</v>
          </cell>
          <cell r="C24">
            <v>30.3</v>
          </cell>
          <cell r="D24">
            <v>23.1</v>
          </cell>
          <cell r="E24">
            <v>80.791666666666671</v>
          </cell>
          <cell r="F24">
            <v>93</v>
          </cell>
          <cell r="G24">
            <v>51</v>
          </cell>
          <cell r="H24">
            <v>11.520000000000001</v>
          </cell>
          <cell r="I24" t="str">
            <v>S</v>
          </cell>
          <cell r="J24">
            <v>29.16</v>
          </cell>
          <cell r="K24">
            <v>0</v>
          </cell>
        </row>
        <row r="25">
          <cell r="B25">
            <v>23.9</v>
          </cell>
          <cell r="C25">
            <v>25.4</v>
          </cell>
          <cell r="D25">
            <v>23.3</v>
          </cell>
          <cell r="E25">
            <v>70.5</v>
          </cell>
          <cell r="F25">
            <v>72</v>
          </cell>
          <cell r="G25">
            <v>68</v>
          </cell>
          <cell r="H25">
            <v>7.5600000000000005</v>
          </cell>
          <cell r="I25" t="str">
            <v>S</v>
          </cell>
          <cell r="J25">
            <v>12.6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31.166666666666668</v>
          </cell>
          <cell r="C33">
            <v>36</v>
          </cell>
          <cell r="D33">
            <v>26.8</v>
          </cell>
          <cell r="E33">
            <v>62.5</v>
          </cell>
          <cell r="F33">
            <v>81</v>
          </cell>
          <cell r="G33">
            <v>40</v>
          </cell>
          <cell r="H33">
            <v>14.4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28.460869565217386</v>
          </cell>
          <cell r="C34">
            <v>36</v>
          </cell>
          <cell r="D34">
            <v>23.6</v>
          </cell>
          <cell r="E34">
            <v>73.304347826086953</v>
          </cell>
          <cell r="F34">
            <v>92</v>
          </cell>
          <cell r="G34">
            <v>40</v>
          </cell>
          <cell r="H34">
            <v>15.48</v>
          </cell>
          <cell r="I34" t="str">
            <v>SE</v>
          </cell>
          <cell r="J34">
            <v>37.800000000000004</v>
          </cell>
          <cell r="K34">
            <v>0</v>
          </cell>
        </row>
        <row r="35">
          <cell r="B35">
            <v>29.429166666666671</v>
          </cell>
          <cell r="C35">
            <v>37.4</v>
          </cell>
          <cell r="D35">
            <v>23.9</v>
          </cell>
          <cell r="E35">
            <v>67.125</v>
          </cell>
          <cell r="F35">
            <v>91</v>
          </cell>
          <cell r="G35">
            <v>30</v>
          </cell>
          <cell r="H35">
            <v>7.9200000000000008</v>
          </cell>
          <cell r="I35" t="str">
            <v>NO</v>
          </cell>
          <cell r="J35">
            <v>22.68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23.991666666666664</v>
          </cell>
          <cell r="C5">
            <v>31.4</v>
          </cell>
          <cell r="D5">
            <v>17.3</v>
          </cell>
          <cell r="E5">
            <v>71.458333333333329</v>
          </cell>
          <cell r="F5">
            <v>97</v>
          </cell>
          <cell r="G5">
            <v>41</v>
          </cell>
          <cell r="H5">
            <v>15.840000000000002</v>
          </cell>
          <cell r="I5" t="str">
            <v>SE</v>
          </cell>
          <cell r="J5">
            <v>29.880000000000003</v>
          </cell>
          <cell r="K5">
            <v>0</v>
          </cell>
        </row>
        <row r="6">
          <cell r="B6">
            <v>23.112500000000001</v>
          </cell>
          <cell r="C6">
            <v>29.2</v>
          </cell>
          <cell r="D6">
            <v>18.8</v>
          </cell>
          <cell r="E6">
            <v>76.75</v>
          </cell>
          <cell r="F6">
            <v>95</v>
          </cell>
          <cell r="G6">
            <v>55</v>
          </cell>
          <cell r="H6">
            <v>15.120000000000001</v>
          </cell>
          <cell r="I6" t="str">
            <v>SE</v>
          </cell>
          <cell r="J6">
            <v>32.4</v>
          </cell>
          <cell r="K6">
            <v>0</v>
          </cell>
        </row>
        <row r="7">
          <cell r="B7">
            <v>24.345833333333342</v>
          </cell>
          <cell r="C7">
            <v>32.200000000000003</v>
          </cell>
          <cell r="D7">
            <v>18.399999999999999</v>
          </cell>
          <cell r="E7">
            <v>73.625</v>
          </cell>
          <cell r="F7">
            <v>95</v>
          </cell>
          <cell r="G7">
            <v>41</v>
          </cell>
          <cell r="H7">
            <v>14.76</v>
          </cell>
          <cell r="I7" t="str">
            <v>SE</v>
          </cell>
          <cell r="J7">
            <v>25.92</v>
          </cell>
          <cell r="K7">
            <v>0</v>
          </cell>
        </row>
        <row r="8">
          <cell r="B8">
            <v>24.891666666666669</v>
          </cell>
          <cell r="C8">
            <v>33.200000000000003</v>
          </cell>
          <cell r="D8">
            <v>18.2</v>
          </cell>
          <cell r="E8">
            <v>70.458333333333329</v>
          </cell>
          <cell r="F8">
            <v>97</v>
          </cell>
          <cell r="G8">
            <v>35</v>
          </cell>
          <cell r="H8">
            <v>10.08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25.466666666666665</v>
          </cell>
          <cell r="C9">
            <v>34.6</v>
          </cell>
          <cell r="D9">
            <v>17.399999999999999</v>
          </cell>
          <cell r="E9">
            <v>62.833333333333336</v>
          </cell>
          <cell r="F9">
            <v>95</v>
          </cell>
          <cell r="G9">
            <v>27</v>
          </cell>
          <cell r="H9">
            <v>9.7200000000000006</v>
          </cell>
          <cell r="I9" t="str">
            <v>SE</v>
          </cell>
          <cell r="J9">
            <v>24.48</v>
          </cell>
          <cell r="K9">
            <v>0</v>
          </cell>
        </row>
        <row r="10">
          <cell r="B10">
            <v>25.704166666666669</v>
          </cell>
          <cell r="C10">
            <v>34.200000000000003</v>
          </cell>
          <cell r="D10">
            <v>18</v>
          </cell>
          <cell r="E10">
            <v>64.041666666666671</v>
          </cell>
          <cell r="F10">
            <v>95</v>
          </cell>
          <cell r="G10">
            <v>32</v>
          </cell>
          <cell r="H10">
            <v>12.6</v>
          </cell>
          <cell r="I10" t="str">
            <v>SE</v>
          </cell>
          <cell r="J10">
            <v>30.240000000000002</v>
          </cell>
          <cell r="K10">
            <v>0</v>
          </cell>
        </row>
        <row r="11">
          <cell r="B11">
            <v>25.529166666666672</v>
          </cell>
          <cell r="C11">
            <v>34.5</v>
          </cell>
          <cell r="D11">
            <v>17.2</v>
          </cell>
          <cell r="E11">
            <v>61.916666666666664</v>
          </cell>
          <cell r="F11">
            <v>96</v>
          </cell>
          <cell r="G11">
            <v>24</v>
          </cell>
          <cell r="H11">
            <v>16.2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25.483333333333334</v>
          </cell>
          <cell r="C12">
            <v>34.799999999999997</v>
          </cell>
          <cell r="D12">
            <v>17.100000000000001</v>
          </cell>
          <cell r="E12">
            <v>59.166666666666664</v>
          </cell>
          <cell r="F12">
            <v>92</v>
          </cell>
          <cell r="G12">
            <v>30</v>
          </cell>
          <cell r="H12">
            <v>12.96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26.245833333333334</v>
          </cell>
          <cell r="C13">
            <v>34.799999999999997</v>
          </cell>
          <cell r="D13">
            <v>18.3</v>
          </cell>
          <cell r="E13">
            <v>58.333333333333336</v>
          </cell>
          <cell r="F13">
            <v>91</v>
          </cell>
          <cell r="G13">
            <v>28</v>
          </cell>
          <cell r="H13">
            <v>13.68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25.573913043478264</v>
          </cell>
          <cell r="C14">
            <v>35.200000000000003</v>
          </cell>
          <cell r="D14">
            <v>16.7</v>
          </cell>
          <cell r="E14">
            <v>59</v>
          </cell>
          <cell r="F14">
            <v>94</v>
          </cell>
          <cell r="G14">
            <v>28</v>
          </cell>
          <cell r="H14">
            <v>13.68</v>
          </cell>
          <cell r="I14" t="str">
            <v>SE</v>
          </cell>
          <cell r="J14">
            <v>25.92</v>
          </cell>
          <cell r="K14">
            <v>0</v>
          </cell>
        </row>
        <row r="15">
          <cell r="B15">
            <v>26.837500000000002</v>
          </cell>
          <cell r="C15">
            <v>36.6</v>
          </cell>
          <cell r="D15">
            <v>18.2</v>
          </cell>
          <cell r="E15">
            <v>59.541666666666664</v>
          </cell>
          <cell r="F15">
            <v>95</v>
          </cell>
          <cell r="G15">
            <v>28</v>
          </cell>
          <cell r="H15">
            <v>11.16</v>
          </cell>
          <cell r="I15" t="str">
            <v>S</v>
          </cell>
          <cell r="J15">
            <v>29.880000000000003</v>
          </cell>
          <cell r="K15">
            <v>0</v>
          </cell>
        </row>
        <row r="16">
          <cell r="B16">
            <v>28.212499999999995</v>
          </cell>
          <cell r="C16">
            <v>37.700000000000003</v>
          </cell>
          <cell r="D16">
            <v>20.399999999999999</v>
          </cell>
          <cell r="E16">
            <v>59.333333333333336</v>
          </cell>
          <cell r="F16">
            <v>90</v>
          </cell>
          <cell r="G16">
            <v>29</v>
          </cell>
          <cell r="H16">
            <v>12.24</v>
          </cell>
          <cell r="I16" t="str">
            <v>SE</v>
          </cell>
          <cell r="J16">
            <v>29.16</v>
          </cell>
          <cell r="K16">
            <v>0</v>
          </cell>
        </row>
        <row r="17">
          <cell r="B17">
            <v>28.470833333333335</v>
          </cell>
          <cell r="C17">
            <v>37.9</v>
          </cell>
          <cell r="D17">
            <v>21.1</v>
          </cell>
          <cell r="E17">
            <v>61.083333333333336</v>
          </cell>
          <cell r="F17">
            <v>93</v>
          </cell>
          <cell r="G17">
            <v>31</v>
          </cell>
          <cell r="H17">
            <v>13.32</v>
          </cell>
          <cell r="I17" t="str">
            <v>SE</v>
          </cell>
          <cell r="J17">
            <v>28.8</v>
          </cell>
          <cell r="K17">
            <v>0</v>
          </cell>
        </row>
        <row r="18">
          <cell r="B18">
            <v>28.291666666666657</v>
          </cell>
          <cell r="C18">
            <v>37.1</v>
          </cell>
          <cell r="D18">
            <v>19.899999999999999</v>
          </cell>
          <cell r="E18">
            <v>58.083333333333336</v>
          </cell>
          <cell r="F18">
            <v>92</v>
          </cell>
          <cell r="G18">
            <v>27</v>
          </cell>
          <cell r="H18">
            <v>12.6</v>
          </cell>
          <cell r="I18" t="str">
            <v>SE</v>
          </cell>
          <cell r="J18">
            <v>25.92</v>
          </cell>
          <cell r="K18">
            <v>0</v>
          </cell>
        </row>
        <row r="19">
          <cell r="B19">
            <v>27.041666666666671</v>
          </cell>
          <cell r="C19">
            <v>36.9</v>
          </cell>
          <cell r="D19">
            <v>21.2</v>
          </cell>
          <cell r="E19">
            <v>65.333333333333329</v>
          </cell>
          <cell r="F19">
            <v>89</v>
          </cell>
          <cell r="H19">
            <v>22.32</v>
          </cell>
          <cell r="I19" t="str">
            <v>N</v>
          </cell>
          <cell r="J19">
            <v>50.4</v>
          </cell>
          <cell r="K19">
            <v>0</v>
          </cell>
        </row>
        <row r="20">
          <cell r="B20">
            <v>27.341666666666669</v>
          </cell>
          <cell r="C20">
            <v>36.299999999999997</v>
          </cell>
          <cell r="D20">
            <v>20.8</v>
          </cell>
          <cell r="E20">
            <v>64.166666666666671</v>
          </cell>
          <cell r="F20">
            <v>93</v>
          </cell>
          <cell r="G20">
            <v>30</v>
          </cell>
          <cell r="H20">
            <v>15.48</v>
          </cell>
          <cell r="I20" t="str">
            <v>N</v>
          </cell>
          <cell r="J20">
            <v>34.200000000000003</v>
          </cell>
          <cell r="K20">
            <v>0.2</v>
          </cell>
        </row>
        <row r="21">
          <cell r="B21">
            <v>28.591666666666669</v>
          </cell>
          <cell r="C21">
            <v>37.4</v>
          </cell>
          <cell r="D21">
            <v>21.7</v>
          </cell>
          <cell r="E21">
            <v>64.5</v>
          </cell>
          <cell r="F21">
            <v>95</v>
          </cell>
          <cell r="G21">
            <v>34</v>
          </cell>
          <cell r="H21">
            <v>15.120000000000001</v>
          </cell>
          <cell r="I21" t="str">
            <v>N</v>
          </cell>
          <cell r="J21">
            <v>41.76</v>
          </cell>
          <cell r="K21">
            <v>0</v>
          </cell>
        </row>
        <row r="22">
          <cell r="B22">
            <v>27.858333333333338</v>
          </cell>
          <cell r="C22">
            <v>37.200000000000003</v>
          </cell>
          <cell r="D22">
            <v>21.8</v>
          </cell>
          <cell r="E22">
            <v>68.583333333333329</v>
          </cell>
          <cell r="F22">
            <v>94</v>
          </cell>
          <cell r="G22">
            <v>35</v>
          </cell>
          <cell r="H22">
            <v>21.96</v>
          </cell>
          <cell r="I22" t="str">
            <v>NO</v>
          </cell>
          <cell r="J22">
            <v>38.159999999999997</v>
          </cell>
          <cell r="K22">
            <v>0</v>
          </cell>
        </row>
        <row r="23">
          <cell r="B23">
            <v>26.675000000000008</v>
          </cell>
          <cell r="C23">
            <v>36.5</v>
          </cell>
          <cell r="D23">
            <v>22.3</v>
          </cell>
          <cell r="E23">
            <v>77.833333333333329</v>
          </cell>
          <cell r="F23">
            <v>97</v>
          </cell>
          <cell r="G23">
            <v>41</v>
          </cell>
          <cell r="H23">
            <v>15.840000000000002</v>
          </cell>
          <cell r="I23" t="str">
            <v>S</v>
          </cell>
          <cell r="J23">
            <v>36</v>
          </cell>
          <cell r="K23">
            <v>35</v>
          </cell>
        </row>
        <row r="24">
          <cell r="B24">
            <v>25.083333333333332</v>
          </cell>
          <cell r="C24">
            <v>31.3</v>
          </cell>
          <cell r="D24">
            <v>22.1</v>
          </cell>
          <cell r="E24">
            <v>84.666666666666671</v>
          </cell>
          <cell r="F24">
            <v>98</v>
          </cell>
          <cell r="G24">
            <v>57</v>
          </cell>
          <cell r="H24">
            <v>16.920000000000002</v>
          </cell>
          <cell r="I24" t="str">
            <v>SO</v>
          </cell>
          <cell r="J24">
            <v>29.16</v>
          </cell>
          <cell r="K24">
            <v>0.60000000000000009</v>
          </cell>
        </row>
        <row r="25">
          <cell r="B25">
            <v>26.520833333333332</v>
          </cell>
          <cell r="C25">
            <v>32.700000000000003</v>
          </cell>
          <cell r="D25">
            <v>21.2</v>
          </cell>
          <cell r="E25">
            <v>73.291666666666671</v>
          </cell>
          <cell r="F25">
            <v>97</v>
          </cell>
          <cell r="G25">
            <v>48</v>
          </cell>
          <cell r="H25">
            <v>11.879999999999999</v>
          </cell>
          <cell r="I25" t="str">
            <v>S</v>
          </cell>
          <cell r="J25">
            <v>21.6</v>
          </cell>
          <cell r="K25">
            <v>0.2</v>
          </cell>
        </row>
        <row r="26">
          <cell r="B26">
            <v>27.020833333333339</v>
          </cell>
          <cell r="C26">
            <v>33.5</v>
          </cell>
          <cell r="D26">
            <v>22.3</v>
          </cell>
          <cell r="E26">
            <v>74.875</v>
          </cell>
          <cell r="F26">
            <v>96</v>
          </cell>
          <cell r="G26">
            <v>49</v>
          </cell>
          <cell r="H26">
            <v>15.840000000000002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25.820833333333329</v>
          </cell>
          <cell r="C27">
            <v>32.799999999999997</v>
          </cell>
          <cell r="D27">
            <v>19.600000000000001</v>
          </cell>
          <cell r="E27">
            <v>61.916666666666664</v>
          </cell>
          <cell r="F27">
            <v>91</v>
          </cell>
          <cell r="G27">
            <v>32</v>
          </cell>
          <cell r="H27">
            <v>15.48</v>
          </cell>
          <cell r="I27" t="str">
            <v>SE</v>
          </cell>
          <cell r="J27">
            <v>28.44</v>
          </cell>
          <cell r="K27">
            <v>0</v>
          </cell>
        </row>
        <row r="28">
          <cell r="B28">
            <v>24.125</v>
          </cell>
          <cell r="C28">
            <v>33.700000000000003</v>
          </cell>
          <cell r="D28">
            <v>16.600000000000001</v>
          </cell>
          <cell r="E28">
            <v>64.541666666666671</v>
          </cell>
          <cell r="F28">
            <v>90</v>
          </cell>
          <cell r="G28">
            <v>38</v>
          </cell>
          <cell r="H28">
            <v>13.68</v>
          </cell>
          <cell r="I28" t="str">
            <v>S</v>
          </cell>
          <cell r="J28">
            <v>28.44</v>
          </cell>
          <cell r="K28">
            <v>0</v>
          </cell>
        </row>
        <row r="29">
          <cell r="B29">
            <v>26.616666666666664</v>
          </cell>
          <cell r="C29">
            <v>33.700000000000003</v>
          </cell>
          <cell r="D29">
            <v>21.1</v>
          </cell>
          <cell r="E29">
            <v>63.5</v>
          </cell>
          <cell r="F29">
            <v>86</v>
          </cell>
          <cell r="G29">
            <v>41</v>
          </cell>
          <cell r="H29">
            <v>17.28</v>
          </cell>
          <cell r="I29" t="str">
            <v>SE</v>
          </cell>
          <cell r="J29">
            <v>36.36</v>
          </cell>
          <cell r="K29">
            <v>0</v>
          </cell>
        </row>
        <row r="30">
          <cell r="B30">
            <v>27.2</v>
          </cell>
          <cell r="C30">
            <v>33.9</v>
          </cell>
          <cell r="D30">
            <v>21.8</v>
          </cell>
          <cell r="E30">
            <v>58.083333333333336</v>
          </cell>
          <cell r="F30">
            <v>79</v>
          </cell>
          <cell r="G30">
            <v>35</v>
          </cell>
          <cell r="H30">
            <v>17.64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26.774999999999995</v>
          </cell>
          <cell r="C31">
            <v>35.1</v>
          </cell>
          <cell r="D31">
            <v>19.5</v>
          </cell>
          <cell r="E31">
            <v>55.375</v>
          </cell>
          <cell r="F31">
            <v>80</v>
          </cell>
          <cell r="G31">
            <v>32</v>
          </cell>
          <cell r="H31">
            <v>14.04</v>
          </cell>
          <cell r="I31" t="str">
            <v>SE</v>
          </cell>
          <cell r="J31">
            <v>27.36</v>
          </cell>
          <cell r="K31">
            <v>0</v>
          </cell>
        </row>
        <row r="32">
          <cell r="B32">
            <v>26.866666666666664</v>
          </cell>
          <cell r="C32">
            <v>35.200000000000003</v>
          </cell>
          <cell r="D32">
            <v>21.9</v>
          </cell>
          <cell r="E32">
            <v>68.291666666666671</v>
          </cell>
          <cell r="F32">
            <v>88</v>
          </cell>
          <cell r="G32">
            <v>37</v>
          </cell>
          <cell r="H32">
            <v>21.6</v>
          </cell>
          <cell r="I32" t="str">
            <v>NE</v>
          </cell>
          <cell r="J32">
            <v>43.92</v>
          </cell>
          <cell r="K32">
            <v>9.4</v>
          </cell>
        </row>
        <row r="33">
          <cell r="B33">
            <v>25.020833333333343</v>
          </cell>
          <cell r="C33">
            <v>30.5</v>
          </cell>
          <cell r="D33">
            <v>22.5</v>
          </cell>
          <cell r="E33">
            <v>85.291666666666671</v>
          </cell>
          <cell r="F33">
            <v>97</v>
          </cell>
          <cell r="G33">
            <v>62</v>
          </cell>
          <cell r="H33">
            <v>10.8</v>
          </cell>
          <cell r="I33" t="str">
            <v>SE</v>
          </cell>
          <cell r="J33">
            <v>21.6</v>
          </cell>
          <cell r="K33">
            <v>0.4</v>
          </cell>
        </row>
        <row r="34">
          <cell r="B34">
            <v>25.920833333333331</v>
          </cell>
          <cell r="C34">
            <v>33.799999999999997</v>
          </cell>
          <cell r="D34">
            <v>20.3</v>
          </cell>
          <cell r="E34">
            <v>76.541666666666671</v>
          </cell>
          <cell r="F34">
            <v>98</v>
          </cell>
          <cell r="G34">
            <v>46</v>
          </cell>
          <cell r="H34">
            <v>14.04</v>
          </cell>
          <cell r="I34" t="str">
            <v>SE</v>
          </cell>
          <cell r="J34">
            <v>29.16</v>
          </cell>
          <cell r="K34">
            <v>0</v>
          </cell>
        </row>
        <row r="35">
          <cell r="B35">
            <v>26.412499999999998</v>
          </cell>
          <cell r="C35">
            <v>34.6</v>
          </cell>
          <cell r="D35">
            <v>19.7</v>
          </cell>
          <cell r="E35">
            <v>72.166666666666671</v>
          </cell>
          <cell r="F35">
            <v>98</v>
          </cell>
          <cell r="G35">
            <v>37</v>
          </cell>
          <cell r="H35">
            <v>12.24</v>
          </cell>
          <cell r="I35" t="str">
            <v>L</v>
          </cell>
          <cell r="J35">
            <v>19.440000000000001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24.529166666666665</v>
          </cell>
          <cell r="C5">
            <v>31.6</v>
          </cell>
          <cell r="D5">
            <v>18.3</v>
          </cell>
          <cell r="E5">
            <v>70.291666666666671</v>
          </cell>
          <cell r="F5">
            <v>97</v>
          </cell>
          <cell r="G5">
            <v>38</v>
          </cell>
          <cell r="H5">
            <v>10.44</v>
          </cell>
          <cell r="I5" t="str">
            <v>NE</v>
          </cell>
          <cell r="J5">
            <v>25.2</v>
          </cell>
          <cell r="K5">
            <v>0.2</v>
          </cell>
        </row>
        <row r="6">
          <cell r="B6">
            <v>24.162499999999998</v>
          </cell>
          <cell r="C6">
            <v>30.4</v>
          </cell>
          <cell r="D6">
            <v>19.100000000000001</v>
          </cell>
          <cell r="E6">
            <v>71.583333333333329</v>
          </cell>
          <cell r="F6">
            <v>95</v>
          </cell>
          <cell r="G6">
            <v>45</v>
          </cell>
          <cell r="H6">
            <v>12.24</v>
          </cell>
          <cell r="I6" t="str">
            <v>L</v>
          </cell>
          <cell r="J6">
            <v>28.08</v>
          </cell>
          <cell r="K6">
            <v>0.2</v>
          </cell>
        </row>
        <row r="7">
          <cell r="B7">
            <v>24.383333333333329</v>
          </cell>
          <cell r="C7">
            <v>31.6</v>
          </cell>
          <cell r="D7">
            <v>17.899999999999999</v>
          </cell>
          <cell r="E7">
            <v>68.791666666666671</v>
          </cell>
          <cell r="F7">
            <v>95</v>
          </cell>
          <cell r="G7">
            <v>40</v>
          </cell>
          <cell r="H7">
            <v>12.24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24.954166666666669</v>
          </cell>
          <cell r="C8">
            <v>33.4</v>
          </cell>
          <cell r="D8">
            <v>17.5</v>
          </cell>
          <cell r="E8">
            <v>67.958333333333329</v>
          </cell>
          <cell r="F8">
            <v>98</v>
          </cell>
          <cell r="G8">
            <v>30</v>
          </cell>
          <cell r="H8">
            <v>10.08</v>
          </cell>
          <cell r="I8" t="str">
            <v>L</v>
          </cell>
          <cell r="J8">
            <v>22.68</v>
          </cell>
          <cell r="K8">
            <v>0.2</v>
          </cell>
        </row>
        <row r="9">
          <cell r="B9">
            <v>25.991666666666671</v>
          </cell>
          <cell r="C9">
            <v>34.9</v>
          </cell>
          <cell r="D9">
            <v>17.600000000000001</v>
          </cell>
          <cell r="E9">
            <v>61.541666666666664</v>
          </cell>
          <cell r="F9">
            <v>97</v>
          </cell>
          <cell r="G9">
            <v>25</v>
          </cell>
          <cell r="H9">
            <v>9.7200000000000006</v>
          </cell>
          <cell r="I9" t="str">
            <v>L</v>
          </cell>
          <cell r="J9">
            <v>20.52</v>
          </cell>
          <cell r="K9">
            <v>0</v>
          </cell>
        </row>
        <row r="10">
          <cell r="B10">
            <v>25.904166666666665</v>
          </cell>
          <cell r="C10">
            <v>34</v>
          </cell>
          <cell r="D10">
            <v>18.399999999999999</v>
          </cell>
          <cell r="E10">
            <v>63.708333333333336</v>
          </cell>
          <cell r="F10">
            <v>96</v>
          </cell>
          <cell r="G10">
            <v>31</v>
          </cell>
          <cell r="H10">
            <v>11.879999999999999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26.754166666666666</v>
          </cell>
          <cell r="C11">
            <v>34.299999999999997</v>
          </cell>
          <cell r="D11">
            <v>19.100000000000001</v>
          </cell>
          <cell r="E11">
            <v>56.625</v>
          </cell>
          <cell r="F11">
            <v>90</v>
          </cell>
          <cell r="G11">
            <v>25</v>
          </cell>
          <cell r="H11">
            <v>16.559999999999999</v>
          </cell>
          <cell r="I11" t="str">
            <v>N</v>
          </cell>
          <cell r="J11">
            <v>34.56</v>
          </cell>
          <cell r="K11">
            <v>0</v>
          </cell>
        </row>
        <row r="12">
          <cell r="B12">
            <v>26.729166666666661</v>
          </cell>
          <cell r="C12">
            <v>34.700000000000003</v>
          </cell>
          <cell r="D12">
            <v>19.100000000000001</v>
          </cell>
          <cell r="E12">
            <v>55.666666666666664</v>
          </cell>
          <cell r="F12">
            <v>86</v>
          </cell>
          <cell r="G12">
            <v>29</v>
          </cell>
          <cell r="H12">
            <v>13.32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27.130434782608699</v>
          </cell>
          <cell r="C13">
            <v>35.200000000000003</v>
          </cell>
          <cell r="D13">
            <v>18.600000000000001</v>
          </cell>
          <cell r="E13">
            <v>57.130434782608695</v>
          </cell>
          <cell r="F13">
            <v>95</v>
          </cell>
          <cell r="G13">
            <v>25</v>
          </cell>
          <cell r="H13">
            <v>12.24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26.237500000000001</v>
          </cell>
          <cell r="C14">
            <v>34.799999999999997</v>
          </cell>
          <cell r="D14">
            <v>17.399999999999999</v>
          </cell>
          <cell r="E14">
            <v>57.583333333333336</v>
          </cell>
          <cell r="F14">
            <v>94</v>
          </cell>
          <cell r="G14">
            <v>26</v>
          </cell>
          <cell r="H14">
            <v>10.44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26.804166666666664</v>
          </cell>
          <cell r="C15">
            <v>36.200000000000003</v>
          </cell>
          <cell r="D15">
            <v>17.7</v>
          </cell>
          <cell r="E15">
            <v>59.166666666666664</v>
          </cell>
          <cell r="F15">
            <v>95</v>
          </cell>
          <cell r="G15">
            <v>24</v>
          </cell>
          <cell r="H15">
            <v>12.6</v>
          </cell>
          <cell r="I15" t="str">
            <v>N</v>
          </cell>
          <cell r="J15">
            <v>63</v>
          </cell>
          <cell r="K15">
            <v>0</v>
          </cell>
        </row>
        <row r="16">
          <cell r="B16">
            <v>27.525000000000009</v>
          </cell>
          <cell r="C16">
            <v>36.200000000000003</v>
          </cell>
          <cell r="D16">
            <v>20.100000000000001</v>
          </cell>
          <cell r="E16">
            <v>62.208333333333336</v>
          </cell>
          <cell r="F16">
            <v>90</v>
          </cell>
          <cell r="G16">
            <v>31</v>
          </cell>
          <cell r="H16">
            <v>11.879999999999999</v>
          </cell>
          <cell r="I16" t="str">
            <v>N</v>
          </cell>
          <cell r="J16">
            <v>45.36</v>
          </cell>
          <cell r="K16">
            <v>1.8</v>
          </cell>
        </row>
        <row r="17">
          <cell r="B17">
            <v>29.229166666666661</v>
          </cell>
          <cell r="C17">
            <v>36.6</v>
          </cell>
          <cell r="D17">
            <v>21.9</v>
          </cell>
          <cell r="E17">
            <v>59.166666666666664</v>
          </cell>
          <cell r="F17">
            <v>93</v>
          </cell>
          <cell r="G17">
            <v>30</v>
          </cell>
          <cell r="H17">
            <v>14.04</v>
          </cell>
          <cell r="I17" t="str">
            <v>N</v>
          </cell>
          <cell r="J17">
            <v>33.480000000000004</v>
          </cell>
          <cell r="K17">
            <v>0</v>
          </cell>
        </row>
        <row r="18">
          <cell r="B18">
            <v>28.262500000000003</v>
          </cell>
          <cell r="C18">
            <v>37.5</v>
          </cell>
          <cell r="D18">
            <v>19.3</v>
          </cell>
          <cell r="E18">
            <v>55.208333333333336</v>
          </cell>
          <cell r="F18">
            <v>94</v>
          </cell>
          <cell r="G18">
            <v>22</v>
          </cell>
          <cell r="H18">
            <v>10.08</v>
          </cell>
          <cell r="I18" t="str">
            <v>N</v>
          </cell>
          <cell r="J18">
            <v>28.08</v>
          </cell>
          <cell r="K18">
            <v>0</v>
          </cell>
        </row>
        <row r="19">
          <cell r="B19">
            <v>29.016666666666666</v>
          </cell>
          <cell r="C19">
            <v>37.4</v>
          </cell>
          <cell r="D19">
            <v>21.6</v>
          </cell>
          <cell r="E19">
            <v>50.208333333333336</v>
          </cell>
          <cell r="F19">
            <v>79</v>
          </cell>
          <cell r="G19">
            <v>27</v>
          </cell>
          <cell r="H19">
            <v>12.6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27.38333333333334</v>
          </cell>
          <cell r="C20">
            <v>36.200000000000003</v>
          </cell>
          <cell r="D20">
            <v>22.5</v>
          </cell>
          <cell r="E20">
            <v>68.125</v>
          </cell>
          <cell r="F20">
            <v>96</v>
          </cell>
          <cell r="G20">
            <v>37</v>
          </cell>
          <cell r="H20">
            <v>15.840000000000002</v>
          </cell>
          <cell r="I20" t="str">
            <v>O</v>
          </cell>
          <cell r="J20">
            <v>44.28</v>
          </cell>
          <cell r="K20">
            <v>22</v>
          </cell>
        </row>
        <row r="21">
          <cell r="B21">
            <v>26.412500000000005</v>
          </cell>
          <cell r="C21">
            <v>34.9</v>
          </cell>
          <cell r="D21">
            <v>21.5</v>
          </cell>
          <cell r="E21">
            <v>78.541666666666671</v>
          </cell>
          <cell r="F21">
            <v>99</v>
          </cell>
          <cell r="G21">
            <v>43</v>
          </cell>
          <cell r="H21">
            <v>19.079999999999998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28.062500000000004</v>
          </cell>
          <cell r="C22">
            <v>35.6</v>
          </cell>
          <cell r="D22">
            <v>21.8</v>
          </cell>
          <cell r="E22">
            <v>72.5</v>
          </cell>
          <cell r="F22">
            <v>98</v>
          </cell>
          <cell r="G22">
            <v>38</v>
          </cell>
          <cell r="H22">
            <v>15.120000000000001</v>
          </cell>
          <cell r="I22" t="str">
            <v>O</v>
          </cell>
          <cell r="J22">
            <v>42.480000000000004</v>
          </cell>
          <cell r="K22">
            <v>0</v>
          </cell>
        </row>
        <row r="23">
          <cell r="B23">
            <v>24.029166666666669</v>
          </cell>
          <cell r="C23">
            <v>30.4</v>
          </cell>
          <cell r="D23">
            <v>21.2</v>
          </cell>
          <cell r="E23">
            <v>90.791666666666671</v>
          </cell>
          <cell r="F23">
            <v>100</v>
          </cell>
          <cell r="G23">
            <v>61</v>
          </cell>
          <cell r="H23">
            <v>18.720000000000002</v>
          </cell>
          <cell r="I23" t="str">
            <v>L</v>
          </cell>
          <cell r="J23">
            <v>46.440000000000005</v>
          </cell>
          <cell r="K23">
            <v>16.600000000000001</v>
          </cell>
        </row>
        <row r="24">
          <cell r="B24">
            <v>24.595833333333328</v>
          </cell>
          <cell r="C24">
            <v>29.6</v>
          </cell>
          <cell r="D24">
            <v>22.1</v>
          </cell>
          <cell r="E24">
            <v>86.75</v>
          </cell>
          <cell r="F24">
            <v>100</v>
          </cell>
          <cell r="G24">
            <v>59</v>
          </cell>
          <cell r="H24">
            <v>10.44</v>
          </cell>
          <cell r="I24" t="str">
            <v>S</v>
          </cell>
          <cell r="J24">
            <v>22.32</v>
          </cell>
          <cell r="K24">
            <v>2.6</v>
          </cell>
        </row>
        <row r="25">
          <cell r="B25">
            <v>24.616666666666671</v>
          </cell>
          <cell r="C25">
            <v>32</v>
          </cell>
          <cell r="D25">
            <v>17.8</v>
          </cell>
          <cell r="E25">
            <v>69.833333333333329</v>
          </cell>
          <cell r="F25">
            <v>96</v>
          </cell>
          <cell r="G25">
            <v>42</v>
          </cell>
          <cell r="H25">
            <v>7.2</v>
          </cell>
          <cell r="I25" t="str">
            <v>SE</v>
          </cell>
          <cell r="J25">
            <v>16.559999999999999</v>
          </cell>
          <cell r="K25">
            <v>0</v>
          </cell>
        </row>
        <row r="26">
          <cell r="B26">
            <v>25.441666666666663</v>
          </cell>
          <cell r="C26">
            <v>33</v>
          </cell>
          <cell r="D26">
            <v>20</v>
          </cell>
          <cell r="E26">
            <v>76.75</v>
          </cell>
          <cell r="F26">
            <v>97</v>
          </cell>
          <cell r="G26">
            <v>45</v>
          </cell>
          <cell r="H26">
            <v>11.16</v>
          </cell>
          <cell r="I26" t="str">
            <v>NE</v>
          </cell>
          <cell r="J26">
            <v>25.56</v>
          </cell>
          <cell r="K26">
            <v>0.2</v>
          </cell>
        </row>
        <row r="27">
          <cell r="B27">
            <v>25.608333333333331</v>
          </cell>
          <cell r="C27">
            <v>32.1</v>
          </cell>
          <cell r="D27">
            <v>19.600000000000001</v>
          </cell>
          <cell r="E27">
            <v>60.333333333333336</v>
          </cell>
          <cell r="F27">
            <v>89</v>
          </cell>
          <cell r="G27">
            <v>27</v>
          </cell>
          <cell r="H27">
            <v>12.6</v>
          </cell>
          <cell r="I27" t="str">
            <v>NE</v>
          </cell>
          <cell r="J27">
            <v>28.08</v>
          </cell>
          <cell r="K27">
            <v>0.2</v>
          </cell>
        </row>
        <row r="28">
          <cell r="B28">
            <v>23.479166666666668</v>
          </cell>
          <cell r="C28">
            <v>32.4</v>
          </cell>
          <cell r="D28">
            <v>16.399999999999999</v>
          </cell>
          <cell r="E28">
            <v>68.708333333333329</v>
          </cell>
          <cell r="F28">
            <v>94</v>
          </cell>
          <cell r="G28">
            <v>43</v>
          </cell>
          <cell r="H28">
            <v>11.520000000000001</v>
          </cell>
          <cell r="I28" t="str">
            <v>L</v>
          </cell>
          <cell r="J28">
            <v>27.36</v>
          </cell>
          <cell r="K28">
            <v>0</v>
          </cell>
        </row>
        <row r="29">
          <cell r="B29">
            <v>26.516666666666666</v>
          </cell>
          <cell r="C29">
            <v>33.200000000000003</v>
          </cell>
          <cell r="D29">
            <v>21.6</v>
          </cell>
          <cell r="E29">
            <v>60.875</v>
          </cell>
          <cell r="F29">
            <v>85</v>
          </cell>
          <cell r="G29">
            <v>35</v>
          </cell>
          <cell r="H29">
            <v>15.840000000000002</v>
          </cell>
          <cell r="I29" t="str">
            <v>NE</v>
          </cell>
          <cell r="J29">
            <v>39.6</v>
          </cell>
          <cell r="K29">
            <v>0</v>
          </cell>
        </row>
        <row r="30">
          <cell r="B30">
            <v>26.429166666666664</v>
          </cell>
          <cell r="C30">
            <v>32.799999999999997</v>
          </cell>
          <cell r="D30">
            <v>20</v>
          </cell>
          <cell r="E30">
            <v>58.125</v>
          </cell>
          <cell r="F30">
            <v>88</v>
          </cell>
          <cell r="G30">
            <v>36</v>
          </cell>
          <cell r="H30">
            <v>12.6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25.691666666666666</v>
          </cell>
          <cell r="C31">
            <v>33.799999999999997</v>
          </cell>
          <cell r="D31">
            <v>18.100000000000001</v>
          </cell>
          <cell r="E31">
            <v>58.291666666666664</v>
          </cell>
          <cell r="F31">
            <v>88</v>
          </cell>
          <cell r="G31">
            <v>32</v>
          </cell>
          <cell r="H31">
            <v>11.520000000000001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28.320833333333336</v>
          </cell>
          <cell r="C32">
            <v>34.700000000000003</v>
          </cell>
          <cell r="D32">
            <v>23.4</v>
          </cell>
          <cell r="E32">
            <v>56.25</v>
          </cell>
          <cell r="F32">
            <v>77</v>
          </cell>
          <cell r="G32">
            <v>35</v>
          </cell>
          <cell r="H32">
            <v>14.76</v>
          </cell>
          <cell r="I32" t="str">
            <v>N</v>
          </cell>
          <cell r="J32">
            <v>35.64</v>
          </cell>
          <cell r="K32">
            <v>0</v>
          </cell>
        </row>
        <row r="33">
          <cell r="B33">
            <v>25.537500000000005</v>
          </cell>
          <cell r="C33">
            <v>32.5</v>
          </cell>
          <cell r="D33">
            <v>22.2</v>
          </cell>
          <cell r="E33">
            <v>83.75</v>
          </cell>
          <cell r="F33">
            <v>100</v>
          </cell>
          <cell r="G33">
            <v>52</v>
          </cell>
          <cell r="H33">
            <v>29.52</v>
          </cell>
          <cell r="I33" t="str">
            <v>N</v>
          </cell>
          <cell r="J33">
            <v>57.960000000000008</v>
          </cell>
          <cell r="K33">
            <v>4.6000000000000014</v>
          </cell>
        </row>
        <row r="34">
          <cell r="B34">
            <v>25.645833333333332</v>
          </cell>
          <cell r="C34">
            <v>31.9</v>
          </cell>
          <cell r="D34">
            <v>21.4</v>
          </cell>
          <cell r="E34">
            <v>80.625</v>
          </cell>
          <cell r="F34">
            <v>100</v>
          </cell>
          <cell r="G34">
            <v>51</v>
          </cell>
          <cell r="H34">
            <v>7.9200000000000008</v>
          </cell>
          <cell r="I34" t="str">
            <v>N</v>
          </cell>
          <cell r="J34">
            <v>21.6</v>
          </cell>
          <cell r="K34">
            <v>0.2</v>
          </cell>
        </row>
        <row r="35">
          <cell r="B35">
            <v>26.408333333333335</v>
          </cell>
          <cell r="C35">
            <v>33.9</v>
          </cell>
          <cell r="D35">
            <v>20.5</v>
          </cell>
          <cell r="E35">
            <v>73.583333333333329</v>
          </cell>
          <cell r="F35">
            <v>100</v>
          </cell>
          <cell r="G35">
            <v>41</v>
          </cell>
          <cell r="H35">
            <v>14.04</v>
          </cell>
          <cell r="I35" t="str">
            <v>L</v>
          </cell>
          <cell r="J35">
            <v>24.48</v>
          </cell>
          <cell r="K35">
            <v>0.2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23.525000000000002</v>
          </cell>
          <cell r="C5">
            <v>30.9</v>
          </cell>
          <cell r="D5">
            <v>17.5</v>
          </cell>
          <cell r="E5">
            <v>78.875</v>
          </cell>
          <cell r="F5">
            <v>100</v>
          </cell>
          <cell r="G5">
            <v>49</v>
          </cell>
          <cell r="H5">
            <v>21.96</v>
          </cell>
          <cell r="I5" t="str">
            <v>SE</v>
          </cell>
          <cell r="J5">
            <v>38.519999999999996</v>
          </cell>
          <cell r="K5">
            <v>0</v>
          </cell>
        </row>
        <row r="6">
          <cell r="B6">
            <v>23.679166666666671</v>
          </cell>
          <cell r="C6">
            <v>30</v>
          </cell>
          <cell r="D6">
            <v>18.8</v>
          </cell>
          <cell r="E6">
            <v>78.041666666666671</v>
          </cell>
          <cell r="F6">
            <v>97</v>
          </cell>
          <cell r="G6">
            <v>55</v>
          </cell>
          <cell r="H6">
            <v>23.759999999999998</v>
          </cell>
          <cell r="I6" t="str">
            <v>SE</v>
          </cell>
          <cell r="J6">
            <v>36.36</v>
          </cell>
          <cell r="K6">
            <v>0</v>
          </cell>
        </row>
        <row r="7">
          <cell r="B7">
            <v>24.149999999999995</v>
          </cell>
          <cell r="C7">
            <v>31.1</v>
          </cell>
          <cell r="D7">
            <v>18.7</v>
          </cell>
          <cell r="E7">
            <v>75.416666666666671</v>
          </cell>
          <cell r="F7">
            <v>100</v>
          </cell>
          <cell r="G7">
            <v>48</v>
          </cell>
          <cell r="H7">
            <v>24.48</v>
          </cell>
          <cell r="I7" t="str">
            <v>SE</v>
          </cell>
          <cell r="J7">
            <v>39.96</v>
          </cell>
          <cell r="K7">
            <v>0</v>
          </cell>
        </row>
        <row r="8">
          <cell r="B8">
            <v>24.375000000000004</v>
          </cell>
          <cell r="C8">
            <v>33</v>
          </cell>
          <cell r="D8">
            <v>17.399999999999999</v>
          </cell>
          <cell r="E8">
            <v>75.875</v>
          </cell>
          <cell r="F8">
            <v>100</v>
          </cell>
          <cell r="G8">
            <v>36</v>
          </cell>
          <cell r="H8">
            <v>16.559999999999999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24.629166666666674</v>
          </cell>
          <cell r="C9">
            <v>34.4</v>
          </cell>
          <cell r="D9">
            <v>16.2</v>
          </cell>
          <cell r="E9">
            <v>70.625</v>
          </cell>
          <cell r="F9">
            <v>100</v>
          </cell>
          <cell r="G9">
            <v>32</v>
          </cell>
          <cell r="H9">
            <v>16.920000000000002</v>
          </cell>
          <cell r="I9" t="str">
            <v>SE</v>
          </cell>
          <cell r="J9">
            <v>30.96</v>
          </cell>
          <cell r="K9">
            <v>0</v>
          </cell>
        </row>
        <row r="10">
          <cell r="B10">
            <v>24.533333333333331</v>
          </cell>
          <cell r="C10">
            <v>33.4</v>
          </cell>
          <cell r="D10">
            <v>17</v>
          </cell>
          <cell r="E10">
            <v>70.958333333333329</v>
          </cell>
          <cell r="F10">
            <v>100</v>
          </cell>
          <cell r="G10">
            <v>36</v>
          </cell>
          <cell r="H10">
            <v>25.56</v>
          </cell>
          <cell r="I10" t="str">
            <v>L</v>
          </cell>
          <cell r="J10">
            <v>38.880000000000003</v>
          </cell>
          <cell r="K10">
            <v>0</v>
          </cell>
        </row>
        <row r="11">
          <cell r="B11">
            <v>24.625</v>
          </cell>
          <cell r="C11">
            <v>33.9</v>
          </cell>
          <cell r="D11">
            <v>17.100000000000001</v>
          </cell>
          <cell r="E11">
            <v>66.541666666666671</v>
          </cell>
          <cell r="F11">
            <v>100</v>
          </cell>
          <cell r="G11">
            <v>31</v>
          </cell>
          <cell r="H11">
            <v>23.400000000000002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25.339130434782611</v>
          </cell>
          <cell r="C12">
            <v>33.200000000000003</v>
          </cell>
          <cell r="D12">
            <v>18.100000000000001</v>
          </cell>
          <cell r="E12">
            <v>61.913043478260867</v>
          </cell>
          <cell r="F12">
            <v>97</v>
          </cell>
          <cell r="G12">
            <v>33</v>
          </cell>
          <cell r="H12">
            <v>23.400000000000002</v>
          </cell>
          <cell r="I12" t="str">
            <v>L</v>
          </cell>
          <cell r="J12">
            <v>38.159999999999997</v>
          </cell>
          <cell r="K12">
            <v>0</v>
          </cell>
        </row>
        <row r="13">
          <cell r="B13">
            <v>24.816666666666674</v>
          </cell>
          <cell r="C13">
            <v>34.700000000000003</v>
          </cell>
          <cell r="D13">
            <v>16.5</v>
          </cell>
          <cell r="E13">
            <v>66.208333333333329</v>
          </cell>
          <cell r="F13">
            <v>100</v>
          </cell>
          <cell r="G13">
            <v>26</v>
          </cell>
          <cell r="H13">
            <v>19.8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24.900000000000002</v>
          </cell>
          <cell r="C14">
            <v>34.299999999999997</v>
          </cell>
          <cell r="D14">
            <v>16.399999999999999</v>
          </cell>
          <cell r="E14">
            <v>67.958333333333329</v>
          </cell>
          <cell r="F14">
            <v>100</v>
          </cell>
          <cell r="G14">
            <v>33</v>
          </cell>
          <cell r="H14">
            <v>21.6</v>
          </cell>
          <cell r="I14" t="str">
            <v>SE</v>
          </cell>
          <cell r="J14">
            <v>31.680000000000003</v>
          </cell>
          <cell r="K14">
            <v>0</v>
          </cell>
        </row>
        <row r="15">
          <cell r="B15">
            <v>26.641666666666666</v>
          </cell>
          <cell r="C15">
            <v>36</v>
          </cell>
          <cell r="D15">
            <v>18</v>
          </cell>
          <cell r="E15">
            <v>66.375</v>
          </cell>
          <cell r="F15">
            <v>100</v>
          </cell>
          <cell r="G15">
            <v>29</v>
          </cell>
          <cell r="H15">
            <v>18</v>
          </cell>
          <cell r="I15" t="str">
            <v>SE</v>
          </cell>
          <cell r="J15">
            <v>35.64</v>
          </cell>
          <cell r="K15">
            <v>0</v>
          </cell>
        </row>
        <row r="16">
          <cell r="B16">
            <v>27.929166666666664</v>
          </cell>
          <cell r="C16">
            <v>36.9</v>
          </cell>
          <cell r="D16">
            <v>20.5</v>
          </cell>
          <cell r="E16">
            <v>66.75</v>
          </cell>
          <cell r="F16">
            <v>97</v>
          </cell>
          <cell r="G16">
            <v>33</v>
          </cell>
          <cell r="H16">
            <v>19.079999999999998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28.233333333333331</v>
          </cell>
          <cell r="C17">
            <v>36.9</v>
          </cell>
          <cell r="D17">
            <v>20.5</v>
          </cell>
          <cell r="E17">
            <v>65.708333333333329</v>
          </cell>
          <cell r="F17">
            <v>100</v>
          </cell>
          <cell r="G17">
            <v>30</v>
          </cell>
          <cell r="H17">
            <v>20.16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26.612499999999997</v>
          </cell>
          <cell r="C18">
            <v>37.299999999999997</v>
          </cell>
          <cell r="D18">
            <v>17.100000000000001</v>
          </cell>
          <cell r="E18">
            <v>65.791666666666671</v>
          </cell>
          <cell r="F18">
            <v>100</v>
          </cell>
          <cell r="G18">
            <v>29</v>
          </cell>
          <cell r="H18">
            <v>13.32</v>
          </cell>
          <cell r="I18" t="str">
            <v>SE</v>
          </cell>
          <cell r="J18">
            <v>24.840000000000003</v>
          </cell>
          <cell r="K18">
            <v>0</v>
          </cell>
        </row>
        <row r="19">
          <cell r="B19">
            <v>27.370833333333337</v>
          </cell>
          <cell r="C19">
            <v>37.200000000000003</v>
          </cell>
          <cell r="D19">
            <v>19.2</v>
          </cell>
          <cell r="E19">
            <v>66.333333333333329</v>
          </cell>
          <cell r="F19">
            <v>99</v>
          </cell>
          <cell r="G19">
            <v>36</v>
          </cell>
          <cell r="H19">
            <v>21.6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27.395833333333332</v>
          </cell>
          <cell r="C20">
            <v>35.9</v>
          </cell>
          <cell r="D20">
            <v>20.3</v>
          </cell>
          <cell r="E20">
            <v>70.333333333333329</v>
          </cell>
          <cell r="F20">
            <v>100</v>
          </cell>
          <cell r="G20">
            <v>38</v>
          </cell>
          <cell r="H20">
            <v>14.04</v>
          </cell>
          <cell r="I20" t="str">
            <v>NE</v>
          </cell>
          <cell r="J20">
            <v>38.519999999999996</v>
          </cell>
          <cell r="K20">
            <v>0.2</v>
          </cell>
        </row>
        <row r="21">
          <cell r="B21">
            <v>26.825000000000003</v>
          </cell>
          <cell r="C21">
            <v>36</v>
          </cell>
          <cell r="D21">
            <v>20</v>
          </cell>
          <cell r="E21">
            <v>75.416666666666671</v>
          </cell>
          <cell r="F21">
            <v>100</v>
          </cell>
          <cell r="G21">
            <v>39</v>
          </cell>
          <cell r="H21">
            <v>9.7200000000000006</v>
          </cell>
          <cell r="I21" t="str">
            <v>N</v>
          </cell>
          <cell r="J21">
            <v>34.200000000000003</v>
          </cell>
          <cell r="K21">
            <v>4.4000000000000004</v>
          </cell>
        </row>
        <row r="22">
          <cell r="B22">
            <v>27.275000000000006</v>
          </cell>
          <cell r="C22">
            <v>36</v>
          </cell>
          <cell r="D22">
            <v>21.3</v>
          </cell>
          <cell r="E22">
            <v>78.041666666666671</v>
          </cell>
          <cell r="F22">
            <v>100</v>
          </cell>
          <cell r="G22">
            <v>39</v>
          </cell>
          <cell r="H22">
            <v>39.6</v>
          </cell>
          <cell r="I22" t="str">
            <v>L</v>
          </cell>
          <cell r="J22">
            <v>69.84</v>
          </cell>
          <cell r="K22">
            <v>2.6</v>
          </cell>
        </row>
        <row r="23">
          <cell r="B23">
            <v>25.583333333333332</v>
          </cell>
          <cell r="C23">
            <v>34.200000000000003</v>
          </cell>
          <cell r="D23">
            <v>22.8</v>
          </cell>
          <cell r="E23">
            <v>87.708333333333329</v>
          </cell>
          <cell r="F23">
            <v>100</v>
          </cell>
          <cell r="G23">
            <v>49</v>
          </cell>
          <cell r="H23">
            <v>19.8</v>
          </cell>
          <cell r="I23" t="str">
            <v>SO</v>
          </cell>
          <cell r="J23">
            <v>42.84</v>
          </cell>
          <cell r="K23">
            <v>1.9999999999999998</v>
          </cell>
        </row>
        <row r="24">
          <cell r="B24">
            <v>25.587500000000006</v>
          </cell>
          <cell r="C24">
            <v>32.799999999999997</v>
          </cell>
          <cell r="D24">
            <v>22.1</v>
          </cell>
          <cell r="E24">
            <v>86</v>
          </cell>
          <cell r="F24">
            <v>100</v>
          </cell>
          <cell r="G24">
            <v>53</v>
          </cell>
          <cell r="H24">
            <v>13.68</v>
          </cell>
          <cell r="I24" t="str">
            <v>O</v>
          </cell>
          <cell r="J24">
            <v>27.720000000000002</v>
          </cell>
          <cell r="K24">
            <v>0.60000000000000009</v>
          </cell>
        </row>
        <row r="25">
          <cell r="B25">
            <v>25.808333333333334</v>
          </cell>
          <cell r="C25">
            <v>32.9</v>
          </cell>
          <cell r="D25">
            <v>19.3</v>
          </cell>
          <cell r="E25">
            <v>78.333333333333329</v>
          </cell>
          <cell r="F25">
            <v>100</v>
          </cell>
          <cell r="G25">
            <v>47</v>
          </cell>
          <cell r="H25">
            <v>7.9200000000000008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26.383333333333329</v>
          </cell>
          <cell r="C26">
            <v>32.799999999999997</v>
          </cell>
          <cell r="D26">
            <v>22.2</v>
          </cell>
          <cell r="E26">
            <v>77.25</v>
          </cell>
          <cell r="F26">
            <v>100</v>
          </cell>
          <cell r="G26">
            <v>47</v>
          </cell>
          <cell r="H26">
            <v>22.68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24.112499999999997</v>
          </cell>
          <cell r="C27">
            <v>31.9</v>
          </cell>
          <cell r="D27">
            <v>17.5</v>
          </cell>
          <cell r="E27">
            <v>64.708333333333329</v>
          </cell>
          <cell r="F27">
            <v>93</v>
          </cell>
          <cell r="G27">
            <v>28</v>
          </cell>
          <cell r="H27">
            <v>23.759999999999998</v>
          </cell>
          <cell r="I27" t="str">
            <v>SE</v>
          </cell>
          <cell r="J27">
            <v>40.680000000000007</v>
          </cell>
          <cell r="K27">
            <v>0</v>
          </cell>
        </row>
        <row r="28">
          <cell r="B28">
            <v>23.737500000000001</v>
          </cell>
          <cell r="C28">
            <v>32.9</v>
          </cell>
          <cell r="D28">
            <v>15.4</v>
          </cell>
          <cell r="E28">
            <v>68.958333333333329</v>
          </cell>
          <cell r="F28">
            <v>95</v>
          </cell>
          <cell r="G28">
            <v>42</v>
          </cell>
          <cell r="H28">
            <v>24.840000000000003</v>
          </cell>
          <cell r="I28" t="str">
            <v>L</v>
          </cell>
          <cell r="J28">
            <v>41.4</v>
          </cell>
          <cell r="K28">
            <v>0</v>
          </cell>
        </row>
        <row r="29">
          <cell r="B29">
            <v>25.908333333333335</v>
          </cell>
          <cell r="C29">
            <v>33.4</v>
          </cell>
          <cell r="D29">
            <v>19.2</v>
          </cell>
          <cell r="E29">
            <v>62.291666666666664</v>
          </cell>
          <cell r="F29">
            <v>83</v>
          </cell>
          <cell r="G29">
            <v>38</v>
          </cell>
          <cell r="H29">
            <v>22.32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25.650000000000002</v>
          </cell>
          <cell r="C30">
            <v>33.6</v>
          </cell>
          <cell r="D30">
            <v>19.399999999999999</v>
          </cell>
          <cell r="E30">
            <v>58.666666666666664</v>
          </cell>
          <cell r="F30">
            <v>80</v>
          </cell>
          <cell r="G30">
            <v>35</v>
          </cell>
          <cell r="H30">
            <v>25.2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25.554166666666671</v>
          </cell>
          <cell r="C31">
            <v>34.799999999999997</v>
          </cell>
          <cell r="D31">
            <v>18</v>
          </cell>
          <cell r="E31">
            <v>59.5</v>
          </cell>
          <cell r="F31">
            <v>88</v>
          </cell>
          <cell r="G31">
            <v>34</v>
          </cell>
          <cell r="H31">
            <v>23.400000000000002</v>
          </cell>
          <cell r="I31" t="str">
            <v>L</v>
          </cell>
          <cell r="J31">
            <v>38.519999999999996</v>
          </cell>
          <cell r="K31">
            <v>0</v>
          </cell>
        </row>
        <row r="32">
          <cell r="B32">
            <v>27.108333333333331</v>
          </cell>
          <cell r="C32">
            <v>35.200000000000003</v>
          </cell>
          <cell r="D32">
            <v>21.6</v>
          </cell>
          <cell r="E32">
            <v>62.625</v>
          </cell>
          <cell r="F32">
            <v>87</v>
          </cell>
          <cell r="G32">
            <v>37</v>
          </cell>
          <cell r="H32">
            <v>18.36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24.725000000000005</v>
          </cell>
          <cell r="C33">
            <v>30.7</v>
          </cell>
          <cell r="D33">
            <v>21.7</v>
          </cell>
          <cell r="E33">
            <v>86.375</v>
          </cell>
          <cell r="F33">
            <v>100</v>
          </cell>
          <cell r="G33">
            <v>60</v>
          </cell>
          <cell r="H33">
            <v>19.8</v>
          </cell>
          <cell r="I33" t="str">
            <v>SE</v>
          </cell>
          <cell r="J33">
            <v>30.240000000000002</v>
          </cell>
          <cell r="K33">
            <v>3.4</v>
          </cell>
        </row>
        <row r="34">
          <cell r="B34">
            <v>24.795833333333331</v>
          </cell>
          <cell r="C34">
            <v>33</v>
          </cell>
          <cell r="D34">
            <v>20.3</v>
          </cell>
          <cell r="E34">
            <v>83.541666666666671</v>
          </cell>
          <cell r="F34">
            <v>100</v>
          </cell>
          <cell r="G34">
            <v>50</v>
          </cell>
          <cell r="H34">
            <v>18.720000000000002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25.658333333333328</v>
          </cell>
          <cell r="C35">
            <v>34.5</v>
          </cell>
          <cell r="D35">
            <v>17.8</v>
          </cell>
          <cell r="E35">
            <v>75.041666666666671</v>
          </cell>
          <cell r="F35">
            <v>100</v>
          </cell>
          <cell r="G35">
            <v>39</v>
          </cell>
          <cell r="H35">
            <v>12.6</v>
          </cell>
          <cell r="I35" t="str">
            <v>L</v>
          </cell>
          <cell r="J35">
            <v>35.64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23.683333333333334</v>
          </cell>
          <cell r="C5">
            <v>31.2</v>
          </cell>
          <cell r="D5">
            <v>16.2</v>
          </cell>
          <cell r="E5">
            <v>61.958333333333336</v>
          </cell>
          <cell r="F5">
            <v>89</v>
          </cell>
          <cell r="G5">
            <v>37</v>
          </cell>
          <cell r="H5">
            <v>12.6</v>
          </cell>
          <cell r="I5" t="str">
            <v>L</v>
          </cell>
          <cell r="J5">
            <v>30.96</v>
          </cell>
          <cell r="K5">
            <v>0</v>
          </cell>
        </row>
        <row r="6">
          <cell r="B6">
            <v>23.183333333333334</v>
          </cell>
          <cell r="C6">
            <v>29.9</v>
          </cell>
          <cell r="D6">
            <v>18</v>
          </cell>
          <cell r="E6">
            <v>69.958333333333329</v>
          </cell>
          <cell r="F6">
            <v>92</v>
          </cell>
          <cell r="G6">
            <v>44</v>
          </cell>
          <cell r="H6">
            <v>11.520000000000001</v>
          </cell>
          <cell r="I6" t="str">
            <v>L</v>
          </cell>
          <cell r="J6">
            <v>32.04</v>
          </cell>
          <cell r="K6">
            <v>0.2</v>
          </cell>
        </row>
        <row r="7">
          <cell r="B7">
            <v>23.079166666666669</v>
          </cell>
          <cell r="C7">
            <v>30.5</v>
          </cell>
          <cell r="D7">
            <v>18.399999999999999</v>
          </cell>
          <cell r="E7">
            <v>75.291666666666671</v>
          </cell>
          <cell r="F7">
            <v>92</v>
          </cell>
          <cell r="G7">
            <v>44</v>
          </cell>
          <cell r="H7">
            <v>16.920000000000002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24.220833333333335</v>
          </cell>
          <cell r="C8">
            <v>31.4</v>
          </cell>
          <cell r="D8">
            <v>19</v>
          </cell>
          <cell r="E8">
            <v>68.041666666666671</v>
          </cell>
          <cell r="F8">
            <v>90</v>
          </cell>
          <cell r="G8">
            <v>36</v>
          </cell>
          <cell r="H8">
            <v>12.96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24.958333333333329</v>
          </cell>
          <cell r="C9">
            <v>32.700000000000003</v>
          </cell>
          <cell r="D9">
            <v>19.3</v>
          </cell>
          <cell r="E9">
            <v>59.166666666666664</v>
          </cell>
          <cell r="F9">
            <v>82</v>
          </cell>
          <cell r="G9">
            <v>29</v>
          </cell>
          <cell r="H9">
            <v>12.6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24.691666666666674</v>
          </cell>
          <cell r="C10">
            <v>32.1</v>
          </cell>
          <cell r="D10">
            <v>17.399999999999999</v>
          </cell>
          <cell r="E10">
            <v>57.333333333333336</v>
          </cell>
          <cell r="F10">
            <v>86</v>
          </cell>
          <cell r="G10">
            <v>32</v>
          </cell>
          <cell r="H10">
            <v>14.04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24.674999999999997</v>
          </cell>
          <cell r="C11">
            <v>33.200000000000003</v>
          </cell>
          <cell r="D11">
            <v>17.600000000000001</v>
          </cell>
          <cell r="E11">
            <v>55.708333333333336</v>
          </cell>
          <cell r="F11">
            <v>83</v>
          </cell>
          <cell r="G11">
            <v>29</v>
          </cell>
          <cell r="H11">
            <v>12.96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24.120833333333326</v>
          </cell>
          <cell r="C12">
            <v>34.1</v>
          </cell>
          <cell r="D12">
            <v>16.8</v>
          </cell>
          <cell r="E12">
            <v>52.958333333333336</v>
          </cell>
          <cell r="F12">
            <v>77</v>
          </cell>
          <cell r="G12">
            <v>26</v>
          </cell>
          <cell r="H12">
            <v>13.68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25.695833333333336</v>
          </cell>
          <cell r="C13">
            <v>33.299999999999997</v>
          </cell>
          <cell r="D13">
            <v>19.399999999999999</v>
          </cell>
          <cell r="E13">
            <v>51.666666666666664</v>
          </cell>
          <cell r="F13">
            <v>74</v>
          </cell>
          <cell r="G13">
            <v>29</v>
          </cell>
          <cell r="H13">
            <v>13.32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25.587500000000006</v>
          </cell>
          <cell r="C14">
            <v>33.1</v>
          </cell>
          <cell r="D14">
            <v>18.3</v>
          </cell>
          <cell r="E14">
            <v>51.041666666666664</v>
          </cell>
          <cell r="F14">
            <v>79</v>
          </cell>
          <cell r="G14">
            <v>26</v>
          </cell>
          <cell r="H14">
            <v>13.32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26.425000000000001</v>
          </cell>
          <cell r="C15">
            <v>33.700000000000003</v>
          </cell>
          <cell r="D15">
            <v>19.399999999999999</v>
          </cell>
          <cell r="E15">
            <v>50.875</v>
          </cell>
          <cell r="F15">
            <v>76</v>
          </cell>
          <cell r="G15">
            <v>30</v>
          </cell>
          <cell r="H15">
            <v>15.840000000000002</v>
          </cell>
          <cell r="I15" t="str">
            <v>L</v>
          </cell>
          <cell r="J15">
            <v>39.96</v>
          </cell>
          <cell r="K15">
            <v>0</v>
          </cell>
        </row>
        <row r="16">
          <cell r="B16">
            <v>25.6875</v>
          </cell>
          <cell r="C16">
            <v>33.700000000000003</v>
          </cell>
          <cell r="D16">
            <v>19.3</v>
          </cell>
          <cell r="E16">
            <v>64</v>
          </cell>
          <cell r="F16">
            <v>91</v>
          </cell>
          <cell r="G16">
            <v>39</v>
          </cell>
          <cell r="H16">
            <v>17.64</v>
          </cell>
          <cell r="I16" t="str">
            <v>O</v>
          </cell>
          <cell r="J16">
            <v>38.159999999999997</v>
          </cell>
          <cell r="K16">
            <v>8.1999999999999993</v>
          </cell>
        </row>
        <row r="17">
          <cell r="B17">
            <v>26.720833333333331</v>
          </cell>
          <cell r="C17">
            <v>33.9</v>
          </cell>
          <cell r="D17">
            <v>21</v>
          </cell>
          <cell r="E17">
            <v>66.208333333333329</v>
          </cell>
          <cell r="F17">
            <v>89</v>
          </cell>
          <cell r="G17">
            <v>31</v>
          </cell>
          <cell r="H17">
            <v>13.68</v>
          </cell>
          <cell r="I17" t="str">
            <v>L</v>
          </cell>
          <cell r="J17">
            <v>32.76</v>
          </cell>
          <cell r="K17">
            <v>19.199999999999996</v>
          </cell>
        </row>
        <row r="18">
          <cell r="B18">
            <v>26.883333333333336</v>
          </cell>
          <cell r="C18">
            <v>34.4</v>
          </cell>
          <cell r="D18">
            <v>20</v>
          </cell>
          <cell r="E18">
            <v>58.541666666666664</v>
          </cell>
          <cell r="F18">
            <v>85</v>
          </cell>
          <cell r="G18">
            <v>20</v>
          </cell>
          <cell r="H18">
            <v>16.920000000000002</v>
          </cell>
          <cell r="I18" t="str">
            <v>L</v>
          </cell>
          <cell r="J18">
            <v>34.92</v>
          </cell>
          <cell r="K18">
            <v>0</v>
          </cell>
        </row>
        <row r="19">
          <cell r="B19">
            <v>25.608333333333331</v>
          </cell>
          <cell r="C19">
            <v>31</v>
          </cell>
          <cell r="D19">
            <v>21.7</v>
          </cell>
          <cell r="E19">
            <v>72.666666666666671</v>
          </cell>
          <cell r="F19">
            <v>91</v>
          </cell>
          <cell r="G19">
            <v>44</v>
          </cell>
          <cell r="H19">
            <v>13.32</v>
          </cell>
          <cell r="I19" t="str">
            <v>S</v>
          </cell>
          <cell r="J19">
            <v>29.16</v>
          </cell>
          <cell r="K19">
            <v>1.7999999999999998</v>
          </cell>
        </row>
        <row r="20">
          <cell r="B20">
            <v>24.095833333333335</v>
          </cell>
          <cell r="C20">
            <v>31.1</v>
          </cell>
          <cell r="D20">
            <v>20.2</v>
          </cell>
          <cell r="E20">
            <v>75.458333333333329</v>
          </cell>
          <cell r="F20">
            <v>92</v>
          </cell>
          <cell r="G20">
            <v>47</v>
          </cell>
          <cell r="H20">
            <v>19.440000000000001</v>
          </cell>
          <cell r="I20" t="str">
            <v>NE</v>
          </cell>
          <cell r="J20">
            <v>41.04</v>
          </cell>
          <cell r="K20">
            <v>2.1999999999999997</v>
          </cell>
        </row>
        <row r="21">
          <cell r="B21">
            <v>25.5625</v>
          </cell>
          <cell r="C21">
            <v>32.799999999999997</v>
          </cell>
          <cell r="D21">
            <v>20.6</v>
          </cell>
          <cell r="E21">
            <v>72.5</v>
          </cell>
          <cell r="F21">
            <v>94</v>
          </cell>
          <cell r="G21">
            <v>37</v>
          </cell>
          <cell r="H21">
            <v>14.4</v>
          </cell>
          <cell r="I21" t="str">
            <v>N</v>
          </cell>
          <cell r="J21">
            <v>32.04</v>
          </cell>
          <cell r="K21">
            <v>0.2</v>
          </cell>
        </row>
        <row r="22">
          <cell r="B22">
            <v>25.741666666666671</v>
          </cell>
          <cell r="C22">
            <v>33.700000000000003</v>
          </cell>
          <cell r="D22">
            <v>20.5</v>
          </cell>
          <cell r="E22">
            <v>72.041666666666671</v>
          </cell>
          <cell r="F22">
            <v>92</v>
          </cell>
          <cell r="G22">
            <v>39</v>
          </cell>
          <cell r="H22">
            <v>12.6</v>
          </cell>
          <cell r="I22" t="str">
            <v>N</v>
          </cell>
          <cell r="J22">
            <v>34.56</v>
          </cell>
          <cell r="K22">
            <v>0</v>
          </cell>
        </row>
        <row r="23">
          <cell r="B23">
            <v>25.037499999999998</v>
          </cell>
          <cell r="C23">
            <v>32.299999999999997</v>
          </cell>
          <cell r="D23">
            <v>20.399999999999999</v>
          </cell>
          <cell r="E23">
            <v>79.625</v>
          </cell>
          <cell r="F23">
            <v>94</v>
          </cell>
          <cell r="G23">
            <v>49</v>
          </cell>
          <cell r="H23">
            <v>20.88</v>
          </cell>
          <cell r="I23" t="str">
            <v>O</v>
          </cell>
          <cell r="J23">
            <v>41.4</v>
          </cell>
          <cell r="K23">
            <v>0</v>
          </cell>
        </row>
        <row r="24">
          <cell r="B24">
            <v>23.095833333333335</v>
          </cell>
          <cell r="C24">
            <v>30.4</v>
          </cell>
          <cell r="D24">
            <v>21</v>
          </cell>
          <cell r="E24">
            <v>86.541666666666671</v>
          </cell>
          <cell r="F24">
            <v>94</v>
          </cell>
          <cell r="G24">
            <v>55</v>
          </cell>
          <cell r="H24">
            <v>22.32</v>
          </cell>
          <cell r="I24" t="str">
            <v>L</v>
          </cell>
          <cell r="J24">
            <v>36.72</v>
          </cell>
          <cell r="K24">
            <v>1.6</v>
          </cell>
        </row>
        <row r="25">
          <cell r="B25">
            <v>23.349999999999998</v>
          </cell>
          <cell r="C25">
            <v>29.3</v>
          </cell>
          <cell r="D25">
            <v>20.9</v>
          </cell>
          <cell r="E25">
            <v>88.166666666666671</v>
          </cell>
          <cell r="F25">
            <v>97</v>
          </cell>
          <cell r="G25">
            <v>59</v>
          </cell>
          <cell r="H25">
            <v>12.6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24.1875</v>
          </cell>
          <cell r="C26">
            <v>30.8</v>
          </cell>
          <cell r="D26">
            <v>21.8</v>
          </cell>
          <cell r="E26">
            <v>83.583333333333329</v>
          </cell>
          <cell r="F26">
            <v>95</v>
          </cell>
          <cell r="G26">
            <v>57</v>
          </cell>
          <cell r="H26">
            <v>12.24</v>
          </cell>
          <cell r="I26" t="str">
            <v>S</v>
          </cell>
          <cell r="J26">
            <v>30.96</v>
          </cell>
          <cell r="K26">
            <v>0</v>
          </cell>
        </row>
        <row r="27">
          <cell r="B27">
            <v>25.208333333333332</v>
          </cell>
          <cell r="C27">
            <v>31</v>
          </cell>
          <cell r="D27">
            <v>20.9</v>
          </cell>
          <cell r="E27">
            <v>70.958333333333329</v>
          </cell>
          <cell r="F27">
            <v>96</v>
          </cell>
          <cell r="G27">
            <v>41</v>
          </cell>
          <cell r="H27">
            <v>20.88</v>
          </cell>
          <cell r="I27" t="str">
            <v>L</v>
          </cell>
          <cell r="J27">
            <v>46.080000000000005</v>
          </cell>
          <cell r="K27">
            <v>0</v>
          </cell>
        </row>
        <row r="28">
          <cell r="B28">
            <v>24.091666666666665</v>
          </cell>
          <cell r="C28">
            <v>32.4</v>
          </cell>
          <cell r="D28">
            <v>17.100000000000001</v>
          </cell>
          <cell r="E28">
            <v>63.083333333333336</v>
          </cell>
          <cell r="F28">
            <v>78</v>
          </cell>
          <cell r="G28">
            <v>37</v>
          </cell>
          <cell r="H28">
            <v>18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25.212499999999995</v>
          </cell>
          <cell r="C29">
            <v>32.1</v>
          </cell>
          <cell r="D29">
            <v>21.3</v>
          </cell>
          <cell r="E29">
            <v>75.125</v>
          </cell>
          <cell r="F29">
            <v>93</v>
          </cell>
          <cell r="G29">
            <v>45</v>
          </cell>
          <cell r="H29">
            <v>16.2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25.966666666666669</v>
          </cell>
          <cell r="C30">
            <v>32</v>
          </cell>
          <cell r="D30">
            <v>22.2</v>
          </cell>
          <cell r="E30">
            <v>70</v>
          </cell>
          <cell r="F30">
            <v>89</v>
          </cell>
          <cell r="G30">
            <v>41</v>
          </cell>
          <cell r="H30">
            <v>14.76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25.8125</v>
          </cell>
          <cell r="C31">
            <v>32.5</v>
          </cell>
          <cell r="D31">
            <v>20.3</v>
          </cell>
          <cell r="E31">
            <v>60.791666666666664</v>
          </cell>
          <cell r="F31">
            <v>78</v>
          </cell>
          <cell r="G31">
            <v>35</v>
          </cell>
          <cell r="H31">
            <v>15.840000000000002</v>
          </cell>
          <cell r="I31" t="str">
            <v>L</v>
          </cell>
          <cell r="J31">
            <v>38.880000000000003</v>
          </cell>
          <cell r="K31">
            <v>0</v>
          </cell>
        </row>
        <row r="32">
          <cell r="B32">
            <v>25.204166666666666</v>
          </cell>
          <cell r="C32">
            <v>31.8</v>
          </cell>
          <cell r="D32">
            <v>21</v>
          </cell>
          <cell r="E32">
            <v>74.333333333333329</v>
          </cell>
          <cell r="F32">
            <v>92</v>
          </cell>
          <cell r="G32">
            <v>48</v>
          </cell>
          <cell r="H32">
            <v>15.840000000000002</v>
          </cell>
          <cell r="I32" t="str">
            <v>L</v>
          </cell>
          <cell r="J32">
            <v>52.56</v>
          </cell>
          <cell r="K32">
            <v>0</v>
          </cell>
        </row>
        <row r="33">
          <cell r="B33">
            <v>24.220833333333331</v>
          </cell>
          <cell r="C33">
            <v>31.8</v>
          </cell>
          <cell r="D33">
            <v>21.3</v>
          </cell>
          <cell r="E33">
            <v>82.916666666666671</v>
          </cell>
          <cell r="F33">
            <v>96</v>
          </cell>
          <cell r="G33">
            <v>49</v>
          </cell>
          <cell r="H33">
            <v>17.28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23.866666666666664</v>
          </cell>
          <cell r="C34">
            <v>32</v>
          </cell>
          <cell r="D34">
            <v>20.6</v>
          </cell>
          <cell r="E34">
            <v>83.875</v>
          </cell>
          <cell r="F34">
            <v>97</v>
          </cell>
          <cell r="G34">
            <v>47</v>
          </cell>
          <cell r="H34">
            <v>10.44</v>
          </cell>
          <cell r="I34" t="str">
            <v>L</v>
          </cell>
          <cell r="J34">
            <v>21.6</v>
          </cell>
          <cell r="K34">
            <v>0</v>
          </cell>
        </row>
        <row r="35">
          <cell r="B35">
            <v>25.200000000000003</v>
          </cell>
          <cell r="C35">
            <v>32.799999999999997</v>
          </cell>
          <cell r="D35">
            <v>20.5</v>
          </cell>
          <cell r="E35">
            <v>76.083333333333329</v>
          </cell>
          <cell r="F35">
            <v>95</v>
          </cell>
          <cell r="G35">
            <v>40</v>
          </cell>
          <cell r="H35">
            <v>15.120000000000001</v>
          </cell>
          <cell r="I35" t="str">
            <v>L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24.358333333333334</v>
          </cell>
          <cell r="C5">
            <v>30.6</v>
          </cell>
          <cell r="D5">
            <v>20.5</v>
          </cell>
          <cell r="E5">
            <v>64.958333333333329</v>
          </cell>
          <cell r="F5">
            <v>81</v>
          </cell>
          <cell r="G5">
            <v>44</v>
          </cell>
          <cell r="H5">
            <v>19.440000000000001</v>
          </cell>
          <cell r="I5" t="str">
            <v>NE</v>
          </cell>
          <cell r="J5">
            <v>36</v>
          </cell>
          <cell r="K5">
            <v>3</v>
          </cell>
        </row>
        <row r="6">
          <cell r="B6">
            <v>23.279166666666665</v>
          </cell>
          <cell r="C6">
            <v>31.2</v>
          </cell>
          <cell r="D6">
            <v>18.399999999999999</v>
          </cell>
          <cell r="E6">
            <v>67.708333333333329</v>
          </cell>
          <cell r="F6">
            <v>90</v>
          </cell>
          <cell r="G6">
            <v>32</v>
          </cell>
          <cell r="H6">
            <v>28.08</v>
          </cell>
          <cell r="I6" t="str">
            <v>L</v>
          </cell>
          <cell r="J6">
            <v>48.24</v>
          </cell>
          <cell r="K6">
            <v>0</v>
          </cell>
        </row>
        <row r="7">
          <cell r="B7">
            <v>23.087500000000002</v>
          </cell>
          <cell r="C7">
            <v>30.9</v>
          </cell>
          <cell r="D7">
            <v>17.399999999999999</v>
          </cell>
          <cell r="E7">
            <v>68</v>
          </cell>
          <cell r="F7">
            <v>94</v>
          </cell>
          <cell r="G7">
            <v>38</v>
          </cell>
          <cell r="H7">
            <v>24.12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25.158333333333331</v>
          </cell>
          <cell r="C8">
            <v>31.5</v>
          </cell>
          <cell r="D8">
            <v>18.3</v>
          </cell>
          <cell r="E8">
            <v>56.5</v>
          </cell>
          <cell r="F8">
            <v>82</v>
          </cell>
          <cell r="G8">
            <v>35</v>
          </cell>
          <cell r="H8">
            <v>14.04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26.220833333333335</v>
          </cell>
          <cell r="C9">
            <v>32.6</v>
          </cell>
          <cell r="D9">
            <v>19.8</v>
          </cell>
          <cell r="E9">
            <v>47.291666666666664</v>
          </cell>
          <cell r="F9">
            <v>71</v>
          </cell>
          <cell r="G9">
            <v>23</v>
          </cell>
          <cell r="H9">
            <v>12.96</v>
          </cell>
          <cell r="I9" t="str">
            <v>L</v>
          </cell>
          <cell r="J9">
            <v>27.720000000000002</v>
          </cell>
          <cell r="K9">
            <v>0</v>
          </cell>
        </row>
        <row r="10">
          <cell r="B10">
            <v>26.608333333333334</v>
          </cell>
          <cell r="C10">
            <v>33.5</v>
          </cell>
          <cell r="D10">
            <v>19.8</v>
          </cell>
          <cell r="E10">
            <v>46.666666666666664</v>
          </cell>
          <cell r="F10">
            <v>65</v>
          </cell>
          <cell r="G10">
            <v>29</v>
          </cell>
          <cell r="H10">
            <v>16.920000000000002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27.083333333333332</v>
          </cell>
          <cell r="C11">
            <v>33.6</v>
          </cell>
          <cell r="D11">
            <v>21.1</v>
          </cell>
          <cell r="E11">
            <v>49.75</v>
          </cell>
          <cell r="F11">
            <v>72</v>
          </cell>
          <cell r="G11">
            <v>30</v>
          </cell>
          <cell r="H11">
            <v>17.64</v>
          </cell>
          <cell r="I11" t="str">
            <v>NE</v>
          </cell>
          <cell r="J11">
            <v>38.519999999999996</v>
          </cell>
          <cell r="K11">
            <v>0</v>
          </cell>
        </row>
        <row r="12">
          <cell r="B12">
            <v>25.425000000000008</v>
          </cell>
          <cell r="C12">
            <v>34.299999999999997</v>
          </cell>
          <cell r="D12">
            <v>19.3</v>
          </cell>
          <cell r="E12">
            <v>57.166666666666664</v>
          </cell>
          <cell r="F12">
            <v>83</v>
          </cell>
          <cell r="G12">
            <v>33</v>
          </cell>
          <cell r="H12">
            <v>18.720000000000002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27.208333333333332</v>
          </cell>
          <cell r="C13">
            <v>34.299999999999997</v>
          </cell>
          <cell r="D13">
            <v>21.3</v>
          </cell>
          <cell r="E13">
            <v>50.583333333333336</v>
          </cell>
          <cell r="F13">
            <v>73</v>
          </cell>
          <cell r="G13">
            <v>30</v>
          </cell>
          <cell r="H13">
            <v>14.4</v>
          </cell>
          <cell r="I13" t="str">
            <v>NE</v>
          </cell>
          <cell r="J13">
            <v>29.52</v>
          </cell>
          <cell r="K13">
            <v>0</v>
          </cell>
        </row>
        <row r="14">
          <cell r="B14">
            <v>27.383333333333329</v>
          </cell>
          <cell r="C14">
            <v>34.4</v>
          </cell>
          <cell r="D14">
            <v>22.6</v>
          </cell>
          <cell r="E14">
            <v>46.916666666666664</v>
          </cell>
          <cell r="F14">
            <v>64</v>
          </cell>
          <cell r="G14">
            <v>27</v>
          </cell>
          <cell r="H14">
            <v>15.840000000000002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27.670833333333338</v>
          </cell>
          <cell r="C15">
            <v>35.1</v>
          </cell>
          <cell r="D15">
            <v>22.1</v>
          </cell>
          <cell r="E15">
            <v>45.916666666666664</v>
          </cell>
          <cell r="F15">
            <v>63</v>
          </cell>
          <cell r="G15">
            <v>28</v>
          </cell>
          <cell r="H15">
            <v>15.840000000000002</v>
          </cell>
          <cell r="I15" t="str">
            <v>NE</v>
          </cell>
          <cell r="J15">
            <v>33.119999999999997</v>
          </cell>
          <cell r="K15">
            <v>0</v>
          </cell>
        </row>
        <row r="16">
          <cell r="B16">
            <v>28.3125</v>
          </cell>
          <cell r="C16">
            <v>35.799999999999997</v>
          </cell>
          <cell r="D16">
            <v>22.4</v>
          </cell>
          <cell r="E16">
            <v>51.583333333333336</v>
          </cell>
          <cell r="F16">
            <v>74</v>
          </cell>
          <cell r="G16">
            <v>32</v>
          </cell>
          <cell r="H16">
            <v>20.16</v>
          </cell>
          <cell r="I16" t="str">
            <v>NE</v>
          </cell>
          <cell r="J16">
            <v>36.36</v>
          </cell>
          <cell r="K16">
            <v>0</v>
          </cell>
        </row>
        <row r="17">
          <cell r="B17">
            <v>29.041666666666661</v>
          </cell>
          <cell r="C17">
            <v>36.4</v>
          </cell>
          <cell r="D17">
            <v>23.5</v>
          </cell>
          <cell r="E17">
            <v>54.416666666666664</v>
          </cell>
          <cell r="F17">
            <v>74</v>
          </cell>
          <cell r="G17">
            <v>32</v>
          </cell>
          <cell r="H17">
            <v>24.840000000000003</v>
          </cell>
          <cell r="I17" t="str">
            <v>NE</v>
          </cell>
          <cell r="J17">
            <v>50.04</v>
          </cell>
          <cell r="K17">
            <v>0</v>
          </cell>
        </row>
        <row r="18">
          <cell r="B18">
            <v>29.387500000000006</v>
          </cell>
          <cell r="C18">
            <v>36.6</v>
          </cell>
          <cell r="D18">
            <v>23.4</v>
          </cell>
          <cell r="E18">
            <v>45.739130434782609</v>
          </cell>
          <cell r="F18">
            <v>65</v>
          </cell>
          <cell r="G18">
            <v>22</v>
          </cell>
          <cell r="H18">
            <v>16.2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29.141666666666666</v>
          </cell>
          <cell r="C19">
            <v>35.799999999999997</v>
          </cell>
          <cell r="D19">
            <v>23.5</v>
          </cell>
          <cell r="E19">
            <v>39</v>
          </cell>
          <cell r="F19">
            <v>51</v>
          </cell>
          <cell r="G19">
            <v>25</v>
          </cell>
          <cell r="H19">
            <v>16.2</v>
          </cell>
          <cell r="I19" t="str">
            <v>NE</v>
          </cell>
          <cell r="J19">
            <v>44.28</v>
          </cell>
          <cell r="K19">
            <v>0</v>
          </cell>
        </row>
        <row r="20">
          <cell r="B20">
            <v>27.141666666666662</v>
          </cell>
          <cell r="C20">
            <v>33.700000000000003</v>
          </cell>
          <cell r="D20">
            <v>22</v>
          </cell>
          <cell r="E20">
            <v>59</v>
          </cell>
          <cell r="F20">
            <v>80</v>
          </cell>
          <cell r="G20">
            <v>37</v>
          </cell>
          <cell r="H20">
            <v>15.120000000000001</v>
          </cell>
          <cell r="I20" t="str">
            <v>L</v>
          </cell>
          <cell r="J20">
            <v>37.080000000000005</v>
          </cell>
          <cell r="K20">
            <v>0</v>
          </cell>
        </row>
        <row r="21">
          <cell r="B21">
            <v>27.175000000000001</v>
          </cell>
          <cell r="C21">
            <v>34.5</v>
          </cell>
          <cell r="D21">
            <v>23.2</v>
          </cell>
          <cell r="E21">
            <v>66.333333333333329</v>
          </cell>
          <cell r="F21">
            <v>87</v>
          </cell>
          <cell r="G21">
            <v>40</v>
          </cell>
          <cell r="H21">
            <v>16.2</v>
          </cell>
          <cell r="I21" t="str">
            <v>N</v>
          </cell>
          <cell r="J21">
            <v>31.680000000000003</v>
          </cell>
          <cell r="K21">
            <v>1.2</v>
          </cell>
        </row>
        <row r="22">
          <cell r="B22">
            <v>27.808333333333337</v>
          </cell>
          <cell r="C22">
            <v>33.799999999999997</v>
          </cell>
          <cell r="D22">
            <v>23.7</v>
          </cell>
          <cell r="E22">
            <v>65.041666666666671</v>
          </cell>
          <cell r="F22">
            <v>94</v>
          </cell>
          <cell r="G22">
            <v>43</v>
          </cell>
          <cell r="H22">
            <v>16.920000000000002</v>
          </cell>
          <cell r="I22" t="str">
            <v>NO</v>
          </cell>
          <cell r="J22">
            <v>30.96</v>
          </cell>
          <cell r="K22">
            <v>0.6</v>
          </cell>
        </row>
        <row r="23">
          <cell r="B23">
            <v>24.174999999999997</v>
          </cell>
          <cell r="C23">
            <v>30.2</v>
          </cell>
          <cell r="D23">
            <v>21.5</v>
          </cell>
          <cell r="E23">
            <v>86.5</v>
          </cell>
          <cell r="F23">
            <v>98</v>
          </cell>
          <cell r="G23">
            <v>58</v>
          </cell>
          <cell r="H23">
            <v>21.6</v>
          </cell>
          <cell r="I23" t="str">
            <v>NE</v>
          </cell>
          <cell r="J23">
            <v>33.840000000000003</v>
          </cell>
          <cell r="K23">
            <v>8.1999999999999993</v>
          </cell>
        </row>
        <row r="24">
          <cell r="B24">
            <v>22.366666666666664</v>
          </cell>
          <cell r="C24">
            <v>27.2</v>
          </cell>
          <cell r="D24">
            <v>20.2</v>
          </cell>
          <cell r="E24">
            <v>85.375</v>
          </cell>
          <cell r="F24">
            <v>99</v>
          </cell>
          <cell r="G24">
            <v>62</v>
          </cell>
          <cell r="H24">
            <v>14.04</v>
          </cell>
          <cell r="I24" t="str">
            <v>S</v>
          </cell>
          <cell r="J24">
            <v>30.6</v>
          </cell>
          <cell r="K24">
            <v>31.8</v>
          </cell>
        </row>
        <row r="25">
          <cell r="B25">
            <v>22.108333333333331</v>
          </cell>
          <cell r="C25">
            <v>28.8</v>
          </cell>
          <cell r="D25">
            <v>15.1</v>
          </cell>
          <cell r="E25">
            <v>58.833333333333336</v>
          </cell>
          <cell r="F25">
            <v>82</v>
          </cell>
          <cell r="G25">
            <v>37</v>
          </cell>
          <cell r="H25">
            <v>10.8</v>
          </cell>
          <cell r="I25" t="str">
            <v>SE</v>
          </cell>
          <cell r="J25">
            <v>23.040000000000003</v>
          </cell>
          <cell r="K25">
            <v>0</v>
          </cell>
        </row>
        <row r="26">
          <cell r="B26">
            <v>24.737500000000008</v>
          </cell>
          <cell r="C26">
            <v>32</v>
          </cell>
          <cell r="D26">
            <v>18.600000000000001</v>
          </cell>
          <cell r="E26">
            <v>54.166666666666664</v>
          </cell>
          <cell r="F26">
            <v>68</v>
          </cell>
          <cell r="G26">
            <v>40</v>
          </cell>
          <cell r="H26">
            <v>13.68</v>
          </cell>
          <cell r="I26" t="str">
            <v>L</v>
          </cell>
          <cell r="J26">
            <v>25.92</v>
          </cell>
          <cell r="K26">
            <v>0</v>
          </cell>
        </row>
        <row r="27">
          <cell r="B27">
            <v>24.566666666666666</v>
          </cell>
          <cell r="C27">
            <v>30.8</v>
          </cell>
          <cell r="D27">
            <v>19.2</v>
          </cell>
          <cell r="E27">
            <v>61.916666666666664</v>
          </cell>
          <cell r="F27">
            <v>86</v>
          </cell>
          <cell r="G27">
            <v>29</v>
          </cell>
          <cell r="H27">
            <v>19.8</v>
          </cell>
          <cell r="I27" t="str">
            <v>L</v>
          </cell>
          <cell r="J27">
            <v>32.4</v>
          </cell>
          <cell r="K27">
            <v>0</v>
          </cell>
        </row>
        <row r="28">
          <cell r="B28">
            <v>23.213043478260875</v>
          </cell>
          <cell r="C28">
            <v>30.9</v>
          </cell>
          <cell r="D28">
            <v>16.899999999999999</v>
          </cell>
          <cell r="E28">
            <v>57.130434782608695</v>
          </cell>
          <cell r="F28">
            <v>76</v>
          </cell>
          <cell r="G28">
            <v>38</v>
          </cell>
          <cell r="H28">
            <v>23.400000000000002</v>
          </cell>
          <cell r="I28" t="str">
            <v>L</v>
          </cell>
          <cell r="J28">
            <v>45.72</v>
          </cell>
          <cell r="K28">
            <v>0</v>
          </cell>
        </row>
        <row r="29">
          <cell r="B29">
            <v>23.862499999999997</v>
          </cell>
          <cell r="C29">
            <v>31.5</v>
          </cell>
          <cell r="D29">
            <v>18.7</v>
          </cell>
          <cell r="E29">
            <v>63.708333333333336</v>
          </cell>
          <cell r="F29">
            <v>86</v>
          </cell>
          <cell r="G29">
            <v>39</v>
          </cell>
          <cell r="H29">
            <v>21.6</v>
          </cell>
          <cell r="I29" t="str">
            <v>L</v>
          </cell>
          <cell r="J29">
            <v>41.04</v>
          </cell>
          <cell r="K29">
            <v>0</v>
          </cell>
        </row>
        <row r="30">
          <cell r="B30">
            <v>24.583333333333332</v>
          </cell>
          <cell r="C30">
            <v>32</v>
          </cell>
          <cell r="D30">
            <v>19.7</v>
          </cell>
          <cell r="E30">
            <v>59.291666666666664</v>
          </cell>
          <cell r="F30">
            <v>76</v>
          </cell>
          <cell r="G30">
            <v>39</v>
          </cell>
          <cell r="H30">
            <v>22.32</v>
          </cell>
          <cell r="I30" t="str">
            <v>L</v>
          </cell>
          <cell r="J30">
            <v>41.4</v>
          </cell>
          <cell r="K30">
            <v>0</v>
          </cell>
        </row>
        <row r="31">
          <cell r="B31">
            <v>24.879166666666663</v>
          </cell>
          <cell r="C31">
            <v>33.1</v>
          </cell>
          <cell r="D31">
            <v>19.600000000000001</v>
          </cell>
          <cell r="E31">
            <v>54.916666666666664</v>
          </cell>
          <cell r="F31">
            <v>72</v>
          </cell>
          <cell r="G31">
            <v>36</v>
          </cell>
          <cell r="H31">
            <v>18.36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24.154166666666669</v>
          </cell>
          <cell r="C32">
            <v>31.9</v>
          </cell>
          <cell r="D32">
            <v>21.4</v>
          </cell>
          <cell r="E32">
            <v>72.541666666666671</v>
          </cell>
          <cell r="F32">
            <v>97</v>
          </cell>
          <cell r="G32">
            <v>50</v>
          </cell>
          <cell r="H32">
            <v>18.36</v>
          </cell>
          <cell r="I32" t="str">
            <v>NE</v>
          </cell>
          <cell r="J32">
            <v>38.159999999999997</v>
          </cell>
          <cell r="K32">
            <v>6.4</v>
          </cell>
        </row>
        <row r="33">
          <cell r="B33">
            <v>23.933333333333334</v>
          </cell>
          <cell r="C33">
            <v>30.3</v>
          </cell>
          <cell r="D33">
            <v>20.2</v>
          </cell>
          <cell r="E33">
            <v>86.583333333333329</v>
          </cell>
          <cell r="F33">
            <v>99</v>
          </cell>
          <cell r="G33">
            <v>60</v>
          </cell>
          <cell r="H33">
            <v>20.16</v>
          </cell>
          <cell r="I33" t="str">
            <v>NE</v>
          </cell>
          <cell r="J33">
            <v>39.96</v>
          </cell>
          <cell r="K33">
            <v>0.60000000000000009</v>
          </cell>
        </row>
        <row r="34">
          <cell r="B34">
            <v>25.070833333333329</v>
          </cell>
          <cell r="C34">
            <v>31.5</v>
          </cell>
          <cell r="D34">
            <v>20.5</v>
          </cell>
          <cell r="E34">
            <v>81.166666666666671</v>
          </cell>
          <cell r="F34">
            <v>99</v>
          </cell>
          <cell r="G34">
            <v>54</v>
          </cell>
          <cell r="H34">
            <v>13.68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B35">
            <v>26.104166666666668</v>
          </cell>
          <cell r="C35">
            <v>32.299999999999997</v>
          </cell>
          <cell r="D35">
            <v>20.9</v>
          </cell>
          <cell r="E35">
            <v>69.958333333333329</v>
          </cell>
          <cell r="F35">
            <v>89</v>
          </cell>
          <cell r="G35">
            <v>44</v>
          </cell>
          <cell r="H35">
            <v>15.120000000000001</v>
          </cell>
          <cell r="I35" t="str">
            <v>NE</v>
          </cell>
          <cell r="J35">
            <v>26.28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24.125</v>
          </cell>
          <cell r="C5">
            <v>30.3</v>
          </cell>
          <cell r="D5">
            <v>19.600000000000001</v>
          </cell>
          <cell r="E5">
            <v>78.25</v>
          </cell>
          <cell r="F5">
            <v>92</v>
          </cell>
          <cell r="G5">
            <v>57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25.120833333333337</v>
          </cell>
          <cell r="C6">
            <v>29.4</v>
          </cell>
          <cell r="D6">
            <v>21</v>
          </cell>
          <cell r="E6">
            <v>73.625</v>
          </cell>
          <cell r="F6">
            <v>91</v>
          </cell>
          <cell r="G6">
            <v>56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24.970833333333331</v>
          </cell>
          <cell r="C7">
            <v>30.8</v>
          </cell>
          <cell r="D7">
            <v>20.7</v>
          </cell>
          <cell r="E7">
            <v>73</v>
          </cell>
          <cell r="F7">
            <v>91</v>
          </cell>
          <cell r="G7">
            <v>51</v>
          </cell>
          <cell r="H7" t="str">
            <v>*</v>
          </cell>
          <cell r="I7" t="str">
            <v>N</v>
          </cell>
          <cell r="J7" t="str">
            <v>*</v>
          </cell>
          <cell r="K7">
            <v>2</v>
          </cell>
        </row>
        <row r="8">
          <cell r="B8">
            <v>25.595833333333328</v>
          </cell>
          <cell r="C8">
            <v>31.5</v>
          </cell>
          <cell r="D8">
            <v>21</v>
          </cell>
          <cell r="E8">
            <v>72.708333333333329</v>
          </cell>
          <cell r="F8">
            <v>92</v>
          </cell>
          <cell r="G8">
            <v>42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25.633333333333336</v>
          </cell>
          <cell r="C9">
            <v>32.5</v>
          </cell>
          <cell r="D9">
            <v>19</v>
          </cell>
          <cell r="E9">
            <v>68.958333333333329</v>
          </cell>
          <cell r="F9">
            <v>94</v>
          </cell>
          <cell r="G9">
            <v>35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25.599999999999998</v>
          </cell>
          <cell r="C10">
            <v>31.6</v>
          </cell>
          <cell r="D10">
            <v>20.7</v>
          </cell>
          <cell r="E10">
            <v>66.041666666666671</v>
          </cell>
          <cell r="F10">
            <v>89</v>
          </cell>
          <cell r="G10">
            <v>37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25.612499999999997</v>
          </cell>
          <cell r="C11">
            <v>31.8</v>
          </cell>
          <cell r="D11">
            <v>20.2</v>
          </cell>
          <cell r="E11">
            <v>63.625</v>
          </cell>
          <cell r="F11">
            <v>83</v>
          </cell>
          <cell r="G11">
            <v>29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25.037500000000005</v>
          </cell>
          <cell r="C12">
            <v>32.200000000000003</v>
          </cell>
          <cell r="D12">
            <v>18.3</v>
          </cell>
          <cell r="E12">
            <v>66.666666666666671</v>
          </cell>
          <cell r="F12">
            <v>97</v>
          </cell>
          <cell r="G12">
            <v>34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25.512500000000003</v>
          </cell>
          <cell r="C13">
            <v>33.1</v>
          </cell>
          <cell r="D13">
            <v>19.100000000000001</v>
          </cell>
          <cell r="E13">
            <v>67.916666666666671</v>
          </cell>
          <cell r="F13">
            <v>94</v>
          </cell>
          <cell r="G13">
            <v>32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26.004166666666659</v>
          </cell>
          <cell r="C14">
            <v>33.299999999999997</v>
          </cell>
          <cell r="D14">
            <v>19.5</v>
          </cell>
          <cell r="E14">
            <v>64.75</v>
          </cell>
          <cell r="F14">
            <v>90</v>
          </cell>
          <cell r="G14">
            <v>32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27.070833333333336</v>
          </cell>
          <cell r="C15">
            <v>33.700000000000003</v>
          </cell>
          <cell r="D15">
            <v>21.3</v>
          </cell>
          <cell r="E15">
            <v>69.166666666666671</v>
          </cell>
          <cell r="F15">
            <v>96</v>
          </cell>
          <cell r="G15">
            <v>46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28.245833333333337</v>
          </cell>
          <cell r="C16">
            <v>34.6</v>
          </cell>
          <cell r="D16">
            <v>23</v>
          </cell>
          <cell r="E16">
            <v>71.541666666666671</v>
          </cell>
          <cell r="F16">
            <v>95</v>
          </cell>
          <cell r="G16">
            <v>44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28.333333333333332</v>
          </cell>
          <cell r="C17">
            <v>34.799999999999997</v>
          </cell>
          <cell r="D17">
            <v>22.9</v>
          </cell>
          <cell r="E17">
            <v>69.041666666666671</v>
          </cell>
          <cell r="F17">
            <v>95</v>
          </cell>
          <cell r="G17">
            <v>34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28.445833333333336</v>
          </cell>
          <cell r="C18">
            <v>35.4</v>
          </cell>
          <cell r="D18">
            <v>21.8</v>
          </cell>
          <cell r="E18">
            <v>66.125</v>
          </cell>
          <cell r="F18">
            <v>92</v>
          </cell>
          <cell r="G18">
            <v>43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27.708333333333329</v>
          </cell>
          <cell r="C19">
            <v>35.200000000000003</v>
          </cell>
          <cell r="D19">
            <v>22.3</v>
          </cell>
          <cell r="E19">
            <v>73.958333333333329</v>
          </cell>
          <cell r="F19">
            <v>95</v>
          </cell>
          <cell r="G19">
            <v>45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26.570833333333336</v>
          </cell>
          <cell r="C20">
            <v>33.799999999999997</v>
          </cell>
          <cell r="D20">
            <v>21</v>
          </cell>
          <cell r="E20">
            <v>73.75</v>
          </cell>
          <cell r="F20">
            <v>95</v>
          </cell>
          <cell r="G20">
            <v>49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28.504166666666666</v>
          </cell>
          <cell r="C21">
            <v>34.6</v>
          </cell>
          <cell r="D21">
            <v>22.6</v>
          </cell>
          <cell r="E21">
            <v>73.166666666666671</v>
          </cell>
          <cell r="F21">
            <v>97</v>
          </cell>
          <cell r="G21">
            <v>43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28.862500000000001</v>
          </cell>
          <cell r="C22">
            <v>35.299999999999997</v>
          </cell>
          <cell r="D22">
            <v>23.1</v>
          </cell>
          <cell r="E22">
            <v>69.583333333333329</v>
          </cell>
          <cell r="F22">
            <v>96</v>
          </cell>
          <cell r="G22">
            <v>43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26.879166666666666</v>
          </cell>
          <cell r="C23">
            <v>32.6</v>
          </cell>
          <cell r="D23">
            <v>22.8</v>
          </cell>
          <cell r="E23">
            <v>80.666666666666671</v>
          </cell>
          <cell r="F23">
            <v>98</v>
          </cell>
          <cell r="G23">
            <v>53</v>
          </cell>
          <cell r="H23" t="str">
            <v>*</v>
          </cell>
          <cell r="I23" t="str">
            <v>N</v>
          </cell>
          <cell r="J23" t="str">
            <v>*</v>
          </cell>
          <cell r="K23">
            <v>2.8</v>
          </cell>
        </row>
        <row r="24">
          <cell r="B24">
            <v>25.758333333333329</v>
          </cell>
          <cell r="C24">
            <v>31.5</v>
          </cell>
          <cell r="D24">
            <v>22.6</v>
          </cell>
          <cell r="E24">
            <v>84.708333333333329</v>
          </cell>
          <cell r="F24">
            <v>98</v>
          </cell>
          <cell r="G24">
            <v>59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0.4</v>
          </cell>
        </row>
        <row r="25">
          <cell r="B25">
            <v>25.716666666666669</v>
          </cell>
          <cell r="C25">
            <v>31.8</v>
          </cell>
          <cell r="D25">
            <v>20.8</v>
          </cell>
          <cell r="E25">
            <v>85.041666666666671</v>
          </cell>
          <cell r="F25">
            <v>99</v>
          </cell>
          <cell r="G25">
            <v>58</v>
          </cell>
          <cell r="H25" t="str">
            <v>*</v>
          </cell>
          <cell r="I25" t="str">
            <v>N</v>
          </cell>
          <cell r="J25" t="str">
            <v>*</v>
          </cell>
          <cell r="K25">
            <v>53</v>
          </cell>
        </row>
        <row r="26">
          <cell r="B26">
            <v>25.941666666666666</v>
          </cell>
          <cell r="C26">
            <v>30.7</v>
          </cell>
          <cell r="D26">
            <v>22.4</v>
          </cell>
          <cell r="E26">
            <v>83.166666666666671</v>
          </cell>
          <cell r="F26">
            <v>99</v>
          </cell>
          <cell r="G26">
            <v>55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0.4</v>
          </cell>
        </row>
        <row r="27">
          <cell r="B27">
            <v>25.954166666666662</v>
          </cell>
          <cell r="C27">
            <v>31.8</v>
          </cell>
          <cell r="D27">
            <v>20.2</v>
          </cell>
          <cell r="E27">
            <v>62.458333333333336</v>
          </cell>
          <cell r="F27">
            <v>82</v>
          </cell>
          <cell r="G27">
            <v>38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25.762500000000006</v>
          </cell>
          <cell r="C28">
            <v>31.3</v>
          </cell>
          <cell r="D28">
            <v>21.1</v>
          </cell>
          <cell r="E28">
            <v>67.75</v>
          </cell>
          <cell r="F28">
            <v>79</v>
          </cell>
          <cell r="G28">
            <v>53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26.429166666666664</v>
          </cell>
          <cell r="C29">
            <v>31.5</v>
          </cell>
          <cell r="D29">
            <v>21.1</v>
          </cell>
          <cell r="E29">
            <v>63.333333333333336</v>
          </cell>
          <cell r="F29">
            <v>78</v>
          </cell>
          <cell r="G29">
            <v>45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26.154166666666665</v>
          </cell>
          <cell r="C30">
            <v>32.799999999999997</v>
          </cell>
          <cell r="D30">
            <v>21.1</v>
          </cell>
          <cell r="E30">
            <v>59.25</v>
          </cell>
          <cell r="F30">
            <v>73</v>
          </cell>
          <cell r="G30">
            <v>34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26.245833333333326</v>
          </cell>
          <cell r="C31">
            <v>32.299999999999997</v>
          </cell>
          <cell r="D31">
            <v>21.2</v>
          </cell>
          <cell r="E31">
            <v>66.916666666666671</v>
          </cell>
          <cell r="F31">
            <v>82</v>
          </cell>
          <cell r="G31">
            <v>47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26.162499999999998</v>
          </cell>
          <cell r="C32">
            <v>32.700000000000003</v>
          </cell>
          <cell r="D32">
            <v>22</v>
          </cell>
          <cell r="E32">
            <v>78.375</v>
          </cell>
          <cell r="F32">
            <v>93</v>
          </cell>
          <cell r="G32">
            <v>56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0.2</v>
          </cell>
        </row>
        <row r="33">
          <cell r="B33">
            <v>24.424999999999994</v>
          </cell>
          <cell r="C33">
            <v>27.3</v>
          </cell>
          <cell r="D33">
            <v>22.8</v>
          </cell>
          <cell r="E33">
            <v>90.833333333333329</v>
          </cell>
          <cell r="F33">
            <v>97</v>
          </cell>
          <cell r="G33">
            <v>75</v>
          </cell>
          <cell r="H33" t="str">
            <v>*</v>
          </cell>
          <cell r="I33" t="str">
            <v>N</v>
          </cell>
          <cell r="J33" t="str">
            <v>*</v>
          </cell>
          <cell r="K33">
            <v>2.6000000000000005</v>
          </cell>
        </row>
        <row r="34">
          <cell r="B34">
            <v>25.4375</v>
          </cell>
          <cell r="C34">
            <v>31.8</v>
          </cell>
          <cell r="D34">
            <v>20.9</v>
          </cell>
          <cell r="E34">
            <v>82.333333333333329</v>
          </cell>
          <cell r="F34">
            <v>99</v>
          </cell>
          <cell r="G34">
            <v>54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26.233333333333334</v>
          </cell>
          <cell r="C35">
            <v>33.299999999999997</v>
          </cell>
          <cell r="D35">
            <v>20.6</v>
          </cell>
          <cell r="E35">
            <v>77.833333333333329</v>
          </cell>
          <cell r="F35">
            <v>99</v>
          </cell>
          <cell r="G35">
            <v>47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24.908333333333321</v>
          </cell>
          <cell r="C5">
            <v>33</v>
          </cell>
          <cell r="D5">
            <v>19.2</v>
          </cell>
          <cell r="E5">
            <v>64.25</v>
          </cell>
          <cell r="F5">
            <v>93</v>
          </cell>
          <cell r="G5">
            <v>36</v>
          </cell>
          <cell r="H5">
            <v>11.520000000000001</v>
          </cell>
          <cell r="I5" t="str">
            <v>S</v>
          </cell>
          <cell r="J5">
            <v>69.84</v>
          </cell>
          <cell r="K5" t="str">
            <v>*</v>
          </cell>
        </row>
        <row r="6">
          <cell r="B6">
            <v>24.05</v>
          </cell>
          <cell r="C6">
            <v>31.9</v>
          </cell>
          <cell r="D6">
            <v>18.5</v>
          </cell>
          <cell r="E6">
            <v>63.875</v>
          </cell>
          <cell r="F6">
            <v>86</v>
          </cell>
          <cell r="G6">
            <v>33</v>
          </cell>
          <cell r="H6">
            <v>4.32</v>
          </cell>
          <cell r="I6" t="str">
            <v>L</v>
          </cell>
          <cell r="J6">
            <v>31.319999999999997</v>
          </cell>
          <cell r="K6" t="str">
            <v>*</v>
          </cell>
        </row>
        <row r="7">
          <cell r="B7">
            <v>23.566666666666674</v>
          </cell>
          <cell r="C7">
            <v>31.7</v>
          </cell>
          <cell r="D7">
            <v>17.899999999999999</v>
          </cell>
          <cell r="E7">
            <v>64.958333333333329</v>
          </cell>
          <cell r="F7">
            <v>89</v>
          </cell>
          <cell r="G7">
            <v>33</v>
          </cell>
          <cell r="H7">
            <v>1.4400000000000002</v>
          </cell>
          <cell r="I7" t="str">
            <v>L</v>
          </cell>
          <cell r="J7">
            <v>24.840000000000003</v>
          </cell>
          <cell r="K7" t="str">
            <v>*</v>
          </cell>
        </row>
        <row r="8">
          <cell r="B8">
            <v>25.166666666666661</v>
          </cell>
          <cell r="C8">
            <v>33.799999999999997</v>
          </cell>
          <cell r="D8">
            <v>18.600000000000001</v>
          </cell>
          <cell r="E8">
            <v>56.875</v>
          </cell>
          <cell r="F8">
            <v>87</v>
          </cell>
          <cell r="G8">
            <v>23</v>
          </cell>
          <cell r="H8">
            <v>6.12</v>
          </cell>
          <cell r="I8" t="str">
            <v>L</v>
          </cell>
          <cell r="J8">
            <v>22.32</v>
          </cell>
          <cell r="K8" t="str">
            <v>*</v>
          </cell>
        </row>
        <row r="9">
          <cell r="B9">
            <v>26.058333333333334</v>
          </cell>
          <cell r="C9">
            <v>34.5</v>
          </cell>
          <cell r="D9">
            <v>18.899999999999999</v>
          </cell>
          <cell r="E9">
            <v>49.625</v>
          </cell>
          <cell r="F9">
            <v>80</v>
          </cell>
          <cell r="G9">
            <v>21</v>
          </cell>
          <cell r="H9">
            <v>0</v>
          </cell>
          <cell r="I9" t="str">
            <v>SE</v>
          </cell>
          <cell r="J9">
            <v>16.920000000000002</v>
          </cell>
          <cell r="K9" t="str">
            <v>*</v>
          </cell>
        </row>
        <row r="10">
          <cell r="B10">
            <v>25.954166666666669</v>
          </cell>
          <cell r="C10">
            <v>34.1</v>
          </cell>
          <cell r="D10">
            <v>19.399999999999999</v>
          </cell>
          <cell r="E10">
            <v>49.208333333333336</v>
          </cell>
          <cell r="F10">
            <v>69</v>
          </cell>
          <cell r="G10">
            <v>25</v>
          </cell>
          <cell r="H10">
            <v>9.3600000000000012</v>
          </cell>
          <cell r="I10" t="str">
            <v>SE</v>
          </cell>
          <cell r="J10">
            <v>34.56</v>
          </cell>
          <cell r="K10" t="str">
            <v>*</v>
          </cell>
        </row>
        <row r="11">
          <cell r="B11">
            <v>26.108333333333338</v>
          </cell>
          <cell r="C11">
            <v>34.1</v>
          </cell>
          <cell r="D11">
            <v>19.7</v>
          </cell>
          <cell r="E11">
            <v>55.916666666666664</v>
          </cell>
          <cell r="F11">
            <v>80</v>
          </cell>
          <cell r="G11">
            <v>28</v>
          </cell>
          <cell r="H11">
            <v>13.32</v>
          </cell>
          <cell r="I11" t="str">
            <v>N</v>
          </cell>
          <cell r="J11">
            <v>40.32</v>
          </cell>
          <cell r="K11" t="str">
            <v>*</v>
          </cell>
        </row>
        <row r="12">
          <cell r="B12">
            <v>25.108333333333334</v>
          </cell>
          <cell r="C12">
            <v>33.700000000000003</v>
          </cell>
          <cell r="D12">
            <v>19.2</v>
          </cell>
          <cell r="E12">
            <v>56.958333333333336</v>
          </cell>
          <cell r="F12">
            <v>75</v>
          </cell>
          <cell r="G12">
            <v>32</v>
          </cell>
          <cell r="H12">
            <v>17.64</v>
          </cell>
          <cell r="I12" t="str">
            <v>NE</v>
          </cell>
          <cell r="J12">
            <v>41.04</v>
          </cell>
          <cell r="K12" t="str">
            <v>*</v>
          </cell>
        </row>
        <row r="13">
          <cell r="B13">
            <v>26.958333333333332</v>
          </cell>
          <cell r="C13">
            <v>36.299999999999997</v>
          </cell>
          <cell r="D13">
            <v>20.2</v>
          </cell>
          <cell r="E13">
            <v>53.791666666666664</v>
          </cell>
          <cell r="F13">
            <v>81</v>
          </cell>
          <cell r="G13">
            <v>24</v>
          </cell>
          <cell r="H13">
            <v>0.72000000000000008</v>
          </cell>
          <cell r="I13" t="str">
            <v>NE</v>
          </cell>
          <cell r="J13">
            <v>24.840000000000003</v>
          </cell>
          <cell r="K13" t="str">
            <v>*</v>
          </cell>
        </row>
        <row r="14">
          <cell r="B14">
            <v>27.566666666666666</v>
          </cell>
          <cell r="C14">
            <v>35.299999999999997</v>
          </cell>
          <cell r="D14">
            <v>20.8</v>
          </cell>
          <cell r="E14">
            <v>46.125</v>
          </cell>
          <cell r="F14">
            <v>73</v>
          </cell>
          <cell r="G14">
            <v>23</v>
          </cell>
          <cell r="H14">
            <v>0.72000000000000008</v>
          </cell>
          <cell r="I14" t="str">
            <v>SE</v>
          </cell>
          <cell r="J14">
            <v>26.28</v>
          </cell>
          <cell r="K14" t="str">
            <v>*</v>
          </cell>
        </row>
        <row r="15">
          <cell r="B15">
            <v>27.587500000000002</v>
          </cell>
          <cell r="C15">
            <v>36.5</v>
          </cell>
          <cell r="D15">
            <v>20.3</v>
          </cell>
          <cell r="E15">
            <v>42.958333333333336</v>
          </cell>
          <cell r="F15">
            <v>60</v>
          </cell>
          <cell r="G15">
            <v>26</v>
          </cell>
          <cell r="H15">
            <v>5.04</v>
          </cell>
          <cell r="I15" t="str">
            <v>L</v>
          </cell>
          <cell r="J15">
            <v>41.76</v>
          </cell>
          <cell r="K15" t="str">
            <v>*</v>
          </cell>
        </row>
        <row r="16">
          <cell r="B16">
            <v>28.724999999999998</v>
          </cell>
          <cell r="C16">
            <v>37.1</v>
          </cell>
          <cell r="D16">
            <v>21.9</v>
          </cell>
          <cell r="E16">
            <v>50.958333333333336</v>
          </cell>
          <cell r="F16">
            <v>76</v>
          </cell>
          <cell r="G16">
            <v>27</v>
          </cell>
          <cell r="H16">
            <v>4.6800000000000006</v>
          </cell>
          <cell r="I16" t="str">
            <v>NE</v>
          </cell>
          <cell r="J16">
            <v>33.480000000000004</v>
          </cell>
          <cell r="K16" t="str">
            <v>*</v>
          </cell>
        </row>
        <row r="17">
          <cell r="B17">
            <v>29.662499999999994</v>
          </cell>
          <cell r="C17">
            <v>37.4</v>
          </cell>
          <cell r="D17">
            <v>22.9</v>
          </cell>
          <cell r="E17">
            <v>50.791666666666664</v>
          </cell>
          <cell r="F17">
            <v>78</v>
          </cell>
          <cell r="G17">
            <v>24</v>
          </cell>
          <cell r="H17">
            <v>13.68</v>
          </cell>
          <cell r="I17" t="str">
            <v>NE</v>
          </cell>
          <cell r="J17">
            <v>32.4</v>
          </cell>
          <cell r="K17" t="str">
            <v>*</v>
          </cell>
        </row>
        <row r="18">
          <cell r="B18">
            <v>29.616666666666671</v>
          </cell>
          <cell r="C18">
            <v>38.4</v>
          </cell>
          <cell r="D18">
            <v>24.4</v>
          </cell>
          <cell r="E18">
            <v>48.166666666666664</v>
          </cell>
          <cell r="F18">
            <v>70</v>
          </cell>
          <cell r="G18">
            <v>22</v>
          </cell>
          <cell r="H18">
            <v>2.16</v>
          </cell>
          <cell r="I18" t="str">
            <v>NE</v>
          </cell>
          <cell r="J18">
            <v>21.96</v>
          </cell>
          <cell r="K18" t="str">
            <v>*</v>
          </cell>
        </row>
        <row r="19">
          <cell r="B19">
            <v>28.549999999999997</v>
          </cell>
          <cell r="C19">
            <v>36.5</v>
          </cell>
          <cell r="D19">
            <v>21.6</v>
          </cell>
          <cell r="E19">
            <v>43.125</v>
          </cell>
          <cell r="F19">
            <v>64</v>
          </cell>
          <cell r="G19">
            <v>20</v>
          </cell>
          <cell r="H19">
            <v>0.36000000000000004</v>
          </cell>
          <cell r="I19" t="str">
            <v>L</v>
          </cell>
          <cell r="J19">
            <v>19.440000000000001</v>
          </cell>
          <cell r="K19" t="str">
            <v>*</v>
          </cell>
        </row>
        <row r="20">
          <cell r="B20">
            <v>27.954166666666676</v>
          </cell>
          <cell r="C20">
            <v>37.799999999999997</v>
          </cell>
          <cell r="D20">
            <v>23</v>
          </cell>
          <cell r="E20">
            <v>52.458333333333336</v>
          </cell>
          <cell r="F20">
            <v>74</v>
          </cell>
          <cell r="G20">
            <v>24</v>
          </cell>
          <cell r="H20">
            <v>1.4400000000000002</v>
          </cell>
          <cell r="I20" t="str">
            <v>S</v>
          </cell>
          <cell r="J20">
            <v>23.759999999999998</v>
          </cell>
          <cell r="K20" t="str">
            <v>*</v>
          </cell>
        </row>
        <row r="21">
          <cell r="B21">
            <v>26.474999999999994</v>
          </cell>
          <cell r="C21">
            <v>35.799999999999997</v>
          </cell>
          <cell r="D21">
            <v>21.6</v>
          </cell>
          <cell r="E21">
            <v>66.958333333333329</v>
          </cell>
          <cell r="F21">
            <v>86</v>
          </cell>
          <cell r="G21">
            <v>38</v>
          </cell>
          <cell r="H21">
            <v>12.96</v>
          </cell>
          <cell r="I21" t="str">
            <v>NE</v>
          </cell>
          <cell r="J21">
            <v>49.680000000000007</v>
          </cell>
          <cell r="K21" t="str">
            <v>*</v>
          </cell>
        </row>
        <row r="22">
          <cell r="B22">
            <v>25.766666666666669</v>
          </cell>
          <cell r="C22">
            <v>33.6</v>
          </cell>
          <cell r="D22">
            <v>22.2</v>
          </cell>
          <cell r="E22">
            <v>74.083333333333329</v>
          </cell>
          <cell r="F22">
            <v>87</v>
          </cell>
          <cell r="G22">
            <v>42</v>
          </cell>
          <cell r="H22">
            <v>19.8</v>
          </cell>
          <cell r="I22" t="str">
            <v>NO</v>
          </cell>
          <cell r="J22">
            <v>36.72</v>
          </cell>
          <cell r="K22" t="str">
            <v>*</v>
          </cell>
        </row>
        <row r="23">
          <cell r="B23">
            <v>23.737500000000001</v>
          </cell>
          <cell r="C23">
            <v>31.6</v>
          </cell>
          <cell r="D23">
            <v>21.2</v>
          </cell>
          <cell r="E23">
            <v>86.416666666666671</v>
          </cell>
          <cell r="F23">
            <v>96</v>
          </cell>
          <cell r="G23">
            <v>54</v>
          </cell>
          <cell r="H23">
            <v>0.36000000000000004</v>
          </cell>
          <cell r="I23" t="str">
            <v>NE</v>
          </cell>
          <cell r="J23">
            <v>31.319999999999997</v>
          </cell>
          <cell r="K23" t="str">
            <v>*</v>
          </cell>
        </row>
        <row r="24">
          <cell r="B24">
            <v>24.054166666666664</v>
          </cell>
          <cell r="C24">
            <v>30.3</v>
          </cell>
          <cell r="D24">
            <v>19.899999999999999</v>
          </cell>
          <cell r="E24">
            <v>72.25</v>
          </cell>
          <cell r="F24">
            <v>96</v>
          </cell>
          <cell r="G24">
            <v>32</v>
          </cell>
          <cell r="H24">
            <v>5.04</v>
          </cell>
          <cell r="I24" t="str">
            <v>S</v>
          </cell>
          <cell r="J24">
            <v>30.6</v>
          </cell>
          <cell r="K24" t="str">
            <v>*</v>
          </cell>
        </row>
        <row r="25">
          <cell r="B25">
            <v>22.695833333333329</v>
          </cell>
          <cell r="C25">
            <v>32.299999999999997</v>
          </cell>
          <cell r="D25">
            <v>16.100000000000001</v>
          </cell>
          <cell r="E25">
            <v>55.625</v>
          </cell>
          <cell r="F25">
            <v>85</v>
          </cell>
          <cell r="G25">
            <v>20</v>
          </cell>
          <cell r="H25">
            <v>1.4400000000000002</v>
          </cell>
          <cell r="I25" t="str">
            <v>S</v>
          </cell>
          <cell r="J25">
            <v>15.840000000000002</v>
          </cell>
          <cell r="K25" t="str">
            <v>*</v>
          </cell>
        </row>
        <row r="26">
          <cell r="B26">
            <v>24.783333333333331</v>
          </cell>
          <cell r="C26">
            <v>33.5</v>
          </cell>
          <cell r="D26">
            <v>18.600000000000001</v>
          </cell>
          <cell r="E26">
            <v>56</v>
          </cell>
          <cell r="F26">
            <v>73</v>
          </cell>
          <cell r="G26">
            <v>31</v>
          </cell>
          <cell r="H26">
            <v>5.7600000000000007</v>
          </cell>
          <cell r="I26" t="str">
            <v>SE</v>
          </cell>
          <cell r="J26">
            <v>27.36</v>
          </cell>
          <cell r="K26" t="str">
            <v>*</v>
          </cell>
        </row>
        <row r="27">
          <cell r="B27">
            <v>25.662499999999994</v>
          </cell>
          <cell r="C27">
            <v>32.299999999999997</v>
          </cell>
          <cell r="D27">
            <v>20</v>
          </cell>
          <cell r="E27">
            <v>51.583333333333336</v>
          </cell>
          <cell r="F27">
            <v>79</v>
          </cell>
          <cell r="G27">
            <v>27</v>
          </cell>
          <cell r="H27">
            <v>9.7200000000000006</v>
          </cell>
          <cell r="I27" t="str">
            <v>NE</v>
          </cell>
          <cell r="J27">
            <v>31.319999999999997</v>
          </cell>
          <cell r="K27" t="str">
            <v>*</v>
          </cell>
        </row>
        <row r="28">
          <cell r="B28">
            <v>24.279166666666669</v>
          </cell>
          <cell r="C28">
            <v>32</v>
          </cell>
          <cell r="D28">
            <v>17.399999999999999</v>
          </cell>
          <cell r="E28">
            <v>49.708333333333336</v>
          </cell>
          <cell r="F28">
            <v>73</v>
          </cell>
          <cell r="G28">
            <v>28</v>
          </cell>
          <cell r="H28">
            <v>2.52</v>
          </cell>
          <cell r="I28" t="str">
            <v>NE</v>
          </cell>
          <cell r="J28">
            <v>27.36</v>
          </cell>
          <cell r="K28" t="str">
            <v>*</v>
          </cell>
        </row>
        <row r="29">
          <cell r="B29">
            <v>24.733333333333331</v>
          </cell>
          <cell r="C29">
            <v>32.6</v>
          </cell>
          <cell r="D29">
            <v>19.100000000000001</v>
          </cell>
          <cell r="E29">
            <v>52.666666666666664</v>
          </cell>
          <cell r="F29">
            <v>74</v>
          </cell>
          <cell r="G29">
            <v>30</v>
          </cell>
          <cell r="H29">
            <v>13.32</v>
          </cell>
          <cell r="I29" t="str">
            <v>NE</v>
          </cell>
          <cell r="J29">
            <v>36.36</v>
          </cell>
          <cell r="K29" t="str">
            <v>*</v>
          </cell>
        </row>
        <row r="30">
          <cell r="B30">
            <v>25.4375</v>
          </cell>
          <cell r="C30">
            <v>32.9</v>
          </cell>
          <cell r="D30">
            <v>19.899999999999999</v>
          </cell>
          <cell r="E30">
            <v>50.125</v>
          </cell>
          <cell r="F30">
            <v>71</v>
          </cell>
          <cell r="G30">
            <v>28</v>
          </cell>
          <cell r="H30">
            <v>11.16</v>
          </cell>
          <cell r="I30" t="str">
            <v>SE</v>
          </cell>
          <cell r="J30">
            <v>34.56</v>
          </cell>
          <cell r="K30" t="str">
            <v>*</v>
          </cell>
        </row>
        <row r="31">
          <cell r="B31">
            <v>25.154166666666669</v>
          </cell>
          <cell r="C31">
            <v>33.1</v>
          </cell>
          <cell r="D31">
            <v>18.5</v>
          </cell>
          <cell r="E31">
            <v>47.291666666666664</v>
          </cell>
          <cell r="F31">
            <v>67</v>
          </cell>
          <cell r="G31">
            <v>30</v>
          </cell>
          <cell r="H31">
            <v>16.920000000000002</v>
          </cell>
          <cell r="I31" t="str">
            <v>L</v>
          </cell>
          <cell r="J31">
            <v>39.96</v>
          </cell>
          <cell r="K31" t="str">
            <v>*</v>
          </cell>
        </row>
        <row r="32">
          <cell r="B32">
            <v>25.537500000000005</v>
          </cell>
          <cell r="C32">
            <v>32.9</v>
          </cell>
          <cell r="D32">
            <v>21.3</v>
          </cell>
          <cell r="E32">
            <v>57.625</v>
          </cell>
          <cell r="F32">
            <v>94</v>
          </cell>
          <cell r="G32">
            <v>37</v>
          </cell>
          <cell r="H32">
            <v>19.8</v>
          </cell>
          <cell r="I32" t="str">
            <v>NE</v>
          </cell>
          <cell r="J32">
            <v>38.880000000000003</v>
          </cell>
          <cell r="K32" t="str">
            <v>*</v>
          </cell>
        </row>
        <row r="33">
          <cell r="B33">
            <v>24.541666666666668</v>
          </cell>
          <cell r="C33">
            <v>31.9</v>
          </cell>
          <cell r="D33">
            <v>19.600000000000001</v>
          </cell>
          <cell r="E33">
            <v>79.833333333333329</v>
          </cell>
          <cell r="F33">
            <v>96</v>
          </cell>
          <cell r="G33">
            <v>54</v>
          </cell>
          <cell r="H33">
            <v>3.24</v>
          </cell>
          <cell r="I33" t="str">
            <v>NE</v>
          </cell>
          <cell r="J33">
            <v>47.88</v>
          </cell>
          <cell r="K33" t="str">
            <v>*</v>
          </cell>
        </row>
        <row r="34">
          <cell r="B34">
            <v>25.599999999999994</v>
          </cell>
          <cell r="C34">
            <v>32.5</v>
          </cell>
          <cell r="D34">
            <v>21.3</v>
          </cell>
          <cell r="E34">
            <v>78.041666666666671</v>
          </cell>
          <cell r="F34">
            <v>96</v>
          </cell>
          <cell r="G34">
            <v>47</v>
          </cell>
          <cell r="H34">
            <v>0.36000000000000004</v>
          </cell>
          <cell r="I34" t="str">
            <v>NE</v>
          </cell>
          <cell r="J34">
            <v>15.840000000000002</v>
          </cell>
          <cell r="K34" t="str">
            <v>*</v>
          </cell>
        </row>
        <row r="35">
          <cell r="B35">
            <v>26.474999999999998</v>
          </cell>
          <cell r="C35">
            <v>33.299999999999997</v>
          </cell>
          <cell r="D35">
            <v>21.7</v>
          </cell>
          <cell r="E35">
            <v>70.125</v>
          </cell>
          <cell r="F35">
            <v>92</v>
          </cell>
          <cell r="G35">
            <v>38</v>
          </cell>
          <cell r="H35">
            <v>0.72000000000000008</v>
          </cell>
          <cell r="I35" t="str">
            <v>N</v>
          </cell>
          <cell r="J35">
            <v>28.44</v>
          </cell>
          <cell r="K35" t="str">
            <v>*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25.070833333333336</v>
          </cell>
          <cell r="C5">
            <v>32.5</v>
          </cell>
          <cell r="D5">
            <v>18.5</v>
          </cell>
          <cell r="E5">
            <v>61.041666666666664</v>
          </cell>
          <cell r="F5">
            <v>87</v>
          </cell>
          <cell r="G5">
            <v>33</v>
          </cell>
          <cell r="H5">
            <v>10.8</v>
          </cell>
          <cell r="I5" t="str">
            <v>SE</v>
          </cell>
          <cell r="J5">
            <v>29.880000000000003</v>
          </cell>
          <cell r="K5">
            <v>0</v>
          </cell>
        </row>
        <row r="6">
          <cell r="B6">
            <v>24.041666666666668</v>
          </cell>
          <cell r="C6">
            <v>31.6</v>
          </cell>
          <cell r="D6">
            <v>18.5</v>
          </cell>
          <cell r="E6">
            <v>65.916666666666671</v>
          </cell>
          <cell r="F6">
            <v>88</v>
          </cell>
          <cell r="G6">
            <v>39</v>
          </cell>
          <cell r="H6">
            <v>10.8</v>
          </cell>
          <cell r="I6" t="str">
            <v>SE</v>
          </cell>
          <cell r="J6">
            <v>28.44</v>
          </cell>
          <cell r="K6">
            <v>0</v>
          </cell>
        </row>
        <row r="7">
          <cell r="B7">
            <v>24.474999999999998</v>
          </cell>
          <cell r="C7">
            <v>32.200000000000003</v>
          </cell>
          <cell r="D7">
            <v>18.399999999999999</v>
          </cell>
          <cell r="E7">
            <v>64.25</v>
          </cell>
          <cell r="F7">
            <v>87</v>
          </cell>
          <cell r="G7">
            <v>33</v>
          </cell>
          <cell r="H7">
            <v>11.879999999999999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24.779166666666665</v>
          </cell>
          <cell r="C8">
            <v>33.299999999999997</v>
          </cell>
          <cell r="D8">
            <v>19</v>
          </cell>
          <cell r="E8">
            <v>64.416666666666671</v>
          </cell>
          <cell r="F8">
            <v>86</v>
          </cell>
          <cell r="G8">
            <v>32</v>
          </cell>
          <cell r="H8">
            <v>8.2799999999999994</v>
          </cell>
          <cell r="I8" t="str">
            <v>SE</v>
          </cell>
          <cell r="J8">
            <v>18.720000000000002</v>
          </cell>
          <cell r="K8">
            <v>0</v>
          </cell>
        </row>
        <row r="9">
          <cell r="B9">
            <v>26.249999999999996</v>
          </cell>
          <cell r="C9">
            <v>33.4</v>
          </cell>
          <cell r="D9">
            <v>19.100000000000001</v>
          </cell>
          <cell r="E9">
            <v>54.666666666666664</v>
          </cell>
          <cell r="F9">
            <v>83</v>
          </cell>
          <cell r="G9">
            <v>25</v>
          </cell>
          <cell r="H9">
            <v>9.3600000000000012</v>
          </cell>
          <cell r="I9" t="str">
            <v>SE</v>
          </cell>
          <cell r="J9">
            <v>21.96</v>
          </cell>
          <cell r="K9">
            <v>0</v>
          </cell>
        </row>
        <row r="10">
          <cell r="B10">
            <v>25.599999999999994</v>
          </cell>
          <cell r="C10">
            <v>33.6</v>
          </cell>
          <cell r="D10">
            <v>19.7</v>
          </cell>
          <cell r="E10">
            <v>57.458333333333336</v>
          </cell>
          <cell r="F10">
            <v>79</v>
          </cell>
          <cell r="G10">
            <v>30</v>
          </cell>
          <cell r="H10">
            <v>13.68</v>
          </cell>
          <cell r="I10" t="str">
            <v>SE</v>
          </cell>
          <cell r="J10">
            <v>43.56</v>
          </cell>
          <cell r="K10">
            <v>0</v>
          </cell>
        </row>
        <row r="11">
          <cell r="B11">
            <v>26.795833333333331</v>
          </cell>
          <cell r="C11">
            <v>34.1</v>
          </cell>
          <cell r="D11">
            <v>21.4</v>
          </cell>
          <cell r="E11">
            <v>52.333333333333336</v>
          </cell>
          <cell r="F11">
            <v>77</v>
          </cell>
          <cell r="G11">
            <v>27</v>
          </cell>
          <cell r="H11">
            <v>12.96</v>
          </cell>
          <cell r="I11" t="str">
            <v>NE</v>
          </cell>
          <cell r="J11">
            <v>28.44</v>
          </cell>
          <cell r="K11">
            <v>0</v>
          </cell>
        </row>
        <row r="12">
          <cell r="B12">
            <v>27.483333333333338</v>
          </cell>
          <cell r="C12">
            <v>34</v>
          </cell>
          <cell r="D12">
            <v>21</v>
          </cell>
          <cell r="E12">
            <v>46.583333333333336</v>
          </cell>
          <cell r="F12">
            <v>66</v>
          </cell>
          <cell r="G12">
            <v>27</v>
          </cell>
          <cell r="H12">
            <v>10.08</v>
          </cell>
          <cell r="I12" t="str">
            <v>NE</v>
          </cell>
          <cell r="J12">
            <v>23.759999999999998</v>
          </cell>
          <cell r="K12">
            <v>0</v>
          </cell>
        </row>
        <row r="13">
          <cell r="B13">
            <v>28.566666666666666</v>
          </cell>
          <cell r="C13">
            <v>35.4</v>
          </cell>
          <cell r="D13">
            <v>21.3</v>
          </cell>
          <cell r="E13">
            <v>45.5</v>
          </cell>
          <cell r="F13">
            <v>73</v>
          </cell>
          <cell r="G13">
            <v>24</v>
          </cell>
          <cell r="H13">
            <v>11.520000000000001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26.950000000000003</v>
          </cell>
          <cell r="C14">
            <v>35.1</v>
          </cell>
          <cell r="D14">
            <v>19.3</v>
          </cell>
          <cell r="E14">
            <v>47.416666666666664</v>
          </cell>
          <cell r="F14">
            <v>73</v>
          </cell>
          <cell r="G14">
            <v>21</v>
          </cell>
          <cell r="H14">
            <v>11.16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27.625</v>
          </cell>
          <cell r="C15">
            <v>35.299999999999997</v>
          </cell>
          <cell r="D15">
            <v>21.2</v>
          </cell>
          <cell r="E15">
            <v>49.333333333333336</v>
          </cell>
          <cell r="F15">
            <v>74</v>
          </cell>
          <cell r="G15">
            <v>23</v>
          </cell>
          <cell r="H15">
            <v>11.879999999999999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29.275000000000006</v>
          </cell>
          <cell r="C16">
            <v>36.1</v>
          </cell>
          <cell r="D16">
            <v>22.7</v>
          </cell>
          <cell r="E16">
            <v>46.916666666666664</v>
          </cell>
          <cell r="F16">
            <v>69</v>
          </cell>
          <cell r="G16">
            <v>30</v>
          </cell>
          <cell r="H16">
            <v>11.520000000000001</v>
          </cell>
          <cell r="I16" t="str">
            <v>NE</v>
          </cell>
          <cell r="J16">
            <v>25.92</v>
          </cell>
          <cell r="K16">
            <v>0</v>
          </cell>
        </row>
        <row r="17">
          <cell r="B17">
            <v>29.691666666666666</v>
          </cell>
          <cell r="C17">
            <v>36.700000000000003</v>
          </cell>
          <cell r="D17">
            <v>24.7</v>
          </cell>
          <cell r="E17">
            <v>49.458333333333336</v>
          </cell>
          <cell r="F17">
            <v>67</v>
          </cell>
          <cell r="G17">
            <v>26</v>
          </cell>
          <cell r="H17">
            <v>16.2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29.42916666666666</v>
          </cell>
          <cell r="C18">
            <v>36.4</v>
          </cell>
          <cell r="D18">
            <v>23</v>
          </cell>
          <cell r="E18">
            <v>45.916666666666664</v>
          </cell>
          <cell r="F18">
            <v>68</v>
          </cell>
          <cell r="G18">
            <v>22</v>
          </cell>
          <cell r="H18">
            <v>14.04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28.512499999999999</v>
          </cell>
          <cell r="C19">
            <v>35</v>
          </cell>
          <cell r="D19">
            <v>23</v>
          </cell>
          <cell r="E19">
            <v>52.791666666666664</v>
          </cell>
          <cell r="F19">
            <v>71</v>
          </cell>
          <cell r="G19">
            <v>38</v>
          </cell>
          <cell r="H19">
            <v>12.6</v>
          </cell>
          <cell r="I19" t="str">
            <v>SE</v>
          </cell>
          <cell r="J19">
            <v>28.08</v>
          </cell>
          <cell r="K19">
            <v>0</v>
          </cell>
        </row>
        <row r="20">
          <cell r="B20">
            <v>27.541666666666668</v>
          </cell>
          <cell r="C20">
            <v>33.6</v>
          </cell>
          <cell r="D20">
            <v>22</v>
          </cell>
          <cell r="E20">
            <v>65.916666666666671</v>
          </cell>
          <cell r="F20">
            <v>92</v>
          </cell>
          <cell r="G20">
            <v>43</v>
          </cell>
          <cell r="H20">
            <v>15.120000000000001</v>
          </cell>
          <cell r="I20" t="str">
            <v>NO</v>
          </cell>
          <cell r="J20">
            <v>31.680000000000003</v>
          </cell>
          <cell r="K20">
            <v>0.6</v>
          </cell>
        </row>
        <row r="21">
          <cell r="B21">
            <v>28.124999999999996</v>
          </cell>
          <cell r="C21">
            <v>34.9</v>
          </cell>
          <cell r="D21">
            <v>22.6</v>
          </cell>
          <cell r="E21">
            <v>64.416666666666671</v>
          </cell>
          <cell r="F21">
            <v>88</v>
          </cell>
          <cell r="G21">
            <v>36</v>
          </cell>
          <cell r="H21">
            <v>15.120000000000001</v>
          </cell>
          <cell r="I21" t="str">
            <v>NO</v>
          </cell>
          <cell r="J21">
            <v>29.52</v>
          </cell>
          <cell r="K21">
            <v>0</v>
          </cell>
        </row>
        <row r="22">
          <cell r="B22">
            <v>28.433333333333337</v>
          </cell>
          <cell r="C22">
            <v>35.4</v>
          </cell>
          <cell r="D22">
            <v>22.5</v>
          </cell>
          <cell r="E22">
            <v>59.958333333333336</v>
          </cell>
          <cell r="F22">
            <v>80</v>
          </cell>
          <cell r="G22">
            <v>35</v>
          </cell>
          <cell r="H22">
            <v>11.16</v>
          </cell>
          <cell r="I22" t="str">
            <v>NO</v>
          </cell>
          <cell r="J22">
            <v>30.240000000000002</v>
          </cell>
          <cell r="K22">
            <v>0</v>
          </cell>
        </row>
        <row r="23">
          <cell r="B23">
            <v>25.870833333333334</v>
          </cell>
          <cell r="C23">
            <v>34.200000000000003</v>
          </cell>
          <cell r="D23">
            <v>22.1</v>
          </cell>
          <cell r="E23">
            <v>76.458333333333329</v>
          </cell>
          <cell r="F23">
            <v>95</v>
          </cell>
          <cell r="G23">
            <v>46</v>
          </cell>
          <cell r="H23">
            <v>14.04</v>
          </cell>
          <cell r="I23" t="str">
            <v>NO</v>
          </cell>
          <cell r="J23">
            <v>39.96</v>
          </cell>
          <cell r="K23">
            <v>13.799999999999999</v>
          </cell>
        </row>
        <row r="24">
          <cell r="B24">
            <v>24.25</v>
          </cell>
          <cell r="C24">
            <v>29</v>
          </cell>
          <cell r="D24">
            <v>21.1</v>
          </cell>
          <cell r="E24">
            <v>80.916666666666671</v>
          </cell>
          <cell r="F24">
            <v>95</v>
          </cell>
          <cell r="G24">
            <v>58</v>
          </cell>
          <cell r="H24">
            <v>11.16</v>
          </cell>
          <cell r="I24" t="str">
            <v>S</v>
          </cell>
          <cell r="J24">
            <v>21.240000000000002</v>
          </cell>
          <cell r="K24">
            <v>9.3999999999999986</v>
          </cell>
        </row>
        <row r="25">
          <cell r="B25">
            <v>25.120833333333334</v>
          </cell>
          <cell r="C25">
            <v>32</v>
          </cell>
          <cell r="D25">
            <v>18.7</v>
          </cell>
          <cell r="E25">
            <v>66.083333333333329</v>
          </cell>
          <cell r="F25">
            <v>89</v>
          </cell>
          <cell r="G25">
            <v>42</v>
          </cell>
          <cell r="H25">
            <v>11.16</v>
          </cell>
          <cell r="I25" t="str">
            <v>S</v>
          </cell>
          <cell r="J25">
            <v>24.48</v>
          </cell>
          <cell r="K25">
            <v>0</v>
          </cell>
        </row>
        <row r="26">
          <cell r="B26">
            <v>26.358333333333334</v>
          </cell>
          <cell r="C26">
            <v>33.4</v>
          </cell>
          <cell r="D26">
            <v>20.2</v>
          </cell>
          <cell r="E26">
            <v>69.166666666666671</v>
          </cell>
          <cell r="F26">
            <v>93</v>
          </cell>
          <cell r="G26">
            <v>40</v>
          </cell>
          <cell r="H26">
            <v>9.3600000000000012</v>
          </cell>
          <cell r="I26" t="str">
            <v>SE</v>
          </cell>
          <cell r="J26">
            <v>39.6</v>
          </cell>
          <cell r="K26">
            <v>0</v>
          </cell>
        </row>
        <row r="27">
          <cell r="B27">
            <v>26.004166666666666</v>
          </cell>
          <cell r="C27">
            <v>33.200000000000003</v>
          </cell>
          <cell r="D27">
            <v>20.399999999999999</v>
          </cell>
          <cell r="E27">
            <v>55.208333333333336</v>
          </cell>
          <cell r="F27">
            <v>81</v>
          </cell>
          <cell r="G27">
            <v>24</v>
          </cell>
          <cell r="H27">
            <v>14.04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24.324999999999999</v>
          </cell>
          <cell r="C28">
            <v>33.4</v>
          </cell>
          <cell r="D28">
            <v>15.4</v>
          </cell>
          <cell r="E28">
            <v>56.75</v>
          </cell>
          <cell r="F28">
            <v>82</v>
          </cell>
          <cell r="G28">
            <v>30</v>
          </cell>
          <cell r="H28">
            <v>11.16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26.354166666666661</v>
          </cell>
          <cell r="C29">
            <v>34.200000000000003</v>
          </cell>
          <cell r="D29">
            <v>22</v>
          </cell>
          <cell r="E29">
            <v>60.666666666666664</v>
          </cell>
          <cell r="F29">
            <v>80</v>
          </cell>
          <cell r="G29">
            <v>35</v>
          </cell>
          <cell r="H29">
            <v>25.56</v>
          </cell>
          <cell r="I29" t="str">
            <v>NE</v>
          </cell>
          <cell r="J29">
            <v>43.56</v>
          </cell>
          <cell r="K29">
            <v>8.8000000000000007</v>
          </cell>
        </row>
        <row r="30">
          <cell r="B30">
            <v>26.633333333333336</v>
          </cell>
          <cell r="C30">
            <v>33.6</v>
          </cell>
          <cell r="D30">
            <v>22.2</v>
          </cell>
          <cell r="E30">
            <v>56.25</v>
          </cell>
          <cell r="F30">
            <v>73</v>
          </cell>
          <cell r="G30">
            <v>32</v>
          </cell>
          <cell r="H30">
            <v>10.08</v>
          </cell>
          <cell r="I30" t="str">
            <v>SE</v>
          </cell>
          <cell r="J30">
            <v>27.720000000000002</v>
          </cell>
          <cell r="K30">
            <v>0.2</v>
          </cell>
        </row>
        <row r="31">
          <cell r="B31">
            <v>26.645833333333329</v>
          </cell>
          <cell r="C31">
            <v>33.700000000000003</v>
          </cell>
          <cell r="D31">
            <v>21.2</v>
          </cell>
          <cell r="E31">
            <v>52.875</v>
          </cell>
          <cell r="F31">
            <v>73</v>
          </cell>
          <cell r="G31">
            <v>33</v>
          </cell>
          <cell r="H31">
            <v>19.079999999999998</v>
          </cell>
          <cell r="I31" t="str">
            <v>SE</v>
          </cell>
          <cell r="J31">
            <v>38.159999999999997</v>
          </cell>
          <cell r="K31">
            <v>0</v>
          </cell>
        </row>
        <row r="32">
          <cell r="B32">
            <v>27.887500000000006</v>
          </cell>
          <cell r="C32">
            <v>34.700000000000003</v>
          </cell>
          <cell r="D32">
            <v>21.8</v>
          </cell>
          <cell r="E32">
            <v>58</v>
          </cell>
          <cell r="F32">
            <v>93</v>
          </cell>
          <cell r="G32">
            <v>36</v>
          </cell>
          <cell r="H32">
            <v>13.32</v>
          </cell>
          <cell r="I32" t="str">
            <v>NE</v>
          </cell>
          <cell r="J32">
            <v>32.76</v>
          </cell>
          <cell r="K32">
            <v>14.6</v>
          </cell>
        </row>
        <row r="33">
          <cell r="B33">
            <v>24.287499999999998</v>
          </cell>
          <cell r="C33">
            <v>31</v>
          </cell>
          <cell r="D33">
            <v>21.4</v>
          </cell>
          <cell r="E33">
            <v>83.375</v>
          </cell>
          <cell r="F33">
            <v>96</v>
          </cell>
          <cell r="G33">
            <v>52</v>
          </cell>
          <cell r="H33">
            <v>20.52</v>
          </cell>
          <cell r="I33" t="str">
            <v>NE</v>
          </cell>
          <cell r="J33">
            <v>39.24</v>
          </cell>
          <cell r="K33">
            <v>50.199999999999996</v>
          </cell>
        </row>
        <row r="34">
          <cell r="B34">
            <v>26.274999999999995</v>
          </cell>
          <cell r="C34">
            <v>33.299999999999997</v>
          </cell>
          <cell r="D34">
            <v>21.4</v>
          </cell>
          <cell r="E34">
            <v>73.041666666666671</v>
          </cell>
          <cell r="F34">
            <v>92</v>
          </cell>
          <cell r="G34">
            <v>45</v>
          </cell>
          <cell r="H34">
            <v>10.8</v>
          </cell>
          <cell r="I34" t="str">
            <v>SE</v>
          </cell>
          <cell r="J34">
            <v>25.92</v>
          </cell>
          <cell r="K34">
            <v>0</v>
          </cell>
        </row>
        <row r="35">
          <cell r="B35">
            <v>26.599999999999994</v>
          </cell>
          <cell r="C35">
            <v>33.299999999999997</v>
          </cell>
          <cell r="D35">
            <v>20.6</v>
          </cell>
          <cell r="E35">
            <v>67.666666666666671</v>
          </cell>
          <cell r="F35">
            <v>91</v>
          </cell>
          <cell r="G35">
            <v>34</v>
          </cell>
          <cell r="H35">
            <v>9</v>
          </cell>
          <cell r="I35" t="str">
            <v>SE</v>
          </cell>
          <cell r="J35">
            <v>19.440000000000001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24.674999999999997</v>
          </cell>
          <cell r="C5">
            <v>31.2</v>
          </cell>
          <cell r="D5">
            <v>19</v>
          </cell>
          <cell r="E5">
            <v>67.916666666666671</v>
          </cell>
          <cell r="F5">
            <v>93</v>
          </cell>
          <cell r="G5">
            <v>26</v>
          </cell>
          <cell r="H5">
            <v>16.2</v>
          </cell>
          <cell r="I5" t="str">
            <v>SE</v>
          </cell>
          <cell r="J5">
            <v>30.240000000000002</v>
          </cell>
          <cell r="K5" t="str">
            <v>*</v>
          </cell>
        </row>
        <row r="6">
          <cell r="B6">
            <v>24.554166666666671</v>
          </cell>
          <cell r="C6">
            <v>31.1</v>
          </cell>
          <cell r="D6">
            <v>18.5</v>
          </cell>
          <cell r="E6">
            <v>63.791666666666664</v>
          </cell>
          <cell r="F6">
            <v>89</v>
          </cell>
          <cell r="G6">
            <v>38</v>
          </cell>
          <cell r="H6">
            <v>16.559999999999999</v>
          </cell>
          <cell r="I6" t="str">
            <v>SE</v>
          </cell>
          <cell r="J6">
            <v>34.56</v>
          </cell>
          <cell r="K6" t="str">
            <v>*</v>
          </cell>
        </row>
        <row r="7">
          <cell r="B7">
            <v>25.208333333333339</v>
          </cell>
          <cell r="C7">
            <v>32.799999999999997</v>
          </cell>
          <cell r="D7">
            <v>19.600000000000001</v>
          </cell>
          <cell r="E7">
            <v>67.5</v>
          </cell>
          <cell r="F7">
            <v>92</v>
          </cell>
          <cell r="G7">
            <v>24</v>
          </cell>
          <cell r="H7">
            <v>16.920000000000002</v>
          </cell>
          <cell r="I7" t="str">
            <v>SE</v>
          </cell>
          <cell r="J7">
            <v>30.240000000000002</v>
          </cell>
          <cell r="K7" t="str">
            <v>*</v>
          </cell>
        </row>
        <row r="8">
          <cell r="B8">
            <v>26.116666666666671</v>
          </cell>
          <cell r="C8">
            <v>32.6</v>
          </cell>
          <cell r="D8">
            <v>19.899999999999999</v>
          </cell>
          <cell r="E8">
            <v>63.708333333333336</v>
          </cell>
          <cell r="F8">
            <v>90</v>
          </cell>
          <cell r="G8">
            <v>31</v>
          </cell>
          <cell r="H8">
            <v>16.2</v>
          </cell>
          <cell r="I8" t="str">
            <v>SE</v>
          </cell>
          <cell r="J8">
            <v>31.319999999999997</v>
          </cell>
          <cell r="K8" t="str">
            <v>*</v>
          </cell>
        </row>
        <row r="9">
          <cell r="B9">
            <v>26.641666666666669</v>
          </cell>
          <cell r="C9">
            <v>33.4</v>
          </cell>
          <cell r="D9">
            <v>21.2</v>
          </cell>
          <cell r="E9">
            <v>60.541666666666664</v>
          </cell>
          <cell r="F9">
            <v>83</v>
          </cell>
          <cell r="G9">
            <v>31</v>
          </cell>
          <cell r="H9">
            <v>14.4</v>
          </cell>
          <cell r="I9" t="str">
            <v>SE</v>
          </cell>
          <cell r="J9">
            <v>32.76</v>
          </cell>
          <cell r="K9" t="str">
            <v>*</v>
          </cell>
        </row>
        <row r="10">
          <cell r="B10">
            <v>25.587499999999995</v>
          </cell>
          <cell r="C10">
            <v>32.700000000000003</v>
          </cell>
          <cell r="D10">
            <v>21.3</v>
          </cell>
          <cell r="E10">
            <v>64.166666666666671</v>
          </cell>
          <cell r="F10">
            <v>83</v>
          </cell>
          <cell r="G10">
            <v>34</v>
          </cell>
          <cell r="H10">
            <v>21.240000000000002</v>
          </cell>
          <cell r="I10" t="str">
            <v>SE</v>
          </cell>
          <cell r="J10">
            <v>32.76</v>
          </cell>
          <cell r="K10" t="str">
            <v>*</v>
          </cell>
        </row>
        <row r="11">
          <cell r="B11">
            <v>25.766666666666662</v>
          </cell>
          <cell r="C11">
            <v>33.799999999999997</v>
          </cell>
          <cell r="D11">
            <v>20.6</v>
          </cell>
          <cell r="E11">
            <v>65.583333333333329</v>
          </cell>
          <cell r="F11">
            <v>87</v>
          </cell>
          <cell r="G11">
            <v>31</v>
          </cell>
          <cell r="H11">
            <v>23.400000000000002</v>
          </cell>
          <cell r="I11" t="str">
            <v>L</v>
          </cell>
          <cell r="J11">
            <v>34.92</v>
          </cell>
          <cell r="K11" t="str">
            <v>*</v>
          </cell>
        </row>
        <row r="12">
          <cell r="B12">
            <v>25.916666666666668</v>
          </cell>
          <cell r="C12">
            <v>34.200000000000003</v>
          </cell>
          <cell r="D12">
            <v>19.8</v>
          </cell>
          <cell r="E12">
            <v>65.75</v>
          </cell>
          <cell r="F12">
            <v>89</v>
          </cell>
          <cell r="G12">
            <v>30</v>
          </cell>
          <cell r="H12">
            <v>35.64</v>
          </cell>
          <cell r="I12" t="str">
            <v>L</v>
          </cell>
          <cell r="J12">
            <v>64.8</v>
          </cell>
          <cell r="K12" t="str">
            <v>*</v>
          </cell>
        </row>
        <row r="13">
          <cell r="B13">
            <v>26.025000000000006</v>
          </cell>
          <cell r="C13">
            <v>33.1</v>
          </cell>
          <cell r="D13">
            <v>21</v>
          </cell>
          <cell r="E13">
            <v>67.791666666666671</v>
          </cell>
          <cell r="F13">
            <v>84</v>
          </cell>
          <cell r="G13">
            <v>40</v>
          </cell>
          <cell r="H13">
            <v>14.76</v>
          </cell>
          <cell r="I13" t="str">
            <v>L</v>
          </cell>
          <cell r="J13">
            <v>26.28</v>
          </cell>
          <cell r="K13" t="str">
            <v>*</v>
          </cell>
        </row>
        <row r="14">
          <cell r="B14">
            <v>26.904166666666669</v>
          </cell>
          <cell r="C14">
            <v>34.799999999999997</v>
          </cell>
          <cell r="D14">
            <v>20.399999999999999</v>
          </cell>
          <cell r="E14">
            <v>53.916666666666664</v>
          </cell>
          <cell r="F14">
            <v>74</v>
          </cell>
          <cell r="G14">
            <v>26</v>
          </cell>
          <cell r="H14">
            <v>14.4</v>
          </cell>
          <cell r="I14" t="str">
            <v>L</v>
          </cell>
          <cell r="J14">
            <v>27</v>
          </cell>
          <cell r="K14" t="str">
            <v>*</v>
          </cell>
        </row>
        <row r="15">
          <cell r="B15">
            <v>26.929166666666671</v>
          </cell>
          <cell r="C15">
            <v>33.9</v>
          </cell>
          <cell r="D15">
            <v>21.6</v>
          </cell>
          <cell r="E15">
            <v>56.791666666666664</v>
          </cell>
          <cell r="F15">
            <v>71</v>
          </cell>
          <cell r="G15">
            <v>30</v>
          </cell>
          <cell r="H15">
            <v>15.120000000000001</v>
          </cell>
          <cell r="I15" t="str">
            <v>L</v>
          </cell>
          <cell r="J15">
            <v>28.08</v>
          </cell>
          <cell r="K15" t="str">
            <v>*</v>
          </cell>
        </row>
        <row r="16">
          <cell r="B16">
            <v>27.083333333333332</v>
          </cell>
          <cell r="C16">
            <v>34</v>
          </cell>
          <cell r="D16">
            <v>23.3</v>
          </cell>
          <cell r="E16">
            <v>67.666666666666671</v>
          </cell>
          <cell r="F16">
            <v>84</v>
          </cell>
          <cell r="G16">
            <v>36</v>
          </cell>
          <cell r="H16">
            <v>19.079999999999998</v>
          </cell>
          <cell r="I16" t="str">
            <v>NE</v>
          </cell>
          <cell r="J16">
            <v>33.480000000000004</v>
          </cell>
          <cell r="K16" t="str">
            <v>*</v>
          </cell>
        </row>
        <row r="17">
          <cell r="B17">
            <v>26.625</v>
          </cell>
          <cell r="C17">
            <v>34.1</v>
          </cell>
          <cell r="D17">
            <v>23.3</v>
          </cell>
          <cell r="E17">
            <v>71.708333333333329</v>
          </cell>
          <cell r="F17">
            <v>87</v>
          </cell>
          <cell r="G17">
            <v>38</v>
          </cell>
          <cell r="H17">
            <v>15.840000000000002</v>
          </cell>
          <cell r="I17" t="str">
            <v>NE</v>
          </cell>
          <cell r="J17">
            <v>63</v>
          </cell>
          <cell r="K17" t="str">
            <v>*</v>
          </cell>
        </row>
        <row r="18">
          <cell r="B18">
            <v>27.099999999999994</v>
          </cell>
          <cell r="C18">
            <v>34.299999999999997</v>
          </cell>
          <cell r="D18">
            <v>22.1</v>
          </cell>
          <cell r="E18">
            <v>68.666666666666671</v>
          </cell>
          <cell r="F18">
            <v>87</v>
          </cell>
          <cell r="G18">
            <v>37</v>
          </cell>
          <cell r="H18">
            <v>20.16</v>
          </cell>
          <cell r="I18" t="str">
            <v>L</v>
          </cell>
          <cell r="J18">
            <v>41.4</v>
          </cell>
          <cell r="K18" t="str">
            <v>*</v>
          </cell>
        </row>
        <row r="19">
          <cell r="B19">
            <v>25.733333333333338</v>
          </cell>
          <cell r="C19">
            <v>31.6</v>
          </cell>
          <cell r="D19">
            <v>23.1</v>
          </cell>
          <cell r="E19">
            <v>74.75</v>
          </cell>
          <cell r="F19">
            <v>88</v>
          </cell>
          <cell r="G19">
            <v>52</v>
          </cell>
          <cell r="H19">
            <v>20.88</v>
          </cell>
          <cell r="I19" t="str">
            <v>NE</v>
          </cell>
          <cell r="J19">
            <v>41.4</v>
          </cell>
          <cell r="K19" t="str">
            <v>*</v>
          </cell>
        </row>
        <row r="20">
          <cell r="B20">
            <v>25.862499999999997</v>
          </cell>
          <cell r="C20">
            <v>32.799999999999997</v>
          </cell>
          <cell r="D20">
            <v>21.6</v>
          </cell>
          <cell r="E20">
            <v>72.583333333333329</v>
          </cell>
          <cell r="F20">
            <v>91</v>
          </cell>
          <cell r="G20">
            <v>41</v>
          </cell>
          <cell r="H20">
            <v>21.240000000000002</v>
          </cell>
          <cell r="I20" t="str">
            <v>NE</v>
          </cell>
          <cell r="J20">
            <v>33.480000000000004</v>
          </cell>
          <cell r="K20" t="str">
            <v>*</v>
          </cell>
        </row>
        <row r="21">
          <cell r="B21">
            <v>27.429166666666671</v>
          </cell>
          <cell r="C21">
            <v>34.1</v>
          </cell>
          <cell r="D21">
            <v>23.1</v>
          </cell>
          <cell r="E21">
            <v>64.833333333333329</v>
          </cell>
          <cell r="F21">
            <v>87</v>
          </cell>
          <cell r="G21">
            <v>30</v>
          </cell>
          <cell r="H21">
            <v>18</v>
          </cell>
          <cell r="I21" t="str">
            <v>NE</v>
          </cell>
          <cell r="J21">
            <v>39.6</v>
          </cell>
          <cell r="K21" t="str">
            <v>*</v>
          </cell>
        </row>
        <row r="22">
          <cell r="B22">
            <v>27.233333333333331</v>
          </cell>
          <cell r="C22">
            <v>33.700000000000003</v>
          </cell>
          <cell r="D22">
            <v>23.1</v>
          </cell>
          <cell r="E22">
            <v>68.25</v>
          </cell>
          <cell r="F22">
            <v>86</v>
          </cell>
          <cell r="G22">
            <v>42</v>
          </cell>
          <cell r="H22">
            <v>16.2</v>
          </cell>
          <cell r="I22" t="str">
            <v>N</v>
          </cell>
          <cell r="J22">
            <v>30.6</v>
          </cell>
          <cell r="K22" t="str">
            <v>*</v>
          </cell>
        </row>
        <row r="23">
          <cell r="B23">
            <v>27.520833333333332</v>
          </cell>
          <cell r="C23">
            <v>33.5</v>
          </cell>
          <cell r="D23">
            <v>22.9</v>
          </cell>
          <cell r="E23">
            <v>70.583333333333329</v>
          </cell>
          <cell r="F23">
            <v>91</v>
          </cell>
          <cell r="G23">
            <v>43</v>
          </cell>
          <cell r="H23">
            <v>15.48</v>
          </cell>
          <cell r="I23" t="str">
            <v>L</v>
          </cell>
          <cell r="J23">
            <v>26.64</v>
          </cell>
          <cell r="K23" t="str">
            <v>*</v>
          </cell>
        </row>
        <row r="24">
          <cell r="B24">
            <v>24.533333333333335</v>
          </cell>
          <cell r="C24">
            <v>28.1</v>
          </cell>
          <cell r="D24">
            <v>22.3</v>
          </cell>
          <cell r="E24">
            <v>85.916666666666671</v>
          </cell>
          <cell r="F24">
            <v>96</v>
          </cell>
          <cell r="G24">
            <v>68</v>
          </cell>
          <cell r="H24">
            <v>21.240000000000002</v>
          </cell>
          <cell r="I24" t="str">
            <v>O</v>
          </cell>
          <cell r="J24">
            <v>35.28</v>
          </cell>
          <cell r="K24" t="str">
            <v>*</v>
          </cell>
        </row>
        <row r="25">
          <cell r="B25">
            <v>24.325000000000003</v>
          </cell>
          <cell r="C25">
            <v>29.9</v>
          </cell>
          <cell r="D25">
            <v>21.9</v>
          </cell>
          <cell r="E25">
            <v>86.333333333333329</v>
          </cell>
          <cell r="F25">
            <v>97</v>
          </cell>
          <cell r="G25">
            <v>58</v>
          </cell>
          <cell r="H25">
            <v>15.120000000000001</v>
          </cell>
          <cell r="I25" t="str">
            <v>O</v>
          </cell>
          <cell r="J25">
            <v>29.52</v>
          </cell>
          <cell r="K25" t="str">
            <v>*</v>
          </cell>
        </row>
        <row r="26">
          <cell r="B26">
            <v>24.358333333333338</v>
          </cell>
          <cell r="C26">
            <v>31.6</v>
          </cell>
          <cell r="D26">
            <v>22</v>
          </cell>
          <cell r="E26">
            <v>86.75</v>
          </cell>
          <cell r="F26">
            <v>97</v>
          </cell>
          <cell r="G26">
            <v>52</v>
          </cell>
          <cell r="H26">
            <v>12.6</v>
          </cell>
          <cell r="I26" t="str">
            <v>O</v>
          </cell>
          <cell r="J26">
            <v>34.56</v>
          </cell>
          <cell r="K26" t="str">
            <v>*</v>
          </cell>
        </row>
        <row r="27">
          <cell r="B27">
            <v>25.400000000000002</v>
          </cell>
          <cell r="C27">
            <v>31</v>
          </cell>
          <cell r="D27">
            <v>21.9</v>
          </cell>
          <cell r="E27">
            <v>82.666666666666671</v>
          </cell>
          <cell r="F27">
            <v>94</v>
          </cell>
          <cell r="G27">
            <v>54</v>
          </cell>
          <cell r="H27">
            <v>16.2</v>
          </cell>
          <cell r="I27" t="str">
            <v>L</v>
          </cell>
          <cell r="J27">
            <v>37.080000000000005</v>
          </cell>
          <cell r="K27" t="str">
            <v>*</v>
          </cell>
        </row>
        <row r="28">
          <cell r="B28">
            <v>25.558333333333334</v>
          </cell>
          <cell r="C28">
            <v>31.8</v>
          </cell>
          <cell r="D28">
            <v>21.9</v>
          </cell>
          <cell r="E28">
            <v>79.375</v>
          </cell>
          <cell r="F28">
            <v>93</v>
          </cell>
          <cell r="G28">
            <v>48</v>
          </cell>
          <cell r="H28">
            <v>21.96</v>
          </cell>
          <cell r="I28" t="str">
            <v>L</v>
          </cell>
          <cell r="J28">
            <v>33.119999999999997</v>
          </cell>
          <cell r="K28" t="str">
            <v>*</v>
          </cell>
        </row>
        <row r="29">
          <cell r="B29">
            <v>25.650000000000009</v>
          </cell>
          <cell r="C29">
            <v>31</v>
          </cell>
          <cell r="D29">
            <v>22.1</v>
          </cell>
          <cell r="E29">
            <v>79.541666666666671</v>
          </cell>
          <cell r="F29">
            <v>94</v>
          </cell>
          <cell r="G29">
            <v>54</v>
          </cell>
          <cell r="H29">
            <v>17.28</v>
          </cell>
          <cell r="I29" t="str">
            <v>NE</v>
          </cell>
          <cell r="J29">
            <v>30.6</v>
          </cell>
          <cell r="K29" t="str">
            <v>*</v>
          </cell>
        </row>
        <row r="30">
          <cell r="B30">
            <v>24.529166666666665</v>
          </cell>
          <cell r="C30">
            <v>29</v>
          </cell>
          <cell r="D30">
            <v>21.6</v>
          </cell>
          <cell r="E30">
            <v>84.541666666666671</v>
          </cell>
          <cell r="F30">
            <v>93</v>
          </cell>
          <cell r="G30">
            <v>65</v>
          </cell>
          <cell r="H30">
            <v>16.2</v>
          </cell>
          <cell r="I30" t="str">
            <v>NE</v>
          </cell>
          <cell r="J30">
            <v>36.36</v>
          </cell>
          <cell r="K30" t="str">
            <v>*</v>
          </cell>
        </row>
        <row r="31">
          <cell r="B31">
            <v>25.983333333333331</v>
          </cell>
          <cell r="C31">
            <v>31.7</v>
          </cell>
          <cell r="D31">
            <v>22.3</v>
          </cell>
          <cell r="E31">
            <v>74.708333333333329</v>
          </cell>
          <cell r="F31">
            <v>91</v>
          </cell>
          <cell r="G31">
            <v>47</v>
          </cell>
          <cell r="H31">
            <v>18</v>
          </cell>
          <cell r="I31" t="str">
            <v>NE</v>
          </cell>
          <cell r="J31">
            <v>31.319999999999997</v>
          </cell>
          <cell r="K31" t="str">
            <v>*</v>
          </cell>
        </row>
        <row r="32">
          <cell r="B32">
            <v>26.170833333333334</v>
          </cell>
          <cell r="C32">
            <v>32</v>
          </cell>
          <cell r="D32">
            <v>23</v>
          </cell>
          <cell r="E32">
            <v>76.416666666666671</v>
          </cell>
          <cell r="F32">
            <v>91</v>
          </cell>
          <cell r="G32">
            <v>50</v>
          </cell>
          <cell r="H32">
            <v>21.96</v>
          </cell>
          <cell r="I32" t="str">
            <v>L</v>
          </cell>
          <cell r="J32">
            <v>39.96</v>
          </cell>
          <cell r="K32" t="str">
            <v>*</v>
          </cell>
        </row>
        <row r="33">
          <cell r="B33">
            <v>25.912499999999998</v>
          </cell>
          <cell r="C33">
            <v>31.9</v>
          </cell>
          <cell r="D33">
            <v>22.1</v>
          </cell>
          <cell r="E33">
            <v>73.666666666666671</v>
          </cell>
          <cell r="F33">
            <v>92</v>
          </cell>
          <cell r="G33">
            <v>44</v>
          </cell>
          <cell r="H33">
            <v>15.48</v>
          </cell>
          <cell r="I33" t="str">
            <v>NE</v>
          </cell>
          <cell r="J33">
            <v>29.52</v>
          </cell>
          <cell r="K33" t="str">
            <v>*</v>
          </cell>
        </row>
        <row r="34">
          <cell r="B34">
            <v>26.137500000000003</v>
          </cell>
          <cell r="C34">
            <v>32.700000000000003</v>
          </cell>
          <cell r="D34">
            <v>21.6</v>
          </cell>
          <cell r="E34">
            <v>71.375</v>
          </cell>
          <cell r="F34">
            <v>91</v>
          </cell>
          <cell r="G34">
            <v>42</v>
          </cell>
          <cell r="H34">
            <v>16.559999999999999</v>
          </cell>
          <cell r="I34" t="str">
            <v>L</v>
          </cell>
          <cell r="J34">
            <v>33.119999999999997</v>
          </cell>
          <cell r="K34" t="str">
            <v>*</v>
          </cell>
        </row>
        <row r="35">
          <cell r="B35">
            <v>26.112499999999997</v>
          </cell>
          <cell r="C35">
            <v>34.1</v>
          </cell>
          <cell r="D35">
            <v>21.2</v>
          </cell>
          <cell r="E35">
            <v>72.833333333333329</v>
          </cell>
          <cell r="F35">
            <v>94</v>
          </cell>
          <cell r="G35">
            <v>31</v>
          </cell>
          <cell r="H35">
            <v>19.079999999999998</v>
          </cell>
          <cell r="I35" t="str">
            <v>L</v>
          </cell>
          <cell r="J35">
            <v>31.319999999999997</v>
          </cell>
          <cell r="K35" t="str">
            <v>*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24.433333333333337</v>
          </cell>
          <cell r="C5">
            <v>30.8</v>
          </cell>
          <cell r="D5">
            <v>20.100000000000001</v>
          </cell>
          <cell r="E5">
            <v>64.5</v>
          </cell>
          <cell r="F5">
            <v>86</v>
          </cell>
          <cell r="G5">
            <v>42</v>
          </cell>
          <cell r="H5">
            <v>20.52</v>
          </cell>
          <cell r="I5" t="str">
            <v>SE</v>
          </cell>
          <cell r="J5">
            <v>73.8</v>
          </cell>
          <cell r="K5">
            <v>0</v>
          </cell>
        </row>
        <row r="6">
          <cell r="B6">
            <v>24.520833333333339</v>
          </cell>
          <cell r="C6">
            <v>30.1</v>
          </cell>
          <cell r="D6">
            <v>20.3</v>
          </cell>
          <cell r="E6">
            <v>64.5</v>
          </cell>
          <cell r="F6">
            <v>79</v>
          </cell>
          <cell r="G6">
            <v>44</v>
          </cell>
          <cell r="H6">
            <v>23.400000000000002</v>
          </cell>
          <cell r="I6" t="str">
            <v>SE</v>
          </cell>
          <cell r="J6">
            <v>48.24</v>
          </cell>
          <cell r="K6">
            <v>0</v>
          </cell>
        </row>
        <row r="7">
          <cell r="B7">
            <v>23.970833333333335</v>
          </cell>
          <cell r="C7">
            <v>30.5</v>
          </cell>
          <cell r="D7">
            <v>19.399999999999999</v>
          </cell>
          <cell r="E7">
            <v>67.166666666666671</v>
          </cell>
          <cell r="F7">
            <v>100</v>
          </cell>
          <cell r="G7">
            <v>42</v>
          </cell>
          <cell r="H7">
            <v>24.840000000000003</v>
          </cell>
          <cell r="I7" t="str">
            <v>SE</v>
          </cell>
          <cell r="J7">
            <v>41.76</v>
          </cell>
          <cell r="K7">
            <v>0.4</v>
          </cell>
        </row>
        <row r="8">
          <cell r="B8">
            <v>25.037499999999994</v>
          </cell>
          <cell r="C8">
            <v>31.7</v>
          </cell>
          <cell r="D8">
            <v>19.3</v>
          </cell>
          <cell r="E8">
            <v>64.166666666666671</v>
          </cell>
          <cell r="F8">
            <v>93</v>
          </cell>
          <cell r="G8">
            <v>33</v>
          </cell>
          <cell r="H8">
            <v>15.120000000000001</v>
          </cell>
          <cell r="I8" t="str">
            <v>L</v>
          </cell>
          <cell r="J8">
            <v>26.64</v>
          </cell>
          <cell r="K8">
            <v>0</v>
          </cell>
        </row>
        <row r="9">
          <cell r="B9">
            <v>25.954166666666669</v>
          </cell>
          <cell r="C9">
            <v>33.299999999999997</v>
          </cell>
          <cell r="D9">
            <v>19.5</v>
          </cell>
          <cell r="E9">
            <v>61.416666666666664</v>
          </cell>
          <cell r="F9">
            <v>100</v>
          </cell>
          <cell r="G9">
            <v>30</v>
          </cell>
          <cell r="H9">
            <v>12.24</v>
          </cell>
          <cell r="I9" t="str">
            <v>L</v>
          </cell>
          <cell r="J9">
            <v>24.12</v>
          </cell>
          <cell r="K9">
            <v>0</v>
          </cell>
        </row>
        <row r="10">
          <cell r="B10">
            <v>25.470833333333335</v>
          </cell>
          <cell r="C10">
            <v>31.6</v>
          </cell>
          <cell r="D10">
            <v>20.2</v>
          </cell>
          <cell r="E10">
            <v>60</v>
          </cell>
          <cell r="F10">
            <v>85</v>
          </cell>
          <cell r="G10">
            <v>33</v>
          </cell>
          <cell r="H10">
            <v>18</v>
          </cell>
          <cell r="I10" t="str">
            <v>L</v>
          </cell>
          <cell r="J10">
            <v>36.36</v>
          </cell>
          <cell r="K10">
            <v>0</v>
          </cell>
        </row>
        <row r="11">
          <cell r="B11">
            <v>25.570833333333336</v>
          </cell>
          <cell r="C11">
            <v>32.1</v>
          </cell>
          <cell r="D11">
            <v>19.7</v>
          </cell>
          <cell r="E11">
            <v>57</v>
          </cell>
          <cell r="F11">
            <v>93</v>
          </cell>
          <cell r="G11">
            <v>27</v>
          </cell>
          <cell r="H11">
            <v>16.920000000000002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25.599999999999998</v>
          </cell>
          <cell r="C12">
            <v>32.5</v>
          </cell>
          <cell r="D12">
            <v>21</v>
          </cell>
          <cell r="E12">
            <v>54.375</v>
          </cell>
          <cell r="F12">
            <v>78</v>
          </cell>
          <cell r="G12">
            <v>28</v>
          </cell>
          <cell r="H12">
            <v>21.240000000000002</v>
          </cell>
          <cell r="I12" t="str">
            <v>L</v>
          </cell>
          <cell r="J12">
            <v>37.800000000000004</v>
          </cell>
          <cell r="K12">
            <v>0</v>
          </cell>
        </row>
        <row r="13">
          <cell r="B13">
            <v>26.462500000000002</v>
          </cell>
          <cell r="C13">
            <v>33.9</v>
          </cell>
          <cell r="D13">
            <v>20.399999999999999</v>
          </cell>
          <cell r="E13">
            <v>57.041666666666664</v>
          </cell>
          <cell r="F13">
            <v>100</v>
          </cell>
          <cell r="G13">
            <v>24</v>
          </cell>
          <cell r="H13">
            <v>16.559999999999999</v>
          </cell>
          <cell r="I13" t="str">
            <v>SE</v>
          </cell>
          <cell r="J13">
            <v>24.840000000000003</v>
          </cell>
          <cell r="K13">
            <v>0</v>
          </cell>
        </row>
        <row r="14">
          <cell r="B14">
            <v>26.837500000000002</v>
          </cell>
          <cell r="C14">
            <v>35</v>
          </cell>
          <cell r="D14">
            <v>20.6</v>
          </cell>
          <cell r="E14">
            <v>55.041666666666664</v>
          </cell>
          <cell r="F14">
            <v>82</v>
          </cell>
          <cell r="G14">
            <v>28</v>
          </cell>
          <cell r="H14">
            <v>15.840000000000002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27.854166666666661</v>
          </cell>
          <cell r="C15">
            <v>35.1</v>
          </cell>
          <cell r="D15">
            <v>22.5</v>
          </cell>
          <cell r="E15">
            <v>57.083333333333336</v>
          </cell>
          <cell r="F15">
            <v>78</v>
          </cell>
          <cell r="G15">
            <v>33</v>
          </cell>
          <cell r="H15">
            <v>19.8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29.087500000000002</v>
          </cell>
          <cell r="C16">
            <v>36</v>
          </cell>
          <cell r="D16">
            <v>24</v>
          </cell>
          <cell r="E16">
            <v>57.875</v>
          </cell>
          <cell r="F16">
            <v>84</v>
          </cell>
          <cell r="G16">
            <v>29</v>
          </cell>
          <cell r="H16">
            <v>18.36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29.345833333333335</v>
          </cell>
          <cell r="C17">
            <v>36.200000000000003</v>
          </cell>
          <cell r="D17">
            <v>24.1</v>
          </cell>
          <cell r="E17">
            <v>55.375</v>
          </cell>
          <cell r="F17">
            <v>88</v>
          </cell>
          <cell r="G17">
            <v>25</v>
          </cell>
          <cell r="H17">
            <v>18.36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28.816666666666663</v>
          </cell>
          <cell r="C18">
            <v>36.5</v>
          </cell>
          <cell r="D18">
            <v>22.7</v>
          </cell>
          <cell r="E18">
            <v>49.416666666666664</v>
          </cell>
          <cell r="F18">
            <v>77</v>
          </cell>
          <cell r="G18">
            <v>23</v>
          </cell>
          <cell r="H18">
            <v>16.559999999999999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29.375</v>
          </cell>
          <cell r="C19">
            <v>37.4</v>
          </cell>
          <cell r="D19">
            <v>23.5</v>
          </cell>
          <cell r="E19">
            <v>53.541666666666664</v>
          </cell>
          <cell r="F19">
            <v>77</v>
          </cell>
          <cell r="G19">
            <v>26</v>
          </cell>
          <cell r="H19">
            <v>14.4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27.529166666666672</v>
          </cell>
          <cell r="C20">
            <v>35</v>
          </cell>
          <cell r="D20">
            <v>21.8</v>
          </cell>
          <cell r="E20">
            <v>65.083333333333329</v>
          </cell>
          <cell r="F20">
            <v>100</v>
          </cell>
          <cell r="G20">
            <v>32</v>
          </cell>
          <cell r="H20">
            <v>12.96</v>
          </cell>
          <cell r="I20" t="str">
            <v>N</v>
          </cell>
          <cell r="J20">
            <v>34.56</v>
          </cell>
          <cell r="K20">
            <v>0.8</v>
          </cell>
        </row>
        <row r="21">
          <cell r="B21">
            <v>29.237500000000001</v>
          </cell>
          <cell r="C21">
            <v>36.700000000000003</v>
          </cell>
          <cell r="D21">
            <v>23.3</v>
          </cell>
          <cell r="E21">
            <v>58</v>
          </cell>
          <cell r="F21">
            <v>82</v>
          </cell>
          <cell r="G21">
            <v>32</v>
          </cell>
          <cell r="H21">
            <v>12.96</v>
          </cell>
          <cell r="I21" t="str">
            <v>N</v>
          </cell>
          <cell r="J21">
            <v>24.840000000000003</v>
          </cell>
          <cell r="K21">
            <v>0</v>
          </cell>
        </row>
        <row r="22">
          <cell r="B22">
            <v>29.387499999999992</v>
          </cell>
          <cell r="C22">
            <v>36.700000000000003</v>
          </cell>
          <cell r="D22">
            <v>24.8</v>
          </cell>
          <cell r="E22">
            <v>62.041666666666664</v>
          </cell>
          <cell r="F22">
            <v>97</v>
          </cell>
          <cell r="G22">
            <v>33</v>
          </cell>
          <cell r="H22">
            <v>16.559999999999999</v>
          </cell>
          <cell r="I22" t="str">
            <v>L</v>
          </cell>
          <cell r="J22">
            <v>30.6</v>
          </cell>
          <cell r="K22">
            <v>0.6</v>
          </cell>
        </row>
        <row r="23">
          <cell r="B23">
            <v>25.11666666666666</v>
          </cell>
          <cell r="C23">
            <v>33.4</v>
          </cell>
          <cell r="D23">
            <v>23</v>
          </cell>
          <cell r="E23">
            <v>82.857142857142861</v>
          </cell>
          <cell r="F23">
            <v>100</v>
          </cell>
          <cell r="G23">
            <v>48</v>
          </cell>
          <cell r="H23">
            <v>16.2</v>
          </cell>
          <cell r="I23" t="str">
            <v>N</v>
          </cell>
          <cell r="J23">
            <v>40.680000000000007</v>
          </cell>
          <cell r="K23">
            <v>6.6000000000000005</v>
          </cell>
        </row>
        <row r="24">
          <cell r="B24">
            <v>25.120833333333334</v>
          </cell>
          <cell r="C24">
            <v>32</v>
          </cell>
          <cell r="D24">
            <v>22.5</v>
          </cell>
          <cell r="E24">
            <v>81.714285714285708</v>
          </cell>
          <cell r="F24">
            <v>100</v>
          </cell>
          <cell r="G24">
            <v>50</v>
          </cell>
          <cell r="H24">
            <v>10.44</v>
          </cell>
          <cell r="I24" t="str">
            <v>O</v>
          </cell>
          <cell r="J24">
            <v>24.48</v>
          </cell>
          <cell r="K24">
            <v>1.7999999999999998</v>
          </cell>
        </row>
        <row r="25">
          <cell r="B25">
            <v>26.008333333333329</v>
          </cell>
          <cell r="C25">
            <v>33.700000000000003</v>
          </cell>
          <cell r="D25">
            <v>20</v>
          </cell>
          <cell r="E25">
            <v>69.13636363636364</v>
          </cell>
          <cell r="F25">
            <v>100</v>
          </cell>
          <cell r="G25">
            <v>41</v>
          </cell>
          <cell r="H25">
            <v>9.3600000000000012</v>
          </cell>
          <cell r="I25" t="str">
            <v>SO</v>
          </cell>
          <cell r="J25">
            <v>18.36</v>
          </cell>
          <cell r="K25">
            <v>0</v>
          </cell>
        </row>
        <row r="26">
          <cell r="B26">
            <v>26.433333333333337</v>
          </cell>
          <cell r="C26">
            <v>32.200000000000003</v>
          </cell>
          <cell r="D26">
            <v>22.1</v>
          </cell>
          <cell r="E26">
            <v>68.13636363636364</v>
          </cell>
          <cell r="F26">
            <v>100</v>
          </cell>
          <cell r="G26">
            <v>38</v>
          </cell>
          <cell r="H26">
            <v>20.16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24.870833333333334</v>
          </cell>
          <cell r="C27">
            <v>31.3</v>
          </cell>
          <cell r="D27">
            <v>19.100000000000001</v>
          </cell>
          <cell r="E27">
            <v>54.333333333333336</v>
          </cell>
          <cell r="F27">
            <v>83</v>
          </cell>
          <cell r="G27">
            <v>26</v>
          </cell>
          <cell r="H27">
            <v>18.720000000000002</v>
          </cell>
          <cell r="I27" t="str">
            <v>SE</v>
          </cell>
          <cell r="J27">
            <v>52.92</v>
          </cell>
          <cell r="K27">
            <v>0</v>
          </cell>
        </row>
        <row r="28">
          <cell r="B28">
            <v>25.016666666666666</v>
          </cell>
          <cell r="C28">
            <v>32.299999999999997</v>
          </cell>
          <cell r="D28">
            <v>19.2</v>
          </cell>
          <cell r="E28">
            <v>59.5</v>
          </cell>
          <cell r="F28">
            <v>78</v>
          </cell>
          <cell r="G28">
            <v>37</v>
          </cell>
          <cell r="H28">
            <v>19.079999999999998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25.766666666666669</v>
          </cell>
          <cell r="C29">
            <v>32.4</v>
          </cell>
          <cell r="D29">
            <v>19.2</v>
          </cell>
          <cell r="E29">
            <v>57.541666666666664</v>
          </cell>
          <cell r="F29">
            <v>77</v>
          </cell>
          <cell r="G29">
            <v>30</v>
          </cell>
          <cell r="H29">
            <v>21.96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25.341666666666658</v>
          </cell>
          <cell r="C30">
            <v>32.5</v>
          </cell>
          <cell r="D30">
            <v>19.899999999999999</v>
          </cell>
          <cell r="E30">
            <v>52.625</v>
          </cell>
          <cell r="F30">
            <v>73</v>
          </cell>
          <cell r="G30">
            <v>27</v>
          </cell>
          <cell r="H30">
            <v>17.28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25.641666666666666</v>
          </cell>
          <cell r="C31">
            <v>33.200000000000003</v>
          </cell>
          <cell r="D31">
            <v>19.8</v>
          </cell>
          <cell r="E31">
            <v>53.041666666666664</v>
          </cell>
          <cell r="F31">
            <v>72</v>
          </cell>
          <cell r="G31">
            <v>23</v>
          </cell>
          <cell r="H31">
            <v>21.240000000000002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26.924999999999994</v>
          </cell>
          <cell r="C32">
            <v>34.1</v>
          </cell>
          <cell r="D32">
            <v>21.8</v>
          </cell>
          <cell r="E32">
            <v>58.333333333333336</v>
          </cell>
          <cell r="F32">
            <v>75</v>
          </cell>
          <cell r="G32">
            <v>40</v>
          </cell>
          <cell r="H32">
            <v>18.720000000000002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24.645833333333332</v>
          </cell>
          <cell r="C33">
            <v>29.6</v>
          </cell>
          <cell r="D33">
            <v>22.3</v>
          </cell>
          <cell r="E33">
            <v>77.7</v>
          </cell>
          <cell r="F33">
            <v>100</v>
          </cell>
          <cell r="G33">
            <v>56</v>
          </cell>
          <cell r="H33">
            <v>17.64</v>
          </cell>
          <cell r="I33" t="str">
            <v>L</v>
          </cell>
          <cell r="J33">
            <v>30.6</v>
          </cell>
          <cell r="K33">
            <v>32.200000000000003</v>
          </cell>
        </row>
        <row r="34">
          <cell r="B34">
            <v>24.087499999999995</v>
          </cell>
          <cell r="C34">
            <v>30</v>
          </cell>
          <cell r="D34">
            <v>21</v>
          </cell>
          <cell r="E34">
            <v>69.090909090909093</v>
          </cell>
          <cell r="F34">
            <v>98</v>
          </cell>
          <cell r="G34">
            <v>52</v>
          </cell>
          <cell r="H34">
            <v>10.8</v>
          </cell>
          <cell r="I34" t="str">
            <v>L</v>
          </cell>
          <cell r="J34">
            <v>19.8</v>
          </cell>
          <cell r="K34">
            <v>0</v>
          </cell>
        </row>
        <row r="35">
          <cell r="B35">
            <v>26.604166666666671</v>
          </cell>
          <cell r="C35">
            <v>33.4</v>
          </cell>
          <cell r="D35">
            <v>21.1</v>
          </cell>
          <cell r="E35">
            <v>61.666666666666664</v>
          </cell>
          <cell r="F35">
            <v>100</v>
          </cell>
          <cell r="G35">
            <v>32</v>
          </cell>
          <cell r="H35">
            <v>10.44</v>
          </cell>
          <cell r="I35" t="str">
            <v>L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26.725000000000005</v>
          </cell>
          <cell r="C5">
            <v>32.6</v>
          </cell>
          <cell r="D5">
            <v>21.3</v>
          </cell>
          <cell r="E5">
            <v>68.63636363636364</v>
          </cell>
          <cell r="F5">
            <v>100</v>
          </cell>
          <cell r="G5">
            <v>38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25.250000000000004</v>
          </cell>
          <cell r="C6">
            <v>31.8</v>
          </cell>
          <cell r="D6">
            <v>18.3</v>
          </cell>
          <cell r="E6">
            <v>68.833333333333329</v>
          </cell>
          <cell r="F6">
            <v>95</v>
          </cell>
          <cell r="G6">
            <v>38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26.191666666666659</v>
          </cell>
          <cell r="C7">
            <v>31.7</v>
          </cell>
          <cell r="D7">
            <v>20.6</v>
          </cell>
          <cell r="E7">
            <v>67.5</v>
          </cell>
          <cell r="F7">
            <v>89</v>
          </cell>
          <cell r="G7">
            <v>47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26.262499999999999</v>
          </cell>
          <cell r="C8">
            <v>32.299999999999997</v>
          </cell>
          <cell r="D8">
            <v>19.3</v>
          </cell>
          <cell r="E8">
            <v>69.666666666666671</v>
          </cell>
          <cell r="F8">
            <v>100</v>
          </cell>
          <cell r="G8">
            <v>36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25.591666666666669</v>
          </cell>
          <cell r="C9">
            <v>32.4</v>
          </cell>
          <cell r="D9">
            <v>18.3</v>
          </cell>
          <cell r="E9">
            <v>67.083333333333329</v>
          </cell>
          <cell r="F9">
            <v>95</v>
          </cell>
          <cell r="G9">
            <v>34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25.845833333333331</v>
          </cell>
          <cell r="C10">
            <v>32.9</v>
          </cell>
          <cell r="D10">
            <v>18.3</v>
          </cell>
          <cell r="E10">
            <v>66</v>
          </cell>
          <cell r="F10">
            <v>91</v>
          </cell>
          <cell r="G10">
            <v>31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26.287499999999998</v>
          </cell>
          <cell r="C11">
            <v>32.799999999999997</v>
          </cell>
          <cell r="D11">
            <v>19.5</v>
          </cell>
          <cell r="E11">
            <v>66.625</v>
          </cell>
          <cell r="F11">
            <v>89</v>
          </cell>
          <cell r="G11">
            <v>39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27.520833333333339</v>
          </cell>
          <cell r="C12">
            <v>33.299999999999997</v>
          </cell>
          <cell r="D12">
            <v>22.3</v>
          </cell>
          <cell r="E12">
            <v>63.166666666666664</v>
          </cell>
          <cell r="F12">
            <v>80</v>
          </cell>
          <cell r="G12">
            <v>41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27.895833333333332</v>
          </cell>
          <cell r="C13">
            <v>33.299999999999997</v>
          </cell>
          <cell r="D13">
            <v>21.6</v>
          </cell>
          <cell r="E13">
            <v>62.708333333333336</v>
          </cell>
          <cell r="F13">
            <v>87</v>
          </cell>
          <cell r="G13">
            <v>38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27.245833333333334</v>
          </cell>
          <cell r="C14">
            <v>32.799999999999997</v>
          </cell>
          <cell r="D14">
            <v>19.8</v>
          </cell>
          <cell r="E14">
            <v>62.5</v>
          </cell>
          <cell r="F14">
            <v>87</v>
          </cell>
          <cell r="G14">
            <v>35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26.137500000000003</v>
          </cell>
          <cell r="C15">
            <v>32.700000000000003</v>
          </cell>
          <cell r="D15">
            <v>18.3</v>
          </cell>
          <cell r="E15">
            <v>64</v>
          </cell>
          <cell r="F15">
            <v>89</v>
          </cell>
          <cell r="G15">
            <v>32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27.325000000000003</v>
          </cell>
          <cell r="C16">
            <v>33.5</v>
          </cell>
          <cell r="D16">
            <v>20.9</v>
          </cell>
          <cell r="E16">
            <v>62.875</v>
          </cell>
          <cell r="F16">
            <v>87</v>
          </cell>
          <cell r="G16">
            <v>34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28.679166666666671</v>
          </cell>
          <cell r="C17">
            <v>35.6</v>
          </cell>
          <cell r="D17">
            <v>22.4</v>
          </cell>
          <cell r="E17">
            <v>66.208333333333329</v>
          </cell>
          <cell r="F17">
            <v>90</v>
          </cell>
          <cell r="G17">
            <v>39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28.158333333333331</v>
          </cell>
          <cell r="C18">
            <v>34.700000000000003</v>
          </cell>
          <cell r="D18">
            <v>21.3</v>
          </cell>
          <cell r="E18">
            <v>64.458333333333329</v>
          </cell>
          <cell r="F18">
            <v>91</v>
          </cell>
          <cell r="G18">
            <v>31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27.641666666666662</v>
          </cell>
          <cell r="C19">
            <v>34.299999999999997</v>
          </cell>
          <cell r="D19">
            <v>20.2</v>
          </cell>
          <cell r="E19">
            <v>65.041666666666671</v>
          </cell>
          <cell r="F19">
            <v>88</v>
          </cell>
          <cell r="G19">
            <v>39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27.479166666666671</v>
          </cell>
          <cell r="C20">
            <v>33.799999999999997</v>
          </cell>
          <cell r="D20">
            <v>22.4</v>
          </cell>
          <cell r="E20">
            <v>72.75</v>
          </cell>
          <cell r="F20">
            <v>89</v>
          </cell>
          <cell r="G20">
            <v>47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27.850000000000009</v>
          </cell>
          <cell r="C21">
            <v>33.1</v>
          </cell>
          <cell r="D21">
            <v>23.2</v>
          </cell>
          <cell r="E21">
            <v>70.833333333333329</v>
          </cell>
          <cell r="F21">
            <v>89</v>
          </cell>
          <cell r="G21">
            <v>47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27.908333333333335</v>
          </cell>
          <cell r="C22">
            <v>33.4</v>
          </cell>
          <cell r="D22">
            <v>23.8</v>
          </cell>
          <cell r="E22">
            <v>73.25</v>
          </cell>
          <cell r="F22">
            <v>88</v>
          </cell>
          <cell r="G22">
            <v>45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0.4</v>
          </cell>
        </row>
        <row r="23">
          <cell r="B23">
            <v>26.974999999999998</v>
          </cell>
          <cell r="C23">
            <v>30.9</v>
          </cell>
          <cell r="D23">
            <v>23.5</v>
          </cell>
          <cell r="E23">
            <v>82.333333333333329</v>
          </cell>
          <cell r="F23">
            <v>99</v>
          </cell>
          <cell r="G23">
            <v>65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0.2</v>
          </cell>
        </row>
        <row r="24">
          <cell r="B24">
            <v>24.883333333333326</v>
          </cell>
          <cell r="C24">
            <v>29.1</v>
          </cell>
          <cell r="D24">
            <v>22.5</v>
          </cell>
          <cell r="E24">
            <v>77.916666666666671</v>
          </cell>
          <cell r="F24">
            <v>100</v>
          </cell>
          <cell r="G24">
            <v>61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24.087499999999995</v>
          </cell>
          <cell r="C25">
            <v>32.1</v>
          </cell>
          <cell r="D25">
            <v>17.399999999999999</v>
          </cell>
          <cell r="E25">
            <v>71.875</v>
          </cell>
          <cell r="F25">
            <v>97</v>
          </cell>
          <cell r="G25">
            <v>44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25.008333333333329</v>
          </cell>
          <cell r="C26">
            <v>33.5</v>
          </cell>
          <cell r="D26">
            <v>17.5</v>
          </cell>
          <cell r="E26">
            <v>72.083333333333329</v>
          </cell>
          <cell r="F26">
            <v>93</v>
          </cell>
          <cell r="G26">
            <v>46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26.779166666666669</v>
          </cell>
          <cell r="C27">
            <v>33.1</v>
          </cell>
          <cell r="D27">
            <v>19.2</v>
          </cell>
          <cell r="E27">
            <v>64.458333333333329</v>
          </cell>
          <cell r="F27">
            <v>93</v>
          </cell>
          <cell r="G27">
            <v>35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24.466666666666665</v>
          </cell>
          <cell r="C28">
            <v>32.5</v>
          </cell>
          <cell r="D28">
            <v>15</v>
          </cell>
          <cell r="E28">
            <v>61.291666666666664</v>
          </cell>
          <cell r="F28">
            <v>90</v>
          </cell>
          <cell r="G28">
            <v>33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25.537499999999998</v>
          </cell>
          <cell r="C29">
            <v>34.700000000000003</v>
          </cell>
          <cell r="D29">
            <v>18.2</v>
          </cell>
          <cell r="E29">
            <v>66.666666666666671</v>
          </cell>
          <cell r="F29">
            <v>90</v>
          </cell>
          <cell r="G29">
            <v>34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28.016666666666666</v>
          </cell>
          <cell r="C30">
            <v>34.4</v>
          </cell>
          <cell r="D30">
            <v>21.9</v>
          </cell>
          <cell r="E30">
            <v>57.875</v>
          </cell>
          <cell r="F30">
            <v>80</v>
          </cell>
          <cell r="G30">
            <v>39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27.483333333333331</v>
          </cell>
          <cell r="C31">
            <v>34.9</v>
          </cell>
          <cell r="D31">
            <v>18.899999999999999</v>
          </cell>
          <cell r="E31">
            <v>58.166666666666664</v>
          </cell>
          <cell r="F31">
            <v>84</v>
          </cell>
          <cell r="G31">
            <v>34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26.004166666666663</v>
          </cell>
          <cell r="C32">
            <v>33.799999999999997</v>
          </cell>
          <cell r="D32">
            <v>22.5</v>
          </cell>
          <cell r="E32">
            <v>74.208333333333329</v>
          </cell>
          <cell r="F32">
            <v>89</v>
          </cell>
          <cell r="G32">
            <v>51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26.825000000000003</v>
          </cell>
          <cell r="C33">
            <v>33.6</v>
          </cell>
          <cell r="D33">
            <v>22.9</v>
          </cell>
          <cell r="E33">
            <v>78.208333333333329</v>
          </cell>
          <cell r="F33">
            <v>92</v>
          </cell>
          <cell r="G33">
            <v>54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27.900000000000006</v>
          </cell>
          <cell r="C34">
            <v>35.5</v>
          </cell>
          <cell r="D34">
            <v>22.3</v>
          </cell>
          <cell r="E34">
            <v>74.125</v>
          </cell>
          <cell r="F34">
            <v>94</v>
          </cell>
          <cell r="G34">
            <v>45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28.125</v>
          </cell>
          <cell r="C35">
            <v>35.700000000000003</v>
          </cell>
          <cell r="D35">
            <v>21.3</v>
          </cell>
          <cell r="E35">
            <v>65.900000000000006</v>
          </cell>
          <cell r="F35">
            <v>99</v>
          </cell>
          <cell r="G35">
            <v>35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J65" sqref="AJ65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7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7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v>6</v>
      </c>
      <c r="H3" s="150"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>SUM(AB3+1)</f>
        <v>28</v>
      </c>
      <c r="AD3" s="150">
        <f>SUM(AC3+1)</f>
        <v>29</v>
      </c>
      <c r="AE3" s="150">
        <v>30</v>
      </c>
      <c r="AF3" s="155">
        <v>31</v>
      </c>
      <c r="AG3" s="151" t="s">
        <v>36</v>
      </c>
    </row>
    <row r="4" spans="1:37" s="5" customForma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6"/>
      <c r="AG4" s="152"/>
    </row>
    <row r="5" spans="1:37" s="5" customFormat="1" x14ac:dyDescent="0.2">
      <c r="A5" s="58" t="s">
        <v>40</v>
      </c>
      <c r="B5" s="128">
        <f>[1]Março!$B$5</f>
        <v>24.354166666666671</v>
      </c>
      <c r="C5" s="128">
        <f>[1]Março!$B$6</f>
        <v>24.012500000000006</v>
      </c>
      <c r="D5" s="128">
        <f>[1]Março!$B$7</f>
        <v>24.945833333333329</v>
      </c>
      <c r="E5" s="128">
        <f>[1]Março!$B$8</f>
        <v>25.633333333333329</v>
      </c>
      <c r="F5" s="128">
        <f>[1]Março!$B$9</f>
        <v>25.791666666666671</v>
      </c>
      <c r="G5" s="128">
        <f>[1]Março!$B$10</f>
        <v>25.887499999999999</v>
      </c>
      <c r="H5" s="128">
        <f>[1]Março!$B$11</f>
        <v>25.720833333333335</v>
      </c>
      <c r="I5" s="128">
        <f>[1]Março!$B$12</f>
        <v>25.629166666666663</v>
      </c>
      <c r="J5" s="128">
        <f>[1]Março!$B$13</f>
        <v>25.887499999999999</v>
      </c>
      <c r="K5" s="128">
        <f>[1]Março!$B$14</f>
        <v>25.962499999999995</v>
      </c>
      <c r="L5" s="128">
        <f>[1]Março!$B$15</f>
        <v>27.075000000000003</v>
      </c>
      <c r="M5" s="128">
        <f>[1]Março!$B$16</f>
        <v>28.400000000000006</v>
      </c>
      <c r="N5" s="128">
        <f>[1]Março!$B$17</f>
        <v>29.195833333333336</v>
      </c>
      <c r="O5" s="128">
        <f>[1]Março!$B$18</f>
        <v>28.541666666666668</v>
      </c>
      <c r="P5" s="128">
        <f>[1]Março!$B$19</f>
        <v>27.400000000000002</v>
      </c>
      <c r="Q5" s="128">
        <f>[1]Março!$B$20</f>
        <v>27.925000000000001</v>
      </c>
      <c r="R5" s="128">
        <f>[1]Março!$B$21</f>
        <v>28.599999999999994</v>
      </c>
      <c r="S5" s="128">
        <f>[1]Março!$B$22</f>
        <v>28.729166666666671</v>
      </c>
      <c r="T5" s="128">
        <f>[1]Março!$B$23</f>
        <v>27.145833333333332</v>
      </c>
      <c r="U5" s="128">
        <f>[1]Março!$B$24</f>
        <v>25.895833333333329</v>
      </c>
      <c r="V5" s="128">
        <f>[1]Março!$B$25</f>
        <v>26.487499999999997</v>
      </c>
      <c r="W5" s="128">
        <f>[1]Março!$B$26</f>
        <v>26.854166666666671</v>
      </c>
      <c r="X5" s="128">
        <f>[1]Março!$B$27</f>
        <v>25.424999999999997</v>
      </c>
      <c r="Y5" s="128">
        <f>[1]Março!$B$28</f>
        <v>24.679166666666671</v>
      </c>
      <c r="Z5" s="128">
        <f>[1]Março!$B$29</f>
        <v>26.541666666666668</v>
      </c>
      <c r="AA5" s="128">
        <f>[1]Março!$B$30</f>
        <v>26.579166666666666</v>
      </c>
      <c r="AB5" s="128">
        <f>[1]Março!$B$31</f>
        <v>25.966666666666669</v>
      </c>
      <c r="AC5" s="128">
        <f>[1]Março!$B$32</f>
        <v>26.349999999999998</v>
      </c>
      <c r="AD5" s="128">
        <f>[1]Março!$B$33</f>
        <v>25.458333333333332</v>
      </c>
      <c r="AE5" s="128">
        <f>[1]Março!$B$34</f>
        <v>25.545833333333331</v>
      </c>
      <c r="AF5" s="128">
        <f>[1]Março!$B$35</f>
        <v>26.3125</v>
      </c>
      <c r="AG5" s="96">
        <f>AVERAGE(B5:AF5)</f>
        <v>26.417204301075266</v>
      </c>
    </row>
    <row r="6" spans="1:37" x14ac:dyDescent="0.2">
      <c r="A6" s="58" t="s">
        <v>0</v>
      </c>
      <c r="B6" s="11">
        <f>[2]Março!$B$5</f>
        <v>24.425000000000001</v>
      </c>
      <c r="C6" s="11">
        <f>[2]Março!$B$6</f>
        <v>23.574999999999999</v>
      </c>
      <c r="D6" s="11">
        <f>[2]Março!$B$7</f>
        <v>23.320833333333329</v>
      </c>
      <c r="E6" s="11">
        <f>[2]Março!$B$8</f>
        <v>24.237500000000008</v>
      </c>
      <c r="F6" s="11">
        <f>[2]Março!$B$9</f>
        <v>24.979166666666661</v>
      </c>
      <c r="G6" s="11">
        <f>[2]Março!$B$10</f>
        <v>24.833333333333343</v>
      </c>
      <c r="H6" s="11">
        <f>[2]Março!$B$11</f>
        <v>25.466666666666669</v>
      </c>
      <c r="I6" s="11">
        <f>[2]Março!$B$12</f>
        <v>23.366666666666671</v>
      </c>
      <c r="J6" s="11">
        <f>[2]Março!$B$13</f>
        <v>25.516666666666662</v>
      </c>
      <c r="K6" s="11">
        <f>[2]Março!$B$14</f>
        <v>25.712500000000002</v>
      </c>
      <c r="L6" s="11">
        <f>[2]Março!$B$15</f>
        <v>25.737500000000001</v>
      </c>
      <c r="M6" s="11">
        <f>[2]Março!$B$16</f>
        <v>27.266666666666666</v>
      </c>
      <c r="N6" s="11">
        <f>[2]Março!$B$17</f>
        <v>28.320833333333336</v>
      </c>
      <c r="O6" s="11">
        <f>[2]Março!$B$18</f>
        <v>28.216666666666669</v>
      </c>
      <c r="P6" s="11">
        <f>[2]Março!$B$19</f>
        <v>27.416666666666661</v>
      </c>
      <c r="Q6" s="11">
        <f>[2]Março!$B$20</f>
        <v>26.875000000000004</v>
      </c>
      <c r="R6" s="11">
        <f>[2]Março!$B$21</f>
        <v>25.620833333333334</v>
      </c>
      <c r="S6" s="11">
        <f>[2]Março!$B$22</f>
        <v>26.245833333333334</v>
      </c>
      <c r="T6" s="11">
        <f>[2]Março!$B$23</f>
        <v>23.787499999999998</v>
      </c>
      <c r="U6" s="11">
        <f>[2]Março!$B$24</f>
        <v>23.974999999999998</v>
      </c>
      <c r="V6" s="11">
        <f>[2]Março!$B$25</f>
        <v>22.045833333333331</v>
      </c>
      <c r="W6" s="11">
        <f>[2]Março!$B$26</f>
        <v>22.974999999999998</v>
      </c>
      <c r="X6" s="11">
        <f>[2]Março!$B$27</f>
        <v>24.316666666666663</v>
      </c>
      <c r="Y6" s="11">
        <f>[2]Março!$B$28</f>
        <v>23.154166666666669</v>
      </c>
      <c r="Z6" s="11">
        <f>[2]Março!$B$29</f>
        <v>24.483333333333331</v>
      </c>
      <c r="AA6" s="11">
        <f>[2]Março!$B$30</f>
        <v>24.616666666666671</v>
      </c>
      <c r="AB6" s="11">
        <f>[2]Março!$B$31</f>
        <v>24.241666666666664</v>
      </c>
      <c r="AC6" s="11">
        <f>[2]Março!$B$32</f>
        <v>25.354166666666671</v>
      </c>
      <c r="AD6" s="11">
        <f>[2]Março!$B$33</f>
        <v>24.454166666666669</v>
      </c>
      <c r="AE6" s="11">
        <f>[2]Março!$B$34</f>
        <v>25.420833333333334</v>
      </c>
      <c r="AF6" s="11">
        <f>[2]Março!$B$35</f>
        <v>25.95</v>
      </c>
      <c r="AG6" s="92">
        <f t="shared" ref="AG6:AG8" si="1">AVERAGE(B6:AF6)</f>
        <v>25.029301075268819</v>
      </c>
    </row>
    <row r="7" spans="1:37" x14ac:dyDescent="0.2">
      <c r="A7" s="58" t="s">
        <v>104</v>
      </c>
      <c r="B7" s="11">
        <f>[3]Março!$B$5</f>
        <v>24.983333333333334</v>
      </c>
      <c r="C7" s="11">
        <f>[3]Março!$B$6</f>
        <v>24.716666666666669</v>
      </c>
      <c r="D7" s="11">
        <f>[3]Março!$B$7</f>
        <v>24.025000000000002</v>
      </c>
      <c r="E7" s="11">
        <f>[3]Março!$B$8</f>
        <v>25.933333333333326</v>
      </c>
      <c r="F7" s="11">
        <f>[3]Março!$B$9</f>
        <v>26.654166666666669</v>
      </c>
      <c r="G7" s="11">
        <f>[3]Março!$B$10</f>
        <v>26.233333333333334</v>
      </c>
      <c r="H7" s="11">
        <f>[3]Março!$B$11</f>
        <v>26.166666666666671</v>
      </c>
      <c r="I7" s="11">
        <f>[3]Março!$B$12</f>
        <v>26.733333333333338</v>
      </c>
      <c r="J7" s="11">
        <f>[3]Março!$B$13</f>
        <v>27.341666666666669</v>
      </c>
      <c r="K7" s="11">
        <f>[3]Março!$B$14</f>
        <v>27.208695652173915</v>
      </c>
      <c r="L7" s="11">
        <f>[3]Março!$B$15</f>
        <v>28.462500000000002</v>
      </c>
      <c r="M7" s="11">
        <f>[3]Março!$B$16</f>
        <v>29.399999999999995</v>
      </c>
      <c r="N7" s="11">
        <f>[3]Março!$B$17</f>
        <v>30.045833333333324</v>
      </c>
      <c r="O7" s="11">
        <f>[3]Março!$B$18</f>
        <v>29.74166666666666</v>
      </c>
      <c r="P7" s="11">
        <f>[3]Março!$B$19</f>
        <v>29.270833333333332</v>
      </c>
      <c r="Q7" s="11">
        <f>[3]Março!$B$20</f>
        <v>27.650000000000002</v>
      </c>
      <c r="R7" s="11">
        <f>[3]Março!$B$21</f>
        <v>28.237500000000001</v>
      </c>
      <c r="S7" s="11">
        <f>[3]Março!$B$22</f>
        <v>28.483333333333331</v>
      </c>
      <c r="T7" s="11">
        <f>[3]Março!$B$23</f>
        <v>24.3125</v>
      </c>
      <c r="U7" s="11">
        <f>[3]Março!$B$24</f>
        <v>25.095833333333331</v>
      </c>
      <c r="V7" s="11">
        <f>[3]Março!$B$25</f>
        <v>25.783333333333335</v>
      </c>
      <c r="W7" s="11">
        <f>[3]Março!$B$26</f>
        <v>26.850000000000005</v>
      </c>
      <c r="X7" s="11">
        <f>[3]Março!$B$27</f>
        <v>25.529166666666669</v>
      </c>
      <c r="Y7" s="11">
        <f>[3]Março!$B$28</f>
        <v>25.266666666666666</v>
      </c>
      <c r="Z7" s="11">
        <f>[3]Março!$B$29</f>
        <v>26.587499999999995</v>
      </c>
      <c r="AA7" s="11">
        <f>[3]Março!$B$30</f>
        <v>26.233333333333331</v>
      </c>
      <c r="AB7" s="11">
        <f>[3]Março!$B$31</f>
        <v>26.295833333333331</v>
      </c>
      <c r="AC7" s="11">
        <f>[3]Março!$B$32</f>
        <v>27.499999999999996</v>
      </c>
      <c r="AD7" s="11">
        <f>[3]Março!$B$33</f>
        <v>25.154166666666669</v>
      </c>
      <c r="AE7" s="11">
        <f>[3]Março!$B$34</f>
        <v>25.116666666666674</v>
      </c>
      <c r="AF7" s="11">
        <f>[3]Março!$B$35</f>
        <v>27.1875</v>
      </c>
      <c r="AG7" s="92">
        <f t="shared" si="1"/>
        <v>26.716140719962599</v>
      </c>
    </row>
    <row r="8" spans="1:37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32.425000000000004</v>
      </c>
      <c r="H8" s="11">
        <v>27.816666666666666</v>
      </c>
      <c r="I8" s="11">
        <v>27.074999999999999</v>
      </c>
      <c r="J8" s="11">
        <v>29.337500000000002</v>
      </c>
      <c r="K8" s="11">
        <v>27.238888888888884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92">
        <f t="shared" si="1"/>
        <v>28.778611111111115</v>
      </c>
    </row>
    <row r="9" spans="1:37" x14ac:dyDescent="0.2">
      <c r="A9" s="58" t="s">
        <v>167</v>
      </c>
      <c r="B9" s="11">
        <f>[4]Março!$B$5</f>
        <v>24.358333333333334</v>
      </c>
      <c r="C9" s="11">
        <f>[4]Março!$B$6</f>
        <v>23.279166666666665</v>
      </c>
      <c r="D9" s="11">
        <f>[4]Março!$B$7</f>
        <v>23.087500000000002</v>
      </c>
      <c r="E9" s="11">
        <f>[4]Março!$B$8</f>
        <v>25.158333333333331</v>
      </c>
      <c r="F9" s="11">
        <f>[4]Março!$B$9</f>
        <v>26.220833333333335</v>
      </c>
      <c r="G9" s="11">
        <f>[4]Março!$B$10</f>
        <v>26.608333333333334</v>
      </c>
      <c r="H9" s="11">
        <f>[4]Março!$B$11</f>
        <v>27.083333333333332</v>
      </c>
      <c r="I9" s="11">
        <f>[4]Março!$B$12</f>
        <v>25.425000000000008</v>
      </c>
      <c r="J9" s="11">
        <f>[4]Março!$B$13</f>
        <v>27.208333333333332</v>
      </c>
      <c r="K9" s="11">
        <f>[4]Março!$B$14</f>
        <v>27.383333333333329</v>
      </c>
      <c r="L9" s="11">
        <f>[4]Março!$B$15</f>
        <v>27.670833333333338</v>
      </c>
      <c r="M9" s="11">
        <f>[4]Março!$B$16</f>
        <v>28.3125</v>
      </c>
      <c r="N9" s="11">
        <f>[4]Março!$B$17</f>
        <v>29.041666666666661</v>
      </c>
      <c r="O9" s="11">
        <f>[4]Março!$B$18</f>
        <v>29.387500000000006</v>
      </c>
      <c r="P9" s="11">
        <f>[4]Março!$B$19</f>
        <v>29.141666666666666</v>
      </c>
      <c r="Q9" s="11">
        <f>[4]Março!$B$20</f>
        <v>27.141666666666662</v>
      </c>
      <c r="R9" s="11">
        <f>[4]Março!$B$21</f>
        <v>27.175000000000001</v>
      </c>
      <c r="S9" s="11">
        <f>[4]Março!$B$22</f>
        <v>27.808333333333337</v>
      </c>
      <c r="T9" s="11">
        <f>[4]Março!$B$23</f>
        <v>24.174999999999997</v>
      </c>
      <c r="U9" s="11">
        <f>[4]Março!$B$24</f>
        <v>22.366666666666664</v>
      </c>
      <c r="V9" s="11">
        <f>[4]Março!$B$25</f>
        <v>22.108333333333331</v>
      </c>
      <c r="W9" s="11">
        <f>[4]Março!$B$26</f>
        <v>24.737500000000008</v>
      </c>
      <c r="X9" s="11">
        <f>[4]Março!$B$27</f>
        <v>24.566666666666666</v>
      </c>
      <c r="Y9" s="11">
        <f>[4]Março!$B$28</f>
        <v>23.213043478260875</v>
      </c>
      <c r="Z9" s="11">
        <f>[4]Março!$B$29</f>
        <v>23.862499999999997</v>
      </c>
      <c r="AA9" s="11">
        <f>[4]Março!$B$30</f>
        <v>24.583333333333332</v>
      </c>
      <c r="AB9" s="11">
        <f>[4]Março!$B$31</f>
        <v>24.879166666666663</v>
      </c>
      <c r="AC9" s="11">
        <f>[4]Março!$B$32</f>
        <v>24.154166666666669</v>
      </c>
      <c r="AD9" s="11">
        <f>[4]Março!$B$33</f>
        <v>23.933333333333334</v>
      </c>
      <c r="AE9" s="11">
        <f>[4]Março!$B$34</f>
        <v>25.070833333333329</v>
      </c>
      <c r="AF9" s="11">
        <f>[4]Março!$B$35</f>
        <v>26.104166666666668</v>
      </c>
      <c r="AG9" s="92">
        <f t="shared" ref="AG9" si="2">AVERAGE(B9:AF9)</f>
        <v>25.653108929406262</v>
      </c>
    </row>
    <row r="10" spans="1:37" x14ac:dyDescent="0.2">
      <c r="A10" s="58" t="s">
        <v>111</v>
      </c>
      <c r="B10" s="11" t="str">
        <f>[5]Março!$B$5</f>
        <v>*</v>
      </c>
      <c r="C10" s="11" t="str">
        <f>[5]Março!$B$6</f>
        <v>*</v>
      </c>
      <c r="D10" s="11" t="str">
        <f>[5]Março!$B$7</f>
        <v>*</v>
      </c>
      <c r="E10" s="11" t="str">
        <f>[5]Março!$B$8</f>
        <v>*</v>
      </c>
      <c r="F10" s="11" t="str">
        <f>[5]Março!$B$9</f>
        <v>*</v>
      </c>
      <c r="G10" s="11" t="str">
        <f>[5]Março!$B$10</f>
        <v>*</v>
      </c>
      <c r="H10" s="11" t="str">
        <f>[5]Março!$B$11</f>
        <v>*</v>
      </c>
      <c r="I10" s="11" t="str">
        <f>[5]Março!$B$12</f>
        <v>*</v>
      </c>
      <c r="J10" s="11" t="str">
        <f>[5]Março!$B$13</f>
        <v>*</v>
      </c>
      <c r="K10" s="11" t="str">
        <f>[5]Março!$B$14</f>
        <v>*</v>
      </c>
      <c r="L10" s="11" t="str">
        <f>[5]Março!$B$15</f>
        <v>*</v>
      </c>
      <c r="M10" s="11" t="str">
        <f>[5]Março!$B$16</f>
        <v>*</v>
      </c>
      <c r="N10" s="11" t="str">
        <f>[5]Março!$B$17</f>
        <v>*</v>
      </c>
      <c r="O10" s="11" t="str">
        <f>[5]Março!$B$18</f>
        <v>*</v>
      </c>
      <c r="P10" s="11" t="str">
        <f>[5]Março!$B$19</f>
        <v>*</v>
      </c>
      <c r="Q10" s="11" t="str">
        <f>[5]Março!$B$20</f>
        <v>*</v>
      </c>
      <c r="R10" s="11" t="str">
        <f>[5]Março!$B$21</f>
        <v>*</v>
      </c>
      <c r="S10" s="11" t="str">
        <f>[5]Março!$B$22</f>
        <v>*</v>
      </c>
      <c r="T10" s="11" t="str">
        <f>[5]Março!$B$23</f>
        <v>*</v>
      </c>
      <c r="U10" s="11" t="str">
        <f>[5]Março!$B$24</f>
        <v>*</v>
      </c>
      <c r="V10" s="11" t="str">
        <f>[5]Março!$B$25</f>
        <v>*</v>
      </c>
      <c r="W10" s="11" t="str">
        <f>[5]Março!$B$26</f>
        <v>*</v>
      </c>
      <c r="X10" s="11" t="str">
        <f>[5]Março!$B$27</f>
        <v>*</v>
      </c>
      <c r="Y10" s="11" t="str">
        <f>[5]Março!$B$28</f>
        <v>*</v>
      </c>
      <c r="Z10" s="11" t="str">
        <f>[5]Março!$B$29</f>
        <v>*</v>
      </c>
      <c r="AA10" s="11" t="str">
        <f>[5]Março!$B$30</f>
        <v>*</v>
      </c>
      <c r="AB10" s="11" t="str">
        <f>[5]Março!$B$31</f>
        <v>*</v>
      </c>
      <c r="AC10" s="11" t="str">
        <f>[5]Março!$B$32</f>
        <v>*</v>
      </c>
      <c r="AD10" s="11" t="str">
        <f>[5]Março!$B$33</f>
        <v>*</v>
      </c>
      <c r="AE10" s="11" t="str">
        <f>[5]Março!$B$34</f>
        <v>*</v>
      </c>
      <c r="AF10" s="11" t="str">
        <f>[5]Março!$B$35</f>
        <v>*</v>
      </c>
      <c r="AG10" s="137" t="s">
        <v>226</v>
      </c>
    </row>
    <row r="11" spans="1:37" x14ac:dyDescent="0.2">
      <c r="A11" s="58" t="s">
        <v>64</v>
      </c>
      <c r="B11" s="11">
        <f>[6]Março!$B$5</f>
        <v>24.433333333333337</v>
      </c>
      <c r="C11" s="11">
        <f>[6]Março!$B$6</f>
        <v>24.520833333333339</v>
      </c>
      <c r="D11" s="11">
        <f>[6]Março!$B$7</f>
        <v>23.970833333333335</v>
      </c>
      <c r="E11" s="11">
        <f>[6]Março!$B$8</f>
        <v>25.037499999999994</v>
      </c>
      <c r="F11" s="11">
        <f>[6]Março!$B$9</f>
        <v>25.954166666666669</v>
      </c>
      <c r="G11" s="11">
        <f>[6]Março!$B$10</f>
        <v>25.470833333333335</v>
      </c>
      <c r="H11" s="11">
        <f>[6]Março!$B$11</f>
        <v>25.570833333333336</v>
      </c>
      <c r="I11" s="11">
        <f>[6]Março!$B$12</f>
        <v>25.599999999999998</v>
      </c>
      <c r="J11" s="11">
        <f>[6]Março!$B$13</f>
        <v>26.462500000000002</v>
      </c>
      <c r="K11" s="11">
        <f>[6]Março!$B$14</f>
        <v>26.837500000000002</v>
      </c>
      <c r="L11" s="11">
        <f>[6]Março!$B$15</f>
        <v>27.854166666666661</v>
      </c>
      <c r="M11" s="11">
        <f>[6]Março!$B$16</f>
        <v>29.087500000000002</v>
      </c>
      <c r="N11" s="11">
        <f>[6]Março!$B$17</f>
        <v>29.345833333333335</v>
      </c>
      <c r="O11" s="11">
        <f>[6]Março!$B$18</f>
        <v>28.816666666666663</v>
      </c>
      <c r="P11" s="11">
        <f>[6]Março!$B$19</f>
        <v>29.375</v>
      </c>
      <c r="Q11" s="11">
        <f>[6]Março!$B$20</f>
        <v>27.529166666666672</v>
      </c>
      <c r="R11" s="11">
        <f>[6]Março!$B$21</f>
        <v>29.237500000000001</v>
      </c>
      <c r="S11" s="11">
        <f>[6]Março!$B$22</f>
        <v>29.387499999999992</v>
      </c>
      <c r="T11" s="11">
        <f>[6]Março!$B$23</f>
        <v>25.11666666666666</v>
      </c>
      <c r="U11" s="11">
        <f>[6]Março!$B$24</f>
        <v>25.120833333333334</v>
      </c>
      <c r="V11" s="11">
        <f>[6]Março!$B$25</f>
        <v>26.008333333333329</v>
      </c>
      <c r="W11" s="11">
        <f>[6]Março!$B$26</f>
        <v>26.433333333333337</v>
      </c>
      <c r="X11" s="11">
        <f>[6]Março!$B$27</f>
        <v>24.870833333333334</v>
      </c>
      <c r="Y11" s="11">
        <f>[6]Março!$B$28</f>
        <v>25.016666666666666</v>
      </c>
      <c r="Z11" s="11">
        <f>[6]Março!$B$29</f>
        <v>25.766666666666669</v>
      </c>
      <c r="AA11" s="11">
        <f>[6]Março!$B$30</f>
        <v>25.341666666666658</v>
      </c>
      <c r="AB11" s="11">
        <f>[6]Março!$B$31</f>
        <v>25.641666666666666</v>
      </c>
      <c r="AC11" s="11">
        <f>[6]Março!$B$32</f>
        <v>26.924999999999994</v>
      </c>
      <c r="AD11" s="11">
        <f>[6]Março!$B$33</f>
        <v>24.645833333333332</v>
      </c>
      <c r="AE11" s="11">
        <f>[6]Março!$B$34</f>
        <v>24.087499999999995</v>
      </c>
      <c r="AF11" s="11">
        <f>[6]Março!$B$35</f>
        <v>26.604166666666671</v>
      </c>
      <c r="AG11" s="92">
        <f t="shared" ref="AG11" si="3">AVERAGE(B11:AF11)</f>
        <v>26.324865591397845</v>
      </c>
    </row>
    <row r="12" spans="1:37" x14ac:dyDescent="0.2">
      <c r="A12" s="58" t="s">
        <v>41</v>
      </c>
      <c r="B12" s="11">
        <f>[7]Março!$B$5</f>
        <v>26.725000000000005</v>
      </c>
      <c r="C12" s="11">
        <f>[7]Março!$B$6</f>
        <v>25.250000000000004</v>
      </c>
      <c r="D12" s="11">
        <f>[7]Março!$B$7</f>
        <v>26.191666666666659</v>
      </c>
      <c r="E12" s="11">
        <f>[7]Março!$B$8</f>
        <v>26.262499999999999</v>
      </c>
      <c r="F12" s="11">
        <f>[7]Março!$B$9</f>
        <v>25.591666666666669</v>
      </c>
      <c r="G12" s="11">
        <f>[7]Março!$B$10</f>
        <v>25.845833333333331</v>
      </c>
      <c r="H12" s="11">
        <f>[7]Março!$B$11</f>
        <v>26.287499999999998</v>
      </c>
      <c r="I12" s="11">
        <f>[7]Março!$B$12</f>
        <v>27.520833333333339</v>
      </c>
      <c r="J12" s="11">
        <f>[7]Março!$B$13</f>
        <v>27.895833333333332</v>
      </c>
      <c r="K12" s="11">
        <f>[7]Março!$B$14</f>
        <v>27.245833333333334</v>
      </c>
      <c r="L12" s="11">
        <f>[7]Março!$B$15</f>
        <v>26.137500000000003</v>
      </c>
      <c r="M12" s="11">
        <f>[7]Março!$B$16</f>
        <v>27.325000000000003</v>
      </c>
      <c r="N12" s="11">
        <f>[7]Março!$B$17</f>
        <v>28.679166666666671</v>
      </c>
      <c r="O12" s="11">
        <f>[7]Março!$B$18</f>
        <v>28.158333333333331</v>
      </c>
      <c r="P12" s="11">
        <f>[7]Março!$B$19</f>
        <v>27.641666666666662</v>
      </c>
      <c r="Q12" s="11">
        <f>[7]Março!$B$20</f>
        <v>27.479166666666671</v>
      </c>
      <c r="R12" s="11">
        <f>[7]Março!$B$21</f>
        <v>27.850000000000009</v>
      </c>
      <c r="S12" s="11">
        <f>[7]Março!$B$22</f>
        <v>27.908333333333335</v>
      </c>
      <c r="T12" s="11">
        <f>[7]Março!$B$23</f>
        <v>26.974999999999998</v>
      </c>
      <c r="U12" s="11">
        <f>[7]Março!$B$24</f>
        <v>24.883333333333326</v>
      </c>
      <c r="V12" s="11">
        <f>[7]Março!$B$25</f>
        <v>24.087499999999995</v>
      </c>
      <c r="W12" s="11">
        <f>[7]Março!$B$26</f>
        <v>25.008333333333329</v>
      </c>
      <c r="X12" s="11">
        <f>[7]Março!$B$27</f>
        <v>26.779166666666669</v>
      </c>
      <c r="Y12" s="11">
        <f>[7]Março!$B$28</f>
        <v>24.466666666666665</v>
      </c>
      <c r="Z12" s="11">
        <f>[7]Março!$B$29</f>
        <v>25.537499999999998</v>
      </c>
      <c r="AA12" s="11">
        <f>[7]Março!$B$30</f>
        <v>28.016666666666666</v>
      </c>
      <c r="AB12" s="11">
        <f>[7]Março!$B$31</f>
        <v>27.483333333333331</v>
      </c>
      <c r="AC12" s="11">
        <f>[7]Março!$B$32</f>
        <v>26.004166666666663</v>
      </c>
      <c r="AD12" s="11">
        <f>[7]Março!$B$33</f>
        <v>26.825000000000003</v>
      </c>
      <c r="AE12" s="11">
        <f>[7]Março!$B$34</f>
        <v>27.900000000000006</v>
      </c>
      <c r="AF12" s="11">
        <f>[7]Março!$B$35</f>
        <v>28.125</v>
      </c>
      <c r="AG12" s="92">
        <f>AVERAGE(B12:AF12)</f>
        <v>26.712500000000006</v>
      </c>
      <c r="AJ12" t="s">
        <v>47</v>
      </c>
    </row>
    <row r="13" spans="1:37" x14ac:dyDescent="0.2">
      <c r="A13" s="58" t="s">
        <v>114</v>
      </c>
      <c r="B13" s="11" t="str">
        <f>[8]Março!$B$5</f>
        <v>*</v>
      </c>
      <c r="C13" s="11" t="str">
        <f>[8]Março!$B$6</f>
        <v>*</v>
      </c>
      <c r="D13" s="11" t="str">
        <f>[8]Março!$B$7</f>
        <v>*</v>
      </c>
      <c r="E13" s="11" t="str">
        <f>[8]Março!$B$8</f>
        <v>*</v>
      </c>
      <c r="F13" s="11" t="str">
        <f>[8]Março!$B$9</f>
        <v>*</v>
      </c>
      <c r="G13" s="11" t="str">
        <f>[8]Março!$B$10</f>
        <v>*</v>
      </c>
      <c r="H13" s="11" t="str">
        <f>[8]Março!$B$11</f>
        <v>*</v>
      </c>
      <c r="I13" s="11" t="str">
        <f>[8]Março!$B$12</f>
        <v>*</v>
      </c>
      <c r="J13" s="11" t="str">
        <f>[8]Março!$B$13</f>
        <v>*</v>
      </c>
      <c r="K13" s="11" t="str">
        <f>[8]Março!$B$14</f>
        <v>*</v>
      </c>
      <c r="L13" s="11" t="str">
        <f>[8]Março!$B$15</f>
        <v>*</v>
      </c>
      <c r="M13" s="11" t="str">
        <f>[8]Março!$B$16</f>
        <v>*</v>
      </c>
      <c r="N13" s="11" t="str">
        <f>[8]Março!$B$17</f>
        <v>*</v>
      </c>
      <c r="O13" s="11" t="str">
        <f>[8]Março!$B$18</f>
        <v>*</v>
      </c>
      <c r="P13" s="11" t="str">
        <f>[8]Março!$B$19</f>
        <v>*</v>
      </c>
      <c r="Q13" s="11" t="str">
        <f>[8]Março!$B$20</f>
        <v>*</v>
      </c>
      <c r="R13" s="11" t="str">
        <f>[8]Março!$B$21</f>
        <v>*</v>
      </c>
      <c r="S13" s="11" t="str">
        <f>[8]Março!$B$22</f>
        <v>*</v>
      </c>
      <c r="T13" s="11" t="str">
        <f>[8]Março!$B$23</f>
        <v>*</v>
      </c>
      <c r="U13" s="11" t="str">
        <f>[8]Março!$B$24</f>
        <v>*</v>
      </c>
      <c r="V13" s="11" t="str">
        <f>[8]Março!$B$25</f>
        <v>*</v>
      </c>
      <c r="W13" s="11" t="str">
        <f>[8]Março!$B$26</f>
        <v>*</v>
      </c>
      <c r="X13" s="11" t="str">
        <f>[8]Março!$B$27</f>
        <v>*</v>
      </c>
      <c r="Y13" s="11" t="str">
        <f>[8]Março!$B$28</f>
        <v>*</v>
      </c>
      <c r="Z13" s="11" t="str">
        <f>[8]Março!$B$29</f>
        <v>*</v>
      </c>
      <c r="AA13" s="11" t="str">
        <f>[8]Março!$B$30</f>
        <v>*</v>
      </c>
      <c r="AB13" s="11" t="str">
        <f>[8]Março!$B$31</f>
        <v>*</v>
      </c>
      <c r="AC13" s="11" t="str">
        <f>[8]Março!$B$32</f>
        <v>*</v>
      </c>
      <c r="AD13" s="11" t="str">
        <f>[8]Março!$B$33</f>
        <v>*</v>
      </c>
      <c r="AE13" s="11" t="str">
        <f>[8]Março!$B$34</f>
        <v>*</v>
      </c>
      <c r="AF13" s="11" t="str">
        <f>[8]Março!$B$35</f>
        <v>*</v>
      </c>
      <c r="AG13" s="131" t="s">
        <v>226</v>
      </c>
    </row>
    <row r="14" spans="1:37" x14ac:dyDescent="0.2">
      <c r="A14" s="58" t="s">
        <v>118</v>
      </c>
      <c r="B14" s="11" t="str">
        <f>[9]Março!$B$5</f>
        <v>*</v>
      </c>
      <c r="C14" s="11" t="str">
        <f>[9]Março!$B$6</f>
        <v>*</v>
      </c>
      <c r="D14" s="11" t="str">
        <f>[9]Março!$B$7</f>
        <v>*</v>
      </c>
      <c r="E14" s="11" t="str">
        <f>[9]Março!$B$8</f>
        <v>*</v>
      </c>
      <c r="F14" s="11" t="str">
        <f>[9]Março!$B$9</f>
        <v>*</v>
      </c>
      <c r="G14" s="11" t="str">
        <f>[9]Março!$B$10</f>
        <v>*</v>
      </c>
      <c r="H14" s="11" t="str">
        <f>[9]Março!$B$11</f>
        <v>*</v>
      </c>
      <c r="I14" s="11" t="str">
        <f>[9]Março!$B$12</f>
        <v>*</v>
      </c>
      <c r="J14" s="11" t="str">
        <f>[9]Março!$B$13</f>
        <v>*</v>
      </c>
      <c r="K14" s="11" t="str">
        <f>[9]Março!$B$14</f>
        <v>*</v>
      </c>
      <c r="L14" s="11" t="str">
        <f>[9]Março!$B$15</f>
        <v>*</v>
      </c>
      <c r="M14" s="11" t="str">
        <f>[9]Março!$B$16</f>
        <v>*</v>
      </c>
      <c r="N14" s="11" t="str">
        <f>[9]Março!$B$17</f>
        <v>*</v>
      </c>
      <c r="O14" s="11" t="str">
        <f>[9]Março!$B$18</f>
        <v>*</v>
      </c>
      <c r="P14" s="11" t="str">
        <f>[9]Março!$B$19</f>
        <v>*</v>
      </c>
      <c r="Q14" s="11" t="str">
        <f>[9]Março!$B$20</f>
        <v>*</v>
      </c>
      <c r="R14" s="11" t="str">
        <f>[9]Março!$B$21</f>
        <v>*</v>
      </c>
      <c r="S14" s="11" t="str">
        <f>[9]Março!$B$22</f>
        <v>*</v>
      </c>
      <c r="T14" s="11" t="str">
        <f>[9]Março!$B$23</f>
        <v>*</v>
      </c>
      <c r="U14" s="11" t="str">
        <f>[9]Março!$B$24</f>
        <v>*</v>
      </c>
      <c r="V14" s="11" t="str">
        <f>[9]Março!$B$25</f>
        <v>*</v>
      </c>
      <c r="W14" s="11" t="str">
        <f>[9]Março!$B$26</f>
        <v>*</v>
      </c>
      <c r="X14" s="11" t="str">
        <f>[9]Março!$B$27</f>
        <v>*</v>
      </c>
      <c r="Y14" s="11" t="str">
        <f>[9]Março!$B$28</f>
        <v>*</v>
      </c>
      <c r="Z14" s="11" t="str">
        <f>[9]Março!$B$29</f>
        <v>*</v>
      </c>
      <c r="AA14" s="11" t="str">
        <f>[9]Março!$B$30</f>
        <v>*</v>
      </c>
      <c r="AB14" s="11" t="str">
        <f>[9]Março!$B$31</f>
        <v>*</v>
      </c>
      <c r="AC14" s="11" t="str">
        <f>[9]Março!$B$32</f>
        <v>*</v>
      </c>
      <c r="AD14" s="11" t="str">
        <f>[9]Março!$B$33</f>
        <v>*</v>
      </c>
      <c r="AE14" s="11" t="str">
        <f>[9]Março!$B$34</f>
        <v>*</v>
      </c>
      <c r="AF14" s="11" t="str">
        <f>[9]Março!$B$35</f>
        <v>*</v>
      </c>
      <c r="AG14" s="137" t="s">
        <v>226</v>
      </c>
    </row>
    <row r="15" spans="1:37" x14ac:dyDescent="0.2">
      <c r="A15" s="58" t="s">
        <v>121</v>
      </c>
      <c r="B15" s="11">
        <f>[10]Março!$B$5</f>
        <v>25.304545454545458</v>
      </c>
      <c r="C15" s="11">
        <f>[10]Março!$B$6</f>
        <v>24.382608695652177</v>
      </c>
      <c r="D15" s="11">
        <f>[10]Março!$B$7</f>
        <v>24.005263157894738</v>
      </c>
      <c r="E15" s="11">
        <f>[10]Março!$B$8</f>
        <v>26.431578947368422</v>
      </c>
      <c r="F15" s="11">
        <f>[10]Março!$B$9</f>
        <v>26.390000000000004</v>
      </c>
      <c r="G15" s="11">
        <f>[10]Março!$B$10</f>
        <v>29.938461538461532</v>
      </c>
      <c r="H15" s="11">
        <f>[10]Março!$B$11</f>
        <v>29.454545454545453</v>
      </c>
      <c r="I15" s="11" t="str">
        <f>[10]Março!$B$12</f>
        <v>*</v>
      </c>
      <c r="J15" s="11">
        <f>[10]Março!$B$13</f>
        <v>33.674999999999997</v>
      </c>
      <c r="K15" s="11">
        <f>[10]Março!$B$14</f>
        <v>31.429999999999996</v>
      </c>
      <c r="L15" s="11">
        <f>[10]Março!$B$15</f>
        <v>33.320000000000007</v>
      </c>
      <c r="M15" s="11" t="str">
        <f>[10]Março!$B$16</f>
        <v>*</v>
      </c>
      <c r="N15" s="11" t="str">
        <f>[10]Março!$B$17</f>
        <v>*</v>
      </c>
      <c r="O15" s="11" t="str">
        <f>[10]Março!$B$18</f>
        <v>*</v>
      </c>
      <c r="P15" s="11" t="str">
        <f>[10]Março!$B$19</f>
        <v>*</v>
      </c>
      <c r="Q15" s="11" t="str">
        <f>[10]Março!$B$20</f>
        <v>*</v>
      </c>
      <c r="R15" s="11" t="str">
        <f>[10]Março!$B$21</f>
        <v>*</v>
      </c>
      <c r="S15" s="11" t="str">
        <f>[10]Março!$B$22</f>
        <v>*</v>
      </c>
      <c r="T15" s="11">
        <f>[10]Março!$B$23</f>
        <v>23.169999999999998</v>
      </c>
      <c r="U15" s="11">
        <f>[10]Março!$B$24</f>
        <v>23.479166666666668</v>
      </c>
      <c r="V15" s="11">
        <f>[10]Março!$B$25</f>
        <v>22.908333333333335</v>
      </c>
      <c r="W15" s="11">
        <f>[10]Março!$B$26</f>
        <v>21.556249999999999</v>
      </c>
      <c r="X15" s="11">
        <f>[10]Março!$B$27</f>
        <v>23.092307692307692</v>
      </c>
      <c r="Y15" s="11">
        <f>[10]Março!$B$28</f>
        <v>22.166666666666668</v>
      </c>
      <c r="Z15" s="11">
        <f>[10]Março!$B$29</f>
        <v>23.000000000000004</v>
      </c>
      <c r="AA15" s="11" t="str">
        <f>[10]Março!$B$30</f>
        <v>*</v>
      </c>
      <c r="AB15" s="11">
        <f>[10]Março!$B$31</f>
        <v>20.324999999999999</v>
      </c>
      <c r="AC15" s="11" t="str">
        <f>[10]Março!$B$32</f>
        <v>*</v>
      </c>
      <c r="AD15" s="11">
        <f>[10]Março!$B$33</f>
        <v>21.533333333333331</v>
      </c>
      <c r="AE15" s="11">
        <f>[10]Março!$B$34</f>
        <v>27.1</v>
      </c>
      <c r="AF15" s="11">
        <f>[10]Março!$B$35</f>
        <v>22.424999999999997</v>
      </c>
      <c r="AG15" s="92">
        <f t="shared" ref="AG15" si="4">AVERAGE(B15:AF15)</f>
        <v>25.480383854322646</v>
      </c>
      <c r="AK15" t="s">
        <v>47</v>
      </c>
    </row>
    <row r="16" spans="1:37" x14ac:dyDescent="0.2">
      <c r="A16" s="58" t="s">
        <v>168</v>
      </c>
      <c r="B16" s="11" t="str">
        <f>[11]Março!$B$5</f>
        <v>*</v>
      </c>
      <c r="C16" s="11" t="str">
        <f>[11]Março!$B$6</f>
        <v>*</v>
      </c>
      <c r="D16" s="11" t="str">
        <f>[11]Março!$B$7</f>
        <v>*</v>
      </c>
      <c r="E16" s="11" t="str">
        <f>[11]Março!$B$8</f>
        <v>*</v>
      </c>
      <c r="F16" s="11" t="str">
        <f>[11]Março!$B$9</f>
        <v>*</v>
      </c>
      <c r="G16" s="11" t="str">
        <f>[11]Março!$B$10</f>
        <v>*</v>
      </c>
      <c r="H16" s="11" t="str">
        <f>[11]Março!$B$11</f>
        <v>*</v>
      </c>
      <c r="I16" s="11" t="str">
        <f>[11]Março!$B$12</f>
        <v>*</v>
      </c>
      <c r="J16" s="11" t="str">
        <f>[11]Março!$B$13</f>
        <v>*</v>
      </c>
      <c r="K16" s="11" t="str">
        <f>[11]Março!$B$14</f>
        <v>*</v>
      </c>
      <c r="L16" s="11" t="str">
        <f>[11]Março!$B$15</f>
        <v>*</v>
      </c>
      <c r="M16" s="11" t="str">
        <f>[11]Março!$B$16</f>
        <v>*</v>
      </c>
      <c r="N16" s="11" t="str">
        <f>[11]Março!$B$17</f>
        <v>*</v>
      </c>
      <c r="O16" s="11" t="str">
        <f>[11]Março!$B$18</f>
        <v>*</v>
      </c>
      <c r="P16" s="11" t="str">
        <f>[11]Março!$B$19</f>
        <v>*</v>
      </c>
      <c r="Q16" s="11" t="str">
        <f>[11]Março!$B$20</f>
        <v>*</v>
      </c>
      <c r="R16" s="11" t="str">
        <f>[11]Março!$B$21</f>
        <v>*</v>
      </c>
      <c r="S16" s="11" t="str">
        <f>[11]Março!$B$22</f>
        <v>*</v>
      </c>
      <c r="T16" s="11" t="str">
        <f>[11]Março!$B$23</f>
        <v>*</v>
      </c>
      <c r="U16" s="11" t="str">
        <f>[11]Março!$B$24</f>
        <v>*</v>
      </c>
      <c r="V16" s="11" t="str">
        <f>[11]Março!$B$25</f>
        <v>*</v>
      </c>
      <c r="W16" s="11" t="str">
        <f>[11]Março!$B$26</f>
        <v>*</v>
      </c>
      <c r="X16" s="11" t="str">
        <f>[11]Março!$B$27</f>
        <v>*</v>
      </c>
      <c r="Y16" s="11" t="str">
        <f>[11]Março!$B$28</f>
        <v>*</v>
      </c>
      <c r="Z16" s="11" t="str">
        <f>[11]Março!$B$29</f>
        <v>*</v>
      </c>
      <c r="AA16" s="11" t="str">
        <f>[11]Março!$B$30</f>
        <v>*</v>
      </c>
      <c r="AB16" s="11" t="str">
        <f>[11]Março!$B$31</f>
        <v>*</v>
      </c>
      <c r="AC16" s="11" t="str">
        <f>[11]Março!$B$32</f>
        <v>*</v>
      </c>
      <c r="AD16" s="11" t="str">
        <f>[11]Março!$B$33</f>
        <v>*</v>
      </c>
      <c r="AE16" s="11" t="str">
        <f>[11]Março!$B$34</f>
        <v>*</v>
      </c>
      <c r="AF16" s="11" t="str">
        <f>[11]Março!$B$35</f>
        <v>*</v>
      </c>
      <c r="AG16" s="137" t="s">
        <v>226</v>
      </c>
      <c r="AK16" t="s">
        <v>47</v>
      </c>
    </row>
    <row r="17" spans="1:38" x14ac:dyDescent="0.2">
      <c r="A17" s="58" t="s">
        <v>2</v>
      </c>
      <c r="B17" s="11">
        <f>[12]Março!$B$5</f>
        <v>24.674999999999997</v>
      </c>
      <c r="C17" s="11">
        <f>[12]Março!$B$6</f>
        <v>24.208333333333332</v>
      </c>
      <c r="D17" s="11">
        <f>[12]Março!$B$7</f>
        <v>24.808333333333334</v>
      </c>
      <c r="E17" s="11">
        <f>[12]Março!$B$8</f>
        <v>25.591666666666669</v>
      </c>
      <c r="F17" s="11">
        <f>[12]Março!$B$9</f>
        <v>26.337500000000002</v>
      </c>
      <c r="G17" s="11">
        <f>[12]Março!$B$10</f>
        <v>25.683333333333334</v>
      </c>
      <c r="H17" s="11">
        <f>[12]Março!$B$11</f>
        <v>26.370833333333337</v>
      </c>
      <c r="I17" s="11">
        <f>[12]Março!$B$12</f>
        <v>26.754166666666663</v>
      </c>
      <c r="J17" s="11">
        <f>[12]Março!$B$13</f>
        <v>27.699999999999992</v>
      </c>
      <c r="K17" s="11">
        <f>[12]Março!$B$14</f>
        <v>26.916666666666671</v>
      </c>
      <c r="L17" s="11">
        <f>[12]Março!$B$15</f>
        <v>27.612500000000001</v>
      </c>
      <c r="M17" s="11">
        <f>[12]Março!$B$16</f>
        <v>28.624999999999996</v>
      </c>
      <c r="N17" s="11">
        <f>[12]Março!$B$17</f>
        <v>29.275000000000002</v>
      </c>
      <c r="O17" s="11">
        <f>[12]Março!$B$18</f>
        <v>29.041666666666668</v>
      </c>
      <c r="P17" s="11">
        <f>[12]Março!$B$19</f>
        <v>27.295833333333331</v>
      </c>
      <c r="Q17" s="11">
        <f>[12]Março!$B$20</f>
        <v>26.824999999999999</v>
      </c>
      <c r="R17" s="11">
        <f>[12]Março!$B$21</f>
        <v>27.100000000000005</v>
      </c>
      <c r="S17" s="11">
        <f>[12]Março!$B$22</f>
        <v>27.087500000000002</v>
      </c>
      <c r="T17" s="11">
        <f>[12]Março!$B$23</f>
        <v>25.583333333333339</v>
      </c>
      <c r="U17" s="11">
        <f>[12]Março!$B$24</f>
        <v>23.758333333333336</v>
      </c>
      <c r="V17" s="11">
        <f>[12]Março!$B$25</f>
        <v>25.379166666666663</v>
      </c>
      <c r="W17" s="11">
        <f>[12]Março!$B$26</f>
        <v>26.229166666666661</v>
      </c>
      <c r="X17" s="11">
        <f>[12]Março!$B$27</f>
        <v>26.845833333333328</v>
      </c>
      <c r="Y17" s="11">
        <f>[12]Março!$B$28</f>
        <v>25.104166666666661</v>
      </c>
      <c r="Z17" s="11">
        <f>[12]Março!$B$29</f>
        <v>26.966666666666658</v>
      </c>
      <c r="AA17" s="11">
        <f>[12]Março!$B$30</f>
        <v>27.412500000000005</v>
      </c>
      <c r="AB17" s="11">
        <f>[12]Março!$B$31</f>
        <v>27.695833333333336</v>
      </c>
      <c r="AC17" s="11">
        <f>[12]Março!$B$32</f>
        <v>26.849999999999998</v>
      </c>
      <c r="AD17" s="11">
        <f>[12]Março!$B$33</f>
        <v>24.341666666666669</v>
      </c>
      <c r="AE17" s="11">
        <f>[12]Março!$B$34</f>
        <v>26.170833333333334</v>
      </c>
      <c r="AF17" s="11">
        <f>[12]Março!$B$35</f>
        <v>26.391666666666666</v>
      </c>
      <c r="AG17" s="92">
        <f t="shared" ref="AG17:AG22" si="5">AVERAGE(B17:AF17)</f>
        <v>26.472177419354836</v>
      </c>
      <c r="AI17" s="12" t="s">
        <v>47</v>
      </c>
    </row>
    <row r="18" spans="1:38" x14ac:dyDescent="0.2">
      <c r="A18" s="58" t="s">
        <v>3</v>
      </c>
      <c r="B18" s="11">
        <f>[13]Março!$B$5</f>
        <v>23.808333333333334</v>
      </c>
      <c r="C18" s="11">
        <f>[13]Março!$B$6</f>
        <v>23.858333333333334</v>
      </c>
      <c r="D18" s="11">
        <f>[13]Março!$B$7</f>
        <v>24.462500000000002</v>
      </c>
      <c r="E18" s="11">
        <f>[13]Março!$B$8</f>
        <v>25.487499999999997</v>
      </c>
      <c r="F18" s="11">
        <f>[13]Março!$B$9</f>
        <v>26.354166666666668</v>
      </c>
      <c r="G18" s="11">
        <f>[13]Março!$B$10</f>
        <v>25.095833333333335</v>
      </c>
      <c r="H18" s="11">
        <f>[13]Março!$B$11</f>
        <v>24.573913043478264</v>
      </c>
      <c r="I18" s="11">
        <f>[13]Março!$B$12</f>
        <v>24.587499999999995</v>
      </c>
      <c r="J18" s="11">
        <f>[13]Março!$B$13</f>
        <v>24.916666666666668</v>
      </c>
      <c r="K18" s="11">
        <f>[13]Março!$B$14</f>
        <v>24.899999999999995</v>
      </c>
      <c r="L18" s="11">
        <f>[13]Março!$B$15</f>
        <v>25.724999999999998</v>
      </c>
      <c r="M18" s="11">
        <f>[13]Março!$B$16</f>
        <v>27.362500000000001</v>
      </c>
      <c r="N18" s="11">
        <f>[13]Março!$B$17</f>
        <v>27.712500000000002</v>
      </c>
      <c r="O18" s="11">
        <f>[13]Março!$B$18</f>
        <v>26.683333333333337</v>
      </c>
      <c r="P18" s="11">
        <f>[13]Março!$B$19</f>
        <v>27.183333333333341</v>
      </c>
      <c r="Q18" s="11">
        <f>[13]Março!$B$20</f>
        <v>25.474999999999998</v>
      </c>
      <c r="R18" s="11">
        <f>[13]Março!$B$21</f>
        <v>27.020833333333339</v>
      </c>
      <c r="S18" s="11">
        <f>[13]Março!$B$22</f>
        <v>27.612500000000001</v>
      </c>
      <c r="T18" s="11">
        <f>[13]Março!$B$23</f>
        <v>26.462500000000002</v>
      </c>
      <c r="U18" s="11">
        <f>[13]Março!$B$24</f>
        <v>24.362499999999997</v>
      </c>
      <c r="V18" s="11">
        <f>[13]Março!$B$25</f>
        <v>25.016666666666666</v>
      </c>
      <c r="W18" s="11">
        <f>[13]Março!$B$26</f>
        <v>24.241666666666664</v>
      </c>
      <c r="X18" s="11">
        <f>[13]Março!$B$27</f>
        <v>24.683333333333326</v>
      </c>
      <c r="Y18" s="11">
        <f>[13]Março!$B$28</f>
        <v>25.508333333333336</v>
      </c>
      <c r="Z18" s="11">
        <f>[13]Março!$B$29</f>
        <v>25.545833333333331</v>
      </c>
      <c r="AA18" s="11">
        <f>[13]Março!$B$30</f>
        <v>25.670833333333334</v>
      </c>
      <c r="AB18" s="11">
        <f>[13]Março!$B$31</f>
        <v>25.004166666666663</v>
      </c>
      <c r="AC18" s="11">
        <f>[13]Março!$B$32</f>
        <v>24.104166666666671</v>
      </c>
      <c r="AD18" s="11">
        <f>[13]Março!$B$33</f>
        <v>24.829166666666666</v>
      </c>
      <c r="AE18" s="11">
        <f>[13]Março!$B$34</f>
        <v>25.413043478260871</v>
      </c>
      <c r="AF18" s="11">
        <f>[13]Março!$B$35</f>
        <v>26.085714285714282</v>
      </c>
      <c r="AG18" s="92">
        <f>AVERAGE(B18:AF18)</f>
        <v>25.475731316369462</v>
      </c>
      <c r="AH18" s="12" t="s">
        <v>47</v>
      </c>
      <c r="AI18" s="12" t="s">
        <v>47</v>
      </c>
      <c r="AK18" s="12" t="s">
        <v>47</v>
      </c>
      <c r="AL18" t="s">
        <v>47</v>
      </c>
    </row>
    <row r="19" spans="1:38" x14ac:dyDescent="0.2">
      <c r="A19" s="58" t="s">
        <v>4</v>
      </c>
      <c r="B19" s="11" t="str">
        <f>[14]Março!$B$5</f>
        <v>*</v>
      </c>
      <c r="C19" s="11" t="str">
        <f>[14]Março!$B$6</f>
        <v>*</v>
      </c>
      <c r="D19" s="11" t="str">
        <f>[14]Março!$B$7</f>
        <v>*</v>
      </c>
      <c r="E19" s="11" t="str">
        <f>[14]Março!$B$8</f>
        <v>*</v>
      </c>
      <c r="F19" s="11" t="str">
        <f>[14]Março!$B$9</f>
        <v>*</v>
      </c>
      <c r="G19" s="11" t="str">
        <f>[14]Março!$B$10</f>
        <v>*</v>
      </c>
      <c r="H19" s="11" t="str">
        <f>[14]Março!$B$11</f>
        <v>*</v>
      </c>
      <c r="I19" s="11" t="str">
        <f>[14]Março!$B$12</f>
        <v>*</v>
      </c>
      <c r="J19" s="11" t="str">
        <f>[14]Março!$B$13</f>
        <v>*</v>
      </c>
      <c r="K19" s="11" t="str">
        <f>[14]Março!$B$14</f>
        <v>*</v>
      </c>
      <c r="L19" s="11" t="str">
        <f>[14]Março!$B$15</f>
        <v>*</v>
      </c>
      <c r="M19" s="11" t="str">
        <f>[14]Março!$B$16</f>
        <v>*</v>
      </c>
      <c r="N19" s="11" t="str">
        <f>[14]Março!$B$17</f>
        <v>*</v>
      </c>
      <c r="O19" s="11" t="str">
        <f>[14]Março!$B$18</f>
        <v>*</v>
      </c>
      <c r="P19" s="11" t="str">
        <f>[14]Março!$B$19</f>
        <v>*</v>
      </c>
      <c r="Q19" s="11" t="str">
        <f>[14]Março!$B$20</f>
        <v>*</v>
      </c>
      <c r="R19" s="11" t="str">
        <f>[14]Março!$B$21</f>
        <v>*</v>
      </c>
      <c r="S19" s="11" t="str">
        <f>[14]Março!$B$22</f>
        <v>*</v>
      </c>
      <c r="T19" s="11" t="str">
        <f>[14]Março!$B$23</f>
        <v>*</v>
      </c>
      <c r="U19" s="11" t="str">
        <f>[14]Março!$B$24</f>
        <v>*</v>
      </c>
      <c r="V19" s="11" t="str">
        <f>[14]Março!$B$25</f>
        <v>*</v>
      </c>
      <c r="W19" s="11" t="str">
        <f>[14]Março!$B$26</f>
        <v>*</v>
      </c>
      <c r="X19" s="11" t="str">
        <f>[14]Março!$B$27</f>
        <v>*</v>
      </c>
      <c r="Y19" s="11" t="str">
        <f>[14]Março!$B$28</f>
        <v>*</v>
      </c>
      <c r="Z19" s="11" t="str">
        <f>[14]Março!$B$29</f>
        <v>*</v>
      </c>
      <c r="AA19" s="11" t="str">
        <f>[14]Março!$B$30</f>
        <v>*</v>
      </c>
      <c r="AB19" s="11" t="str">
        <f>[14]Março!$B$31</f>
        <v>*</v>
      </c>
      <c r="AC19" s="11" t="str">
        <f>[14]Março!$B$32</f>
        <v>*</v>
      </c>
      <c r="AD19" s="11" t="str">
        <f>[14]Março!$B$33</f>
        <v>*</v>
      </c>
      <c r="AE19" s="11" t="str">
        <f>[14]Março!$B$34</f>
        <v>*</v>
      </c>
      <c r="AF19" s="11" t="str">
        <f>[14]Março!$B$35</f>
        <v>*</v>
      </c>
      <c r="AG19" s="92" t="s">
        <v>226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[15]Março!$B$5</f>
        <v>29.224999999999994</v>
      </c>
      <c r="C20" s="11">
        <f>[15]Março!$B$6</f>
        <v>28.775000000000002</v>
      </c>
      <c r="D20" s="11">
        <f>[15]Março!$B$7</f>
        <v>28.795833333333331</v>
      </c>
      <c r="E20" s="11">
        <f>[15]Março!$B$8</f>
        <v>28.983333333333331</v>
      </c>
      <c r="F20" s="11">
        <f>[15]Março!$B$9</f>
        <v>29.775000000000002</v>
      </c>
      <c r="G20" s="11">
        <f>[15]Março!$B$10</f>
        <v>29.470833333333335</v>
      </c>
      <c r="H20" s="11">
        <f>[15]Março!$B$11</f>
        <v>29.737500000000008</v>
      </c>
      <c r="I20" s="11">
        <f>[15]Março!$B$12</f>
        <v>30.830434782608691</v>
      </c>
      <c r="J20" s="11">
        <f>[15]Março!$B$13</f>
        <v>31.975000000000005</v>
      </c>
      <c r="K20" s="11">
        <f>[15]Março!$B$14</f>
        <v>32.12083333333333</v>
      </c>
      <c r="L20" s="11">
        <f>[15]Março!$B$15</f>
        <v>30.550000000000008</v>
      </c>
      <c r="M20" s="11">
        <f>[15]Março!$B$16</f>
        <v>31.708333333333332</v>
      </c>
      <c r="N20" s="11">
        <f>[15]Março!$B$17</f>
        <v>30.362500000000001</v>
      </c>
      <c r="O20" s="11">
        <f>[15]Março!$B$18</f>
        <v>31.624999999999996</v>
      </c>
      <c r="P20" s="11">
        <f>[15]Março!$B$19</f>
        <v>31.120833333333323</v>
      </c>
      <c r="Q20" s="11">
        <f>[15]Março!$B$20</f>
        <v>29.074999999999999</v>
      </c>
      <c r="R20" s="11">
        <f>[15]Março!$B$21</f>
        <v>28.787499999999998</v>
      </c>
      <c r="S20" s="11">
        <f>[15]Março!$B$22</f>
        <v>30.224999999999994</v>
      </c>
      <c r="T20" s="11">
        <f>[15]Março!$B$23</f>
        <v>30.079166666666676</v>
      </c>
      <c r="U20" s="11">
        <f>[15]Março!$B$24</f>
        <v>25.591304347826078</v>
      </c>
      <c r="V20" s="11">
        <f>[15]Março!$B$25</f>
        <v>25.850000000000005</v>
      </c>
      <c r="W20" s="11">
        <f>[15]Março!$B$26</f>
        <v>27.604347826086951</v>
      </c>
      <c r="X20" s="11">
        <f>[15]Março!$B$27</f>
        <v>29.574999999999999</v>
      </c>
      <c r="Y20" s="11">
        <f>[15]Março!$B$28</f>
        <v>29.899999999999991</v>
      </c>
      <c r="Z20" s="11">
        <f>[15]Março!$B$29</f>
        <v>28.699999999999992</v>
      </c>
      <c r="AA20" s="11">
        <f>[15]Março!$B$30</f>
        <v>29.916666666666668</v>
      </c>
      <c r="AB20" s="11">
        <f>[15]Março!$B$31</f>
        <v>27.720833333333331</v>
      </c>
      <c r="AC20" s="11">
        <f>[15]Março!$B$32</f>
        <v>29.029166666666669</v>
      </c>
      <c r="AD20" s="11">
        <f>[15]Março!$B$33</f>
        <v>28.879166666666666</v>
      </c>
      <c r="AE20" s="11">
        <f>[15]Março!$B$34</f>
        <v>29.85217391304348</v>
      </c>
      <c r="AF20" s="11">
        <f>[15]Março!$B$35</f>
        <v>28.822727272727274</v>
      </c>
      <c r="AG20" s="92">
        <f t="shared" si="5"/>
        <v>29.505273811041697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[16]Março!$B$5</f>
        <v>23.025000000000002</v>
      </c>
      <c r="C21" s="11">
        <f>[16]Março!$B$6</f>
        <v>22.183333333333334</v>
      </c>
      <c r="D21" s="11">
        <f>[16]Março!$B$7</f>
        <v>23.704166666666662</v>
      </c>
      <c r="E21" s="11">
        <f>[16]Março!$B$8</f>
        <v>25.125</v>
      </c>
      <c r="F21" s="11">
        <f>[16]Março!$B$9</f>
        <v>25.533333333333331</v>
      </c>
      <c r="G21" s="11">
        <f>[16]Março!$B$10</f>
        <v>25.083333333333332</v>
      </c>
      <c r="H21" s="11">
        <f>[16]Março!$B$11</f>
        <v>24.866666666666671</v>
      </c>
      <c r="I21" s="11">
        <f>[16]Março!$B$12</f>
        <v>25.408333333333331</v>
      </c>
      <c r="J21" s="11">
        <f>[16]Março!$B$13</f>
        <v>25.329166666666662</v>
      </c>
      <c r="K21" s="11">
        <f>[16]Março!$B$14</f>
        <v>25.058333333333334</v>
      </c>
      <c r="L21" s="11">
        <f>[16]Março!$B$15</f>
        <v>26.445833333333329</v>
      </c>
      <c r="M21" s="11">
        <f>[16]Março!$B$16</f>
        <v>25.958333333333332</v>
      </c>
      <c r="N21" s="11">
        <f>[16]Março!$B$17</f>
        <v>26.004166666666674</v>
      </c>
      <c r="O21" s="11">
        <f>[16]Março!$B$18</f>
        <v>26.566666666666666</v>
      </c>
      <c r="P21" s="11">
        <f>[16]Março!$B$19</f>
        <v>24.354166666666668</v>
      </c>
      <c r="Q21" s="11">
        <f>[16]Março!$B$20</f>
        <v>22.662499999999998</v>
      </c>
      <c r="R21" s="11">
        <f>[16]Março!$B$21</f>
        <v>24.908333333333328</v>
      </c>
      <c r="S21" s="11">
        <f>[16]Março!$B$22</f>
        <v>25.6875</v>
      </c>
      <c r="T21" s="11">
        <f>[16]Março!$B$23</f>
        <v>25.695833333333329</v>
      </c>
      <c r="U21" s="11">
        <f>[16]Março!$B$24</f>
        <v>24.337499999999995</v>
      </c>
      <c r="V21" s="11">
        <f>[16]Março!$B$25</f>
        <v>23.479166666666661</v>
      </c>
      <c r="W21" s="11">
        <f>[16]Março!$B$26</f>
        <v>23.133333333333329</v>
      </c>
      <c r="X21" s="11">
        <f>[16]Março!$B$27</f>
        <v>24.241666666666664</v>
      </c>
      <c r="Y21" s="11">
        <f>[16]Março!$B$28</f>
        <v>24.354166666666661</v>
      </c>
      <c r="Z21" s="11">
        <f>[16]Março!$B$29</f>
        <v>24.258333333333336</v>
      </c>
      <c r="AA21" s="11">
        <f>[16]Março!$B$30</f>
        <v>25.329166666666669</v>
      </c>
      <c r="AB21" s="11">
        <f>[16]Março!$B$31</f>
        <v>25.358333333333331</v>
      </c>
      <c r="AC21" s="11">
        <f>[16]Março!$B$32</f>
        <v>24.270833333333332</v>
      </c>
      <c r="AD21" s="11">
        <f>[16]Março!$B$33</f>
        <v>22.737499999999997</v>
      </c>
      <c r="AE21" s="11">
        <f>[16]Março!$B$34</f>
        <v>24.245833333333334</v>
      </c>
      <c r="AF21" s="11">
        <f>[16]Março!$B$35</f>
        <v>24.220833333333331</v>
      </c>
      <c r="AG21" s="92">
        <f>AVERAGE(B21:AF21)</f>
        <v>24.631182795698919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[17]Março!$B$5</f>
        <v>24.633333333333329</v>
      </c>
      <c r="C22" s="11">
        <f>[17]Março!$B$6</f>
        <v>24.916666666666668</v>
      </c>
      <c r="D22" s="11">
        <f>[17]Março!$B$7</f>
        <v>25.863636363636363</v>
      </c>
      <c r="E22" s="11">
        <f>[17]Março!$B$8</f>
        <v>26.037499999999998</v>
      </c>
      <c r="F22" s="11">
        <f>[17]Março!$B$9</f>
        <v>26.25</v>
      </c>
      <c r="G22" s="11">
        <f>[17]Março!$B$10</f>
        <v>26.2</v>
      </c>
      <c r="H22" s="11">
        <f>[17]Março!$B$11</f>
        <v>25.858333333333334</v>
      </c>
      <c r="I22" s="11">
        <f>[17]Março!$B$12</f>
        <v>25.400000000000002</v>
      </c>
      <c r="J22" s="11">
        <f>[17]Março!$B$13</f>
        <v>26.179166666666664</v>
      </c>
      <c r="K22" s="11">
        <f>[17]Março!$B$14</f>
        <v>26.245833333333334</v>
      </c>
      <c r="L22" s="11">
        <f>[17]Março!$B$15</f>
        <v>26.065217391304351</v>
      </c>
      <c r="M22" s="11">
        <f>[17]Março!$B$16</f>
        <v>27.820833333333329</v>
      </c>
      <c r="N22" s="11">
        <f>[17]Março!$B$17</f>
        <v>27.787499999999998</v>
      </c>
      <c r="O22" s="11">
        <f>[17]Março!$B$18</f>
        <v>27.974999999999998</v>
      </c>
      <c r="P22" s="11">
        <f>[17]Março!$B$19</f>
        <v>27.7</v>
      </c>
      <c r="Q22" s="11">
        <f>[17]Março!$B$20</f>
        <v>26.591666666666658</v>
      </c>
      <c r="R22" s="11">
        <f>[17]Março!$B$21</f>
        <v>27.554166666666664</v>
      </c>
      <c r="S22" s="11">
        <f>[17]Março!$B$22</f>
        <v>27.004166666666663</v>
      </c>
      <c r="T22" s="11">
        <f>[17]Março!$B$23</f>
        <v>27.858333333333331</v>
      </c>
      <c r="U22" s="11">
        <f>[17]Março!$B$24</f>
        <v>25.758333333333336</v>
      </c>
      <c r="V22" s="11">
        <f>[17]Março!$B$25</f>
        <v>26.029166666666669</v>
      </c>
      <c r="W22" s="11">
        <f>[17]Março!$B$26</f>
        <v>25.745833333333334</v>
      </c>
      <c r="X22" s="11">
        <f>[17]Março!$B$27</f>
        <v>26.891666666666666</v>
      </c>
      <c r="Y22" s="11">
        <f>[17]Março!$B$28</f>
        <v>25.854166666666668</v>
      </c>
      <c r="Z22" s="11">
        <f>[17]Março!$B$29</f>
        <v>26.25</v>
      </c>
      <c r="AA22" s="11">
        <f>[17]Março!$B$30</f>
        <v>27.312500000000004</v>
      </c>
      <c r="AB22" s="11">
        <f>[17]Março!$B$31</f>
        <v>27.270833333333332</v>
      </c>
      <c r="AC22" s="11">
        <f>[17]Março!$B$32</f>
        <v>25.691666666666663</v>
      </c>
      <c r="AD22" s="11">
        <f>[17]Março!$B$33</f>
        <v>25.958333333333332</v>
      </c>
      <c r="AE22" s="11">
        <f>[17]Março!$B$34</f>
        <v>26.5</v>
      </c>
      <c r="AF22" s="11">
        <f>[17]Março!$B$35</f>
        <v>27.145454545454541</v>
      </c>
      <c r="AG22" s="92">
        <f t="shared" si="5"/>
        <v>26.462880912915974</v>
      </c>
      <c r="AH22" t="s">
        <v>47</v>
      </c>
      <c r="AK22" t="s">
        <v>47</v>
      </c>
    </row>
    <row r="23" spans="1:38" x14ac:dyDescent="0.2">
      <c r="A23" s="58" t="s">
        <v>7</v>
      </c>
      <c r="B23" s="11">
        <f>[18]Março!$B$5</f>
        <v>25.349999999999998</v>
      </c>
      <c r="C23" s="11">
        <f>[18]Março!$B$6</f>
        <v>24.460869565217397</v>
      </c>
      <c r="D23" s="11">
        <f>[18]Março!$B$7</f>
        <v>25.542105263157897</v>
      </c>
      <c r="E23" s="11">
        <f>[18]Março!$B$8</f>
        <v>27.766666666666666</v>
      </c>
      <c r="F23" s="11">
        <f>[18]Março!$B$9</f>
        <v>29.835714285714289</v>
      </c>
      <c r="G23" s="11">
        <f>[18]Março!$B$10</f>
        <v>29.991666666666664</v>
      </c>
      <c r="H23" s="11">
        <f>[18]Março!$B$11</f>
        <v>28.858333333333334</v>
      </c>
      <c r="I23" s="11">
        <f>[18]Março!$B$12</f>
        <v>29.676923076923078</v>
      </c>
      <c r="J23" s="11">
        <f>[18]Março!$B$13</f>
        <v>31.438461538461542</v>
      </c>
      <c r="K23" s="11">
        <f>[18]Março!$B$14</f>
        <v>30.207142857142859</v>
      </c>
      <c r="L23" s="11">
        <f>[18]Março!$B$15</f>
        <v>32.536363636363639</v>
      </c>
      <c r="M23" s="11">
        <f>[18]Março!$B$16</f>
        <v>32.31666666666667</v>
      </c>
      <c r="N23" s="11">
        <f>[18]Março!$B$17</f>
        <v>32.128571428571433</v>
      </c>
      <c r="O23" s="11">
        <f>[18]Março!$B$18</f>
        <v>32.774999999999999</v>
      </c>
      <c r="P23" s="11">
        <f>[18]Março!$B$19</f>
        <v>32.655555555555559</v>
      </c>
      <c r="Q23" s="11">
        <f>[18]Março!$B$20</f>
        <v>29.881818181818179</v>
      </c>
      <c r="R23" s="11">
        <f>[18]Março!$B$21</f>
        <v>30.90909090909091</v>
      </c>
      <c r="S23" s="11">
        <f>[18]Março!$B$22</f>
        <v>32.760000000000005</v>
      </c>
      <c r="T23" s="11">
        <f>[18]Março!$B$23</f>
        <v>24.077777777777772</v>
      </c>
      <c r="U23" s="11">
        <f>[18]Março!$B$24</f>
        <v>25.391666666666666</v>
      </c>
      <c r="V23" s="11">
        <f>[18]Março!$B$25</f>
        <v>25.255555555555556</v>
      </c>
      <c r="W23" s="11">
        <f>[18]Março!$B$26</f>
        <v>25.604166666666671</v>
      </c>
      <c r="X23" s="11">
        <f>[18]Março!$B$27</f>
        <v>27.076470588235296</v>
      </c>
      <c r="Y23" s="11">
        <f>[18]Março!$B$28</f>
        <v>26.761111111111106</v>
      </c>
      <c r="Z23" s="11">
        <f>[18]Março!$B$29</f>
        <v>27.823529411764699</v>
      </c>
      <c r="AA23" s="11">
        <f>[18]Março!$B$30</f>
        <v>27.947058823529414</v>
      </c>
      <c r="AB23" s="11">
        <f>[18]Março!$B$31</f>
        <v>29.076923076923077</v>
      </c>
      <c r="AC23" s="11">
        <f>[18]Março!$B$32</f>
        <v>29.2</v>
      </c>
      <c r="AD23" s="11">
        <f>[18]Março!$B$33</f>
        <v>27.700000000000003</v>
      </c>
      <c r="AE23" s="11">
        <f>[18]Março!$B$34</f>
        <v>28.236363636363638</v>
      </c>
      <c r="AF23" s="11">
        <f>[18]Março!$B$35</f>
        <v>29.213333333333331</v>
      </c>
      <c r="AG23" s="92">
        <f>AVERAGE(B23:AF23)</f>
        <v>28.788867944492829</v>
      </c>
      <c r="AI23" t="s">
        <v>47</v>
      </c>
      <c r="AJ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[19]Março!$B$5</f>
        <v>*</v>
      </c>
      <c r="C24" s="11" t="str">
        <f>[19]Março!$B$6</f>
        <v>*</v>
      </c>
      <c r="D24" s="11" t="str">
        <f>[19]Março!$B$7</f>
        <v>*</v>
      </c>
      <c r="E24" s="11" t="str">
        <f>[19]Março!$B$8</f>
        <v>*</v>
      </c>
      <c r="F24" s="11" t="str">
        <f>[19]Março!$B$9</f>
        <v>*</v>
      </c>
      <c r="G24" s="11" t="str">
        <f>[19]Março!$B$10</f>
        <v>*</v>
      </c>
      <c r="H24" s="11" t="str">
        <f>[19]Março!$B$11</f>
        <v>*</v>
      </c>
      <c r="I24" s="11" t="str">
        <f>[19]Março!$B$12</f>
        <v>*</v>
      </c>
      <c r="J24" s="11" t="str">
        <f>[19]Março!$B$13</f>
        <v>*</v>
      </c>
      <c r="K24" s="11" t="str">
        <f>[19]Março!$B$14</f>
        <v>*</v>
      </c>
      <c r="L24" s="11" t="str">
        <f>[19]Março!$B$15</f>
        <v>*</v>
      </c>
      <c r="M24" s="11" t="str">
        <f>[19]Março!$B$16</f>
        <v>*</v>
      </c>
      <c r="N24" s="11" t="str">
        <f>[19]Março!$B$17</f>
        <v>*</v>
      </c>
      <c r="O24" s="11" t="str">
        <f>[19]Março!$B$18</f>
        <v>*</v>
      </c>
      <c r="P24" s="11" t="str">
        <f>[19]Março!$B$19</f>
        <v>*</v>
      </c>
      <c r="Q24" s="11" t="str">
        <f>[19]Março!$B$20</f>
        <v>*</v>
      </c>
      <c r="R24" s="11" t="str">
        <f>[19]Março!$B$21</f>
        <v>*</v>
      </c>
      <c r="S24" s="11" t="str">
        <f>[19]Março!$B$22</f>
        <v>*</v>
      </c>
      <c r="T24" s="11" t="str">
        <f>[19]Março!$B$23</f>
        <v>*</v>
      </c>
      <c r="U24" s="11" t="str">
        <f>[19]Março!$B$24</f>
        <v>*</v>
      </c>
      <c r="V24" s="11" t="str">
        <f>[19]Março!$B$25</f>
        <v>*</v>
      </c>
      <c r="W24" s="11" t="str">
        <f>[19]Março!$B$26</f>
        <v>*</v>
      </c>
      <c r="X24" s="11" t="str">
        <f>[19]Março!$B$27</f>
        <v>*</v>
      </c>
      <c r="Y24" s="11" t="str">
        <f>[19]Março!$B$28</f>
        <v>*</v>
      </c>
      <c r="Z24" s="11" t="str">
        <f>[19]Março!$B$29</f>
        <v>*</v>
      </c>
      <c r="AA24" s="11" t="str">
        <f>[19]Março!$B$30</f>
        <v>*</v>
      </c>
      <c r="AB24" s="11" t="str">
        <f>[19]Março!$B$31</f>
        <v>*</v>
      </c>
      <c r="AC24" s="11" t="str">
        <f>[19]Março!$B$32</f>
        <v>*</v>
      </c>
      <c r="AD24" s="11" t="str">
        <f>[19]Março!$B$33</f>
        <v>*</v>
      </c>
      <c r="AE24" s="11" t="str">
        <f>[19]Março!$B$34</f>
        <v>*</v>
      </c>
      <c r="AF24" s="11" t="str">
        <f>[19]Março!$B$35</f>
        <v>*</v>
      </c>
      <c r="AG24" s="137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[20]Março!$B$5</f>
        <v>25.412500000000005</v>
      </c>
      <c r="C25" s="11">
        <f>[20]Março!$B$6</f>
        <v>24.566666666666663</v>
      </c>
      <c r="D25" s="11">
        <f>[20]Março!$B$7</f>
        <v>23.816666666666663</v>
      </c>
      <c r="E25" s="11">
        <f>[20]Março!$B$8</f>
        <v>24.633333333333336</v>
      </c>
      <c r="F25" s="11">
        <f>[20]Março!$B$9</f>
        <v>25.2</v>
      </c>
      <c r="G25" s="11">
        <f>[20]Março!$B$10</f>
        <v>25.462500000000002</v>
      </c>
      <c r="H25" s="11">
        <f>[20]Março!$B$11</f>
        <v>26.345833333333335</v>
      </c>
      <c r="I25" s="11">
        <f>[20]Março!$B$12</f>
        <v>26.166666666666668</v>
      </c>
      <c r="J25" s="11">
        <f>[20]Março!$B$13</f>
        <v>27.316666666666663</v>
      </c>
      <c r="K25" s="11">
        <f>[20]Março!$B$14</f>
        <v>26.895833333333329</v>
      </c>
      <c r="L25" s="11">
        <f>[20]Março!$B$15</f>
        <v>25.466666666666669</v>
      </c>
      <c r="M25" s="11">
        <f>[20]Março!$B$16</f>
        <v>29.183333333333326</v>
      </c>
      <c r="N25" s="11">
        <f>[20]Março!$B$17</f>
        <v>29.158333333333331</v>
      </c>
      <c r="O25" s="11">
        <f>[20]Março!$B$18</f>
        <v>29.141666666666676</v>
      </c>
      <c r="P25" s="11">
        <f>[20]Março!$B$19</f>
        <v>28.208333333333339</v>
      </c>
      <c r="Q25" s="11">
        <f>[20]Março!$B$20</f>
        <v>26.404166666666672</v>
      </c>
      <c r="R25" s="11">
        <f>[20]Março!$B$21</f>
        <v>27.308333333333337</v>
      </c>
      <c r="S25" s="11">
        <f>[20]Março!$B$22</f>
        <v>26.624999999999996</v>
      </c>
      <c r="T25" s="11">
        <f>[20]Março!$B$23</f>
        <v>23.566666666666663</v>
      </c>
      <c r="U25" s="11">
        <f>[20]Março!$B$24</f>
        <v>24.654166666666672</v>
      </c>
      <c r="V25" s="11">
        <f>[20]Março!$B$25</f>
        <v>21.866666666666664</v>
      </c>
      <c r="W25" s="11">
        <f>[20]Março!$B$26</f>
        <v>23.6875</v>
      </c>
      <c r="X25" s="11">
        <f>[20]Março!$B$27</f>
        <v>25.637499999999999</v>
      </c>
      <c r="Y25" s="11">
        <f>[20]Março!$B$28</f>
        <v>24.295833333333331</v>
      </c>
      <c r="Z25" s="11">
        <f>[20]Março!$B$29</f>
        <v>25.675000000000001</v>
      </c>
      <c r="AA25" s="11">
        <f>[20]Março!$B$30</f>
        <v>25.654166666666665</v>
      </c>
      <c r="AB25" s="11">
        <f>[20]Março!$B$31</f>
        <v>25.779166666666665</v>
      </c>
      <c r="AC25" s="11">
        <f>[20]Março!$B$32</f>
        <v>26.312500000000004</v>
      </c>
      <c r="AD25" s="11">
        <f>[20]Março!$B$33</f>
        <v>25.137500000000006</v>
      </c>
      <c r="AE25" s="11">
        <f>[20]Março!$B$34</f>
        <v>25.775000000000002</v>
      </c>
      <c r="AF25" s="11">
        <f>[20]Março!$B$35</f>
        <v>26.579166666666669</v>
      </c>
      <c r="AG25" s="92">
        <f t="shared" ref="AG25:AG26" si="6">AVERAGE(B25:AF25)</f>
        <v>25.868817204301077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[21]Março!$B$5</f>
        <v>25.329166666666669</v>
      </c>
      <c r="C26" s="11">
        <f>[21]Março!$B$6</f>
        <v>24.595833333333331</v>
      </c>
      <c r="D26" s="11">
        <f>[21]Março!$B$7</f>
        <v>24.462499999999995</v>
      </c>
      <c r="E26" s="11">
        <f>[21]Março!$B$8</f>
        <v>26.070833333333336</v>
      </c>
      <c r="F26" s="11">
        <f>[21]Março!$B$9</f>
        <v>26.533333333333328</v>
      </c>
      <c r="G26" s="11">
        <f>[21]Março!$B$10</f>
        <v>26.224999999999998</v>
      </c>
      <c r="H26" s="11">
        <f>[21]Março!$B$11</f>
        <v>26.537500000000005</v>
      </c>
      <c r="I26" s="11">
        <f>[21]Março!$B$12</f>
        <v>27.275000000000002</v>
      </c>
      <c r="J26" s="11">
        <f>[21]Março!$B$13</f>
        <v>27.979166666666668</v>
      </c>
      <c r="K26" s="11">
        <f>[21]Março!$B$14</f>
        <v>27.130434782608692</v>
      </c>
      <c r="L26" s="11">
        <f>[21]Março!$B$15</f>
        <v>27.904166666666665</v>
      </c>
      <c r="M26" s="11">
        <f>[21]Março!$B$16</f>
        <v>29.237499999999994</v>
      </c>
      <c r="N26" s="11">
        <f>[21]Março!$B$17</f>
        <v>30.304166666666664</v>
      </c>
      <c r="O26" s="11">
        <f>[21]Março!$B$18</f>
        <v>29.950000000000003</v>
      </c>
      <c r="P26" s="11">
        <f>[21]Março!$B$19</f>
        <v>29.625</v>
      </c>
      <c r="Q26" s="11">
        <f>[21]Março!$B$20</f>
        <v>27.858333333333334</v>
      </c>
      <c r="R26" s="11">
        <f>[21]Março!$B$21</f>
        <v>27.820833333333329</v>
      </c>
      <c r="S26" s="11">
        <f>[21]Março!$B$22</f>
        <v>28.533333333333331</v>
      </c>
      <c r="T26" s="11">
        <f>[21]Março!$B$23</f>
        <v>23.741666666666671</v>
      </c>
      <c r="U26" s="11">
        <f>[21]Março!$B$24</f>
        <v>24.2</v>
      </c>
      <c r="V26" s="11">
        <f>[21]Março!$B$25</f>
        <v>25.17916666666666</v>
      </c>
      <c r="W26" s="11">
        <f>[21]Março!$B$26</f>
        <v>26.879166666666666</v>
      </c>
      <c r="X26" s="11">
        <f>[21]Março!$B$27</f>
        <v>25.616666666666671</v>
      </c>
      <c r="Y26" s="11">
        <f>[21]Março!$B$28</f>
        <v>25.24166666666666</v>
      </c>
      <c r="Z26" s="11">
        <f>[21]Março!$B$29</f>
        <v>26.474999999999998</v>
      </c>
      <c r="AA26" s="11">
        <f>[21]Março!$B$30</f>
        <v>26.633333333333329</v>
      </c>
      <c r="AB26" s="11">
        <f>[21]Março!$B$31</f>
        <v>26.408333333333331</v>
      </c>
      <c r="AC26" s="11">
        <f>[21]Março!$B$32</f>
        <v>27.716666666666669</v>
      </c>
      <c r="AD26" s="11">
        <f>[21]Março!$B$33</f>
        <v>25.779166666666669</v>
      </c>
      <c r="AE26" s="11">
        <f>[21]Março!$B$34</f>
        <v>25.783333333333331</v>
      </c>
      <c r="AF26" s="11">
        <f>[21]Março!$B$35</f>
        <v>27.391666666666666</v>
      </c>
      <c r="AG26" s="92">
        <f t="shared" si="6"/>
        <v>26.787675315568023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[22]Março!$B$5</f>
        <v>25.237499999999997</v>
      </c>
      <c r="C27" s="11">
        <f>[22]Março!$B$6</f>
        <v>24.05</v>
      </c>
      <c r="D27" s="11">
        <f>[22]Março!$B$7</f>
        <v>23.170833333333331</v>
      </c>
      <c r="E27" s="11">
        <f>[22]Março!$B$8</f>
        <v>24.799999999999997</v>
      </c>
      <c r="F27" s="11">
        <f>[22]Março!$B$9</f>
        <v>25.554166666666674</v>
      </c>
      <c r="G27" s="11">
        <f>[22]Março!$B$10</f>
        <v>25.541666666666668</v>
      </c>
      <c r="H27" s="11">
        <f>[22]Março!$B$11</f>
        <v>26.074999999999992</v>
      </c>
      <c r="I27" s="11">
        <f>[22]Março!$B$12</f>
        <v>24.850000000000005</v>
      </c>
      <c r="J27" s="11">
        <f>[22]Março!$B$13</f>
        <v>26.441666666666663</v>
      </c>
      <c r="K27" s="11">
        <f>[22]Março!$B$14</f>
        <v>26.334782608695651</v>
      </c>
      <c r="L27" s="11">
        <f>[22]Março!$B$15</f>
        <v>26.4375</v>
      </c>
      <c r="M27" s="11">
        <f>[22]Março!$B$16</f>
        <v>28.587499999999995</v>
      </c>
      <c r="N27" s="11">
        <f>[22]Março!$B$17</f>
        <v>29.166666666666668</v>
      </c>
      <c r="O27" s="11">
        <f>[22]Março!$B$18</f>
        <v>28.583333333333329</v>
      </c>
      <c r="P27" s="11">
        <f>[22]Março!$B$19</f>
        <v>28.716666666666665</v>
      </c>
      <c r="Q27" s="11">
        <f>[22]Março!$B$20</f>
        <v>27.529166666666669</v>
      </c>
      <c r="R27" s="11">
        <f>[22]Março!$B$21</f>
        <v>27.358333333333334</v>
      </c>
      <c r="S27" s="11">
        <f>[22]Março!$B$22</f>
        <v>27.55416666666666</v>
      </c>
      <c r="T27" s="11">
        <f>[22]Março!$B$23</f>
        <v>23.362500000000001</v>
      </c>
      <c r="U27" s="11">
        <f>[22]Março!$B$24</f>
        <v>24.700000000000003</v>
      </c>
      <c r="V27" s="11">
        <f>[22]Março!$B$25</f>
        <v>23.704166666666669</v>
      </c>
      <c r="W27" s="11">
        <f>[22]Março!$B$26</f>
        <v>24.929166666666664</v>
      </c>
      <c r="X27" s="11">
        <f>[22]Março!$B$27</f>
        <v>25.370833333333334</v>
      </c>
      <c r="Y27" s="11">
        <f>[22]Março!$B$28</f>
        <v>24.137500000000003</v>
      </c>
      <c r="Z27" s="11">
        <f>[22]Março!$B$29</f>
        <v>24.745833333333337</v>
      </c>
      <c r="AA27" s="11">
        <f>[22]Março!$B$30</f>
        <v>25.087500000000002</v>
      </c>
      <c r="AB27" s="11">
        <f>[22]Março!$B$31</f>
        <v>24.954166666666666</v>
      </c>
      <c r="AC27" s="11">
        <f>[22]Março!$B$32</f>
        <v>24.958333333333329</v>
      </c>
      <c r="AD27" s="11">
        <f>[22]Março!$B$33</f>
        <v>24.595833333333331</v>
      </c>
      <c r="AE27" s="11">
        <f>[22]Março!$B$34</f>
        <v>25.299999999999997</v>
      </c>
      <c r="AF27" s="11">
        <f>[22]Março!$B$35</f>
        <v>26.7</v>
      </c>
      <c r="AG27" s="92">
        <f t="shared" ref="AG27" si="7">AVERAGE(B27:AF27)</f>
        <v>25.759186535764375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[23]Março!$B$5</f>
        <v>25.566666666666666</v>
      </c>
      <c r="C28" s="11">
        <f>[23]Março!$B$6</f>
        <v>25.045833333333334</v>
      </c>
      <c r="D28" s="11">
        <f>[23]Março!$B$7</f>
        <v>23.954166666666666</v>
      </c>
      <c r="E28" s="11">
        <f>[23]Março!$B$8</f>
        <v>25.787499999999998</v>
      </c>
      <c r="F28" s="11">
        <f>[23]Março!$B$9</f>
        <v>27.004166666666666</v>
      </c>
      <c r="G28" s="11">
        <f>[23]Março!$B$10</f>
        <v>26.454166666666666</v>
      </c>
      <c r="H28" s="11">
        <f>[23]Março!$B$11</f>
        <v>26.037499999999998</v>
      </c>
      <c r="I28" s="11">
        <f>[23]Março!$B$12</f>
        <v>26.424999999999997</v>
      </c>
      <c r="J28" s="11">
        <f>[23]Março!$B$13</f>
        <v>27.262499999999992</v>
      </c>
      <c r="K28" s="11">
        <f>[23]Março!$B$14</f>
        <v>27.724999999999998</v>
      </c>
      <c r="L28" s="11">
        <f>[23]Março!$B$15</f>
        <v>28.804166666666671</v>
      </c>
      <c r="M28" s="11">
        <f>[23]Março!$B$16</f>
        <v>29.337499999999995</v>
      </c>
      <c r="N28" s="11">
        <f>[23]Março!$B$17</f>
        <v>29.970833333333331</v>
      </c>
      <c r="O28" s="11">
        <f>[23]Março!$B$18</f>
        <v>29.887499999999999</v>
      </c>
      <c r="P28" s="11">
        <f>[23]Março!$B$19</f>
        <v>29.587500000000009</v>
      </c>
      <c r="Q28" s="11">
        <f>[23]Março!$B$20</f>
        <v>27.941666666666663</v>
      </c>
      <c r="R28" s="11">
        <f>[23]Março!$B$21</f>
        <v>28.295833333333334</v>
      </c>
      <c r="S28" s="11">
        <f>[23]Março!$B$22</f>
        <v>29.441666666666674</v>
      </c>
      <c r="T28" s="11">
        <f>[23]Março!$B$23</f>
        <v>23.958333333333332</v>
      </c>
      <c r="U28" s="11">
        <f>[23]Março!$B$24</f>
        <v>24.783333333333328</v>
      </c>
      <c r="V28" s="11">
        <f>[23]Março!$B$25</f>
        <v>25.637500000000003</v>
      </c>
      <c r="W28" s="11">
        <f>[23]Março!$B$26</f>
        <v>26.80416666666666</v>
      </c>
      <c r="X28" s="11">
        <f>[23]Março!$B$27</f>
        <v>25.637500000000003</v>
      </c>
      <c r="Y28" s="11">
        <f>[23]Março!$B$28</f>
        <v>25.387499999999999</v>
      </c>
      <c r="Z28" s="11">
        <f>[23]Março!$B$29</f>
        <v>26.266666666666666</v>
      </c>
      <c r="AA28" s="11">
        <f>[23]Março!$B$30</f>
        <v>26.029166666666665</v>
      </c>
      <c r="AB28" s="11">
        <f>[23]Março!$B$31</f>
        <v>26.037499999999994</v>
      </c>
      <c r="AC28" s="11">
        <f>[23]Março!$B$32</f>
        <v>27.125000000000004</v>
      </c>
      <c r="AD28" s="11">
        <f>[23]Março!$B$33</f>
        <v>25.233333333333334</v>
      </c>
      <c r="AE28" s="11">
        <f>[23]Março!$B$34</f>
        <v>25.095833333333328</v>
      </c>
      <c r="AF28" s="11">
        <f>[23]Março!$B$35</f>
        <v>27.108333333333338</v>
      </c>
      <c r="AG28" s="92">
        <f t="shared" ref="AG28:AG33" si="8">AVERAGE(B28:AF28)</f>
        <v>26.762365591397856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[24]Março!$B$5</f>
        <v>27.450000000000003</v>
      </c>
      <c r="C29" s="11">
        <f>[24]Março!$B$6</f>
        <v>25.533333333333331</v>
      </c>
      <c r="D29" s="11">
        <f>[24]Março!$B$7</f>
        <v>26.900000000000002</v>
      </c>
      <c r="E29" s="11">
        <f>[24]Março!$B$8</f>
        <v>27.187499999999996</v>
      </c>
      <c r="F29" s="11">
        <f>[24]Março!$B$9</f>
        <v>27.145833333333339</v>
      </c>
      <c r="G29" s="11">
        <f>[24]Março!$B$10</f>
        <v>27.595833333333331</v>
      </c>
      <c r="H29" s="11">
        <f>[24]Março!$B$11</f>
        <v>27.266666666666669</v>
      </c>
      <c r="I29" s="11">
        <f>[24]Março!$B$12</f>
        <v>27.554166666666671</v>
      </c>
      <c r="J29" s="11">
        <f>[24]Março!$B$13</f>
        <v>28.316666666666663</v>
      </c>
      <c r="K29" s="11">
        <f>[24]Março!$B$14</f>
        <v>28.704166666666676</v>
      </c>
      <c r="L29" s="11">
        <f>[24]Março!$B$15</f>
        <v>28.166666666666668</v>
      </c>
      <c r="M29" s="11">
        <f>[24]Março!$B$16</f>
        <v>28.895833333333332</v>
      </c>
      <c r="N29" s="11">
        <f>[24]Março!$B$17</f>
        <v>29.450000000000003</v>
      </c>
      <c r="O29" s="11">
        <f>[24]Março!$B$18</f>
        <v>29.395833333333339</v>
      </c>
      <c r="P29" s="11">
        <f>[24]Março!$B$19</f>
        <v>28.666666666666668</v>
      </c>
      <c r="Q29" s="11">
        <f>[24]Março!$B$20</f>
        <v>28.541666666666661</v>
      </c>
      <c r="R29" s="11">
        <f>[24]Março!$B$21</f>
        <v>28.383333333333336</v>
      </c>
      <c r="S29" s="11">
        <f>[24]Março!$B$22</f>
        <v>28.966666666666665</v>
      </c>
      <c r="T29" s="11">
        <f>[24]Março!$B$23</f>
        <v>27.137500000000006</v>
      </c>
      <c r="U29" s="11">
        <f>[24]Março!$B$24</f>
        <v>25.429166666666664</v>
      </c>
      <c r="V29" s="11">
        <f>[24]Março!$B$25</f>
        <v>25.849999999999998</v>
      </c>
      <c r="W29" s="11">
        <f>[24]Março!$B$26</f>
        <v>27.237499999999997</v>
      </c>
      <c r="X29" s="11">
        <f>[24]Março!$B$27</f>
        <v>28.458333333333339</v>
      </c>
      <c r="Y29" s="11">
        <f>[24]Março!$B$28</f>
        <v>25.733333333333334</v>
      </c>
      <c r="Z29" s="11">
        <f>[24]Março!$B$29</f>
        <v>27.95</v>
      </c>
      <c r="AA29" s="11">
        <f>[24]Março!$B$30</f>
        <v>29.212499999999995</v>
      </c>
      <c r="AB29" s="11">
        <f>[24]Março!$B$31</f>
        <v>28.591666666666672</v>
      </c>
      <c r="AC29" s="11">
        <f>[24]Março!$B$32</f>
        <v>27.995833333333334</v>
      </c>
      <c r="AD29" s="11">
        <f>[24]Março!$B$33</f>
        <v>27.237500000000001</v>
      </c>
      <c r="AE29" s="11">
        <f>[24]Março!$B$34</f>
        <v>28.029166666666665</v>
      </c>
      <c r="AF29" s="11">
        <f>[24]Março!$B$35</f>
        <v>28.7</v>
      </c>
      <c r="AG29" s="92">
        <f t="shared" si="8"/>
        <v>27.796236559139786</v>
      </c>
      <c r="AI29" s="12" t="s">
        <v>47</v>
      </c>
    </row>
    <row r="30" spans="1:38" x14ac:dyDescent="0.2">
      <c r="A30" s="58" t="s">
        <v>10</v>
      </c>
      <c r="B30" s="11">
        <f>[25]Março!$B$5</f>
        <v>25.737499999999997</v>
      </c>
      <c r="C30" s="11">
        <f>[25]Março!$B$6</f>
        <v>24.733333333333334</v>
      </c>
      <c r="D30" s="11">
        <f>[25]Março!$B$7</f>
        <v>23.787499999999998</v>
      </c>
      <c r="E30" s="11">
        <f>[25]Março!$B$8</f>
        <v>25.625000000000004</v>
      </c>
      <c r="F30" s="11">
        <f>[25]Março!$B$9</f>
        <v>26.341666666666669</v>
      </c>
      <c r="G30" s="11">
        <f>[25]Março!$B$10</f>
        <v>26.216666666666669</v>
      </c>
      <c r="H30" s="11">
        <f>[25]Março!$B$11</f>
        <v>26.658333333333331</v>
      </c>
      <c r="I30" s="11">
        <f>[25]Março!$B$12</f>
        <v>26.141666666666669</v>
      </c>
      <c r="J30" s="11">
        <f>[25]Março!$B$13</f>
        <v>27.337500000000002</v>
      </c>
      <c r="K30" s="11">
        <f>[25]Março!$B$14</f>
        <v>27.066666666666663</v>
      </c>
      <c r="L30" s="11">
        <f>[25]Março!$B$15</f>
        <v>27.404166666666665</v>
      </c>
      <c r="M30" s="11">
        <f>[25]Março!$B$16</f>
        <v>29.425000000000001</v>
      </c>
      <c r="N30" s="11">
        <f>[25]Março!$B$17</f>
        <v>30.095833333333335</v>
      </c>
      <c r="O30" s="11">
        <f>[25]Março!$B$18</f>
        <v>29.570833333333336</v>
      </c>
      <c r="P30" s="11">
        <f>[25]Março!$B$19</f>
        <v>29.399999999999995</v>
      </c>
      <c r="Q30" s="11">
        <f>[25]Março!$B$20</f>
        <v>27.737500000000008</v>
      </c>
      <c r="R30" s="11">
        <f>[25]Março!$B$21</f>
        <v>27.270833333333332</v>
      </c>
      <c r="S30" s="11">
        <f>[25]Março!$B$22</f>
        <v>28.170833333333334</v>
      </c>
      <c r="T30" s="11">
        <f>[25]Março!$B$23</f>
        <v>23.579166666666666</v>
      </c>
      <c r="U30" s="11">
        <f>[25]Março!$B$24</f>
        <v>24.516666666666669</v>
      </c>
      <c r="V30" s="11">
        <f>[25]Março!$B$25</f>
        <v>23.537499999999998</v>
      </c>
      <c r="W30" s="11">
        <f>[25]Março!$B$26</f>
        <v>25.304166666666671</v>
      </c>
      <c r="X30" s="11">
        <f>[25]Março!$B$27</f>
        <v>25.987499999999994</v>
      </c>
      <c r="Y30" s="11">
        <f>[25]Março!$B$28</f>
        <v>25.187500000000004</v>
      </c>
      <c r="Z30" s="11">
        <f>[25]Março!$B$29</f>
        <v>26.162499999999994</v>
      </c>
      <c r="AA30" s="11">
        <f>[25]Março!$B$30</f>
        <v>25.854166666666668</v>
      </c>
      <c r="AB30" s="11">
        <f>[25]Março!$B$31</f>
        <v>25.770833333333332</v>
      </c>
      <c r="AC30" s="11">
        <f>[25]Março!$B$32</f>
        <v>26.345833333333335</v>
      </c>
      <c r="AD30" s="11">
        <f>[25]Março!$B$33</f>
        <v>25.112500000000001</v>
      </c>
      <c r="AE30" s="11">
        <f>[25]Março!$B$34</f>
        <v>25.604166666666668</v>
      </c>
      <c r="AF30" s="11">
        <f>[25]Março!$B$35</f>
        <v>26.866666666666664</v>
      </c>
      <c r="AG30" s="92">
        <f t="shared" si="8"/>
        <v>26.404838709677417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[26]Março!$B$5</f>
        <v>26.364705882352936</v>
      </c>
      <c r="C31" s="11">
        <f>[26]Março!$B$6</f>
        <v>25.735294117647058</v>
      </c>
      <c r="D31" s="11">
        <f>[26]Março!$B$7</f>
        <v>25.694117647058825</v>
      </c>
      <c r="E31" s="11">
        <f>[26]Março!$B$8</f>
        <v>27.052941176470586</v>
      </c>
      <c r="F31" s="11">
        <f>[26]Março!$B$9</f>
        <v>28.087500000000006</v>
      </c>
      <c r="G31" s="11">
        <f>[26]Março!$B$10</f>
        <v>28.412500000000001</v>
      </c>
      <c r="H31" s="11">
        <f>[26]Março!$B$11</f>
        <v>27.747058823529411</v>
      </c>
      <c r="I31" s="11">
        <f>[26]Março!$B$12</f>
        <v>26.958823529411767</v>
      </c>
      <c r="J31" s="11">
        <f>[26]Março!$B$13</f>
        <v>29.84</v>
      </c>
      <c r="K31" s="11">
        <f>[26]Março!$B$14</f>
        <v>29.631250000000001</v>
      </c>
      <c r="L31" s="11">
        <f>[26]Março!$B$15</f>
        <v>30.650000000000002</v>
      </c>
      <c r="M31" s="11">
        <f>[26]Março!$B$16</f>
        <v>30.981249999999999</v>
      </c>
      <c r="N31" s="11">
        <f>[26]Março!$B$17</f>
        <v>32.699999999999996</v>
      </c>
      <c r="O31" s="11">
        <f>[26]Março!$B$18</f>
        <v>32.026666666666671</v>
      </c>
      <c r="P31" s="11">
        <f>[26]Março!$B$19</f>
        <v>31.693333333333332</v>
      </c>
      <c r="Q31" s="11">
        <f>[26]Março!$B$20</f>
        <v>28.114285714285707</v>
      </c>
      <c r="R31" s="11">
        <f>[26]Março!$B$21</f>
        <v>29.471428571428572</v>
      </c>
      <c r="S31" s="11">
        <f>[26]Março!$B$22</f>
        <v>29.1875</v>
      </c>
      <c r="T31" s="11">
        <f>[26]Março!$B$23</f>
        <v>23.179999999999996</v>
      </c>
      <c r="U31" s="11">
        <f>[26]Março!$B$24</f>
        <v>25.183333333333337</v>
      </c>
      <c r="V31" s="11">
        <f>[26]Março!$B$25</f>
        <v>25.41764705882353</v>
      </c>
      <c r="W31" s="11">
        <f>[26]Março!$B$26</f>
        <v>26.876470588235293</v>
      </c>
      <c r="X31" s="11">
        <f>[26]Março!$B$27</f>
        <v>26.956250000000001</v>
      </c>
      <c r="Y31" s="11">
        <f>[26]Março!$B$28</f>
        <v>26.547058823529412</v>
      </c>
      <c r="Z31" s="11">
        <f>[26]Março!$B$29</f>
        <v>27.200000000000006</v>
      </c>
      <c r="AA31" s="11">
        <f>[26]Março!$B$30</f>
        <v>27.288235294117644</v>
      </c>
      <c r="AB31" s="11">
        <f>[26]Março!$B$31</f>
        <v>27.981250000000003</v>
      </c>
      <c r="AC31" s="11">
        <f>[26]Março!$B$32</f>
        <v>27.037499999999998</v>
      </c>
      <c r="AD31" s="11">
        <f>[26]Março!$B$33</f>
        <v>26.100000000000005</v>
      </c>
      <c r="AE31" s="11">
        <f>[26]Março!$B$34</f>
        <v>26.907142857142862</v>
      </c>
      <c r="AF31" s="11">
        <f>[26]Março!$B$35</f>
        <v>28.268750000000001</v>
      </c>
      <c r="AG31" s="92">
        <f t="shared" si="8"/>
        <v>27.912654626366667</v>
      </c>
      <c r="AH31" s="12" t="s">
        <v>47</v>
      </c>
    </row>
    <row r="32" spans="1:38" x14ac:dyDescent="0.2">
      <c r="A32" s="58" t="s">
        <v>11</v>
      </c>
      <c r="B32" s="11" t="str">
        <f>[27]Março!$B$5</f>
        <v>*</v>
      </c>
      <c r="C32" s="11" t="str">
        <f>[27]Março!$B$6</f>
        <v>*</v>
      </c>
      <c r="D32" s="11" t="str">
        <f>[27]Março!$B$7</f>
        <v>*</v>
      </c>
      <c r="E32" s="11" t="str">
        <f>[27]Março!$B$8</f>
        <v>*</v>
      </c>
      <c r="F32" s="11" t="str">
        <f>[27]Março!$B$9</f>
        <v>*</v>
      </c>
      <c r="G32" s="11" t="str">
        <f>[27]Março!$B$10</f>
        <v>*</v>
      </c>
      <c r="H32" s="11" t="str">
        <f>[27]Março!$B$11</f>
        <v>*</v>
      </c>
      <c r="I32" s="11" t="str">
        <f>[27]Março!$B$12</f>
        <v>*</v>
      </c>
      <c r="J32" s="11" t="str">
        <f>[27]Março!$B$13</f>
        <v>*</v>
      </c>
      <c r="K32" s="11" t="str">
        <f>[27]Março!$B$14</f>
        <v>*</v>
      </c>
      <c r="L32" s="11" t="str">
        <f>[27]Março!$B$15</f>
        <v>*</v>
      </c>
      <c r="M32" s="11" t="str">
        <f>[27]Março!$B$16</f>
        <v>*</v>
      </c>
      <c r="N32" s="11" t="str">
        <f>[27]Março!$B$17</f>
        <v>*</v>
      </c>
      <c r="O32" s="11" t="str">
        <f>[27]Março!$B$18</f>
        <v>*</v>
      </c>
      <c r="P32" s="11" t="str">
        <f>[27]Março!$B$19</f>
        <v>*</v>
      </c>
      <c r="Q32" s="11" t="str">
        <f>[27]Março!$B$20</f>
        <v>*</v>
      </c>
      <c r="R32" s="11" t="str">
        <f>[27]Março!$B$21</f>
        <v>*</v>
      </c>
      <c r="S32" s="11" t="str">
        <f>[27]Março!$B$22</f>
        <v>*</v>
      </c>
      <c r="T32" s="11" t="str">
        <f>[27]Março!$B$23</f>
        <v>*</v>
      </c>
      <c r="U32" s="11" t="str">
        <f>[27]Março!$B$24</f>
        <v>*</v>
      </c>
      <c r="V32" s="11" t="str">
        <f>[27]Março!$B$25</f>
        <v>*</v>
      </c>
      <c r="W32" s="11" t="str">
        <f>[27]Março!$B$26</f>
        <v>*</v>
      </c>
      <c r="X32" s="11" t="str">
        <f>[27]Março!$B$27</f>
        <v>*</v>
      </c>
      <c r="Y32" s="11" t="str">
        <f>[27]Março!$B$28</f>
        <v>*</v>
      </c>
      <c r="Z32" s="11" t="str">
        <f>[27]Março!$B$29</f>
        <v>*</v>
      </c>
      <c r="AA32" s="11" t="str">
        <f>[27]Março!$B$30</f>
        <v>*</v>
      </c>
      <c r="AB32" s="11" t="str">
        <f>[27]Março!$B$31</f>
        <v>*</v>
      </c>
      <c r="AC32" s="11" t="str">
        <f>[27]Março!$B$32</f>
        <v>*</v>
      </c>
      <c r="AD32" s="11" t="str">
        <f>[27]Março!$B$33</f>
        <v>*</v>
      </c>
      <c r="AE32" s="11" t="str">
        <f>[27]Março!$B$34</f>
        <v>*</v>
      </c>
      <c r="AF32" s="11" t="str">
        <f>[27]Março!$B$35</f>
        <v>*</v>
      </c>
      <c r="AG32" s="92" t="s">
        <v>226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[28]Março!$B$5</f>
        <v>26.695833333333326</v>
      </c>
      <c r="C33" s="11">
        <f>[28]Março!$B$6</f>
        <v>22.712499999999999</v>
      </c>
      <c r="D33" s="11" t="str">
        <f>[28]Março!$B$7</f>
        <v>*</v>
      </c>
      <c r="E33" s="11" t="str">
        <f>[28]Março!$B$8</f>
        <v>*</v>
      </c>
      <c r="F33" s="11" t="str">
        <f>[28]Março!$B$9</f>
        <v>*</v>
      </c>
      <c r="G33" s="11" t="str">
        <f>[28]Março!$B$10</f>
        <v>*</v>
      </c>
      <c r="H33" s="11">
        <f>[28]Março!$B$11</f>
        <v>32.609090909090909</v>
      </c>
      <c r="I33" s="11">
        <f>[28]Março!$B$12</f>
        <v>27.056521739130439</v>
      </c>
      <c r="J33" s="11">
        <f>[28]Março!$B$13</f>
        <v>23.584615384615383</v>
      </c>
      <c r="K33" s="11">
        <f>[28]Março!$B$14</f>
        <v>28.512499999999999</v>
      </c>
      <c r="L33" s="11">
        <f>[28]Março!$B$15</f>
        <v>27.920833333333334</v>
      </c>
      <c r="M33" s="11">
        <f>[28]Março!$B$16</f>
        <v>28.633333333333326</v>
      </c>
      <c r="N33" s="11">
        <f>[28]Março!$B$17</f>
        <v>26.071428571428573</v>
      </c>
      <c r="O33" s="11" t="str">
        <f>[28]Março!$B$18</f>
        <v>*</v>
      </c>
      <c r="P33" s="11" t="str">
        <f>[28]Março!$B$19</f>
        <v>*</v>
      </c>
      <c r="Q33" s="11" t="str">
        <f>[28]Março!$B$20</f>
        <v>*</v>
      </c>
      <c r="R33" s="11" t="str">
        <f>[28]Março!$B$21</f>
        <v>*</v>
      </c>
      <c r="S33" s="11" t="str">
        <f>[28]Março!$B$22</f>
        <v>*</v>
      </c>
      <c r="T33" s="11" t="str">
        <f>[28]Março!$B$23</f>
        <v>*</v>
      </c>
      <c r="U33" s="11">
        <f>[28]Março!$B$24</f>
        <v>27.383333333333336</v>
      </c>
      <c r="V33" s="11">
        <f>[28]Março!$B$25</f>
        <v>26.554166666666664</v>
      </c>
      <c r="W33" s="11">
        <f>[28]Março!$B$26</f>
        <v>27.833333333333339</v>
      </c>
      <c r="X33" s="11">
        <f>[28]Março!$B$27</f>
        <v>28.416666666666668</v>
      </c>
      <c r="Y33" s="11">
        <f>[28]Março!$B$28</f>
        <v>26.458333333333339</v>
      </c>
      <c r="Z33" s="11">
        <f>[28]Março!$B$29</f>
        <v>27.787499999999998</v>
      </c>
      <c r="AA33" s="11">
        <f>[28]Março!$B$30</f>
        <v>28.395833333333332</v>
      </c>
      <c r="AB33" s="11">
        <f>[28]Março!$B$31</f>
        <v>26.01</v>
      </c>
      <c r="AC33" s="11" t="str">
        <f>[28]Março!$B$32</f>
        <v>*</v>
      </c>
      <c r="AD33" s="11" t="str">
        <f>[28]Março!$B$33</f>
        <v>*</v>
      </c>
      <c r="AE33" s="11" t="str">
        <f>[28]Março!$B$34</f>
        <v>*</v>
      </c>
      <c r="AF33" s="11">
        <f>[28]Março!$B$35</f>
        <v>31.950000000000003</v>
      </c>
      <c r="AG33" s="92">
        <f t="shared" si="8"/>
        <v>27.476990181718442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[29]Março!$B$5</f>
        <v>27.580952380952382</v>
      </c>
      <c r="C34" s="11">
        <f>[29]Março!$B$6</f>
        <v>27.390000000000004</v>
      </c>
      <c r="D34" s="11">
        <f>[29]Março!$B$7</f>
        <v>27.274999999999999</v>
      </c>
      <c r="E34" s="11">
        <f>[29]Março!$B$8</f>
        <v>27.995238095238101</v>
      </c>
      <c r="F34" s="11">
        <f>[29]Março!$B$9</f>
        <v>29.605555555555554</v>
      </c>
      <c r="G34" s="11">
        <f>[29]Março!$B$10</f>
        <v>30.487499999999994</v>
      </c>
      <c r="H34" s="11">
        <f>[29]Março!$B$11</f>
        <v>31.671428571428574</v>
      </c>
      <c r="I34" s="11">
        <f>[29]Março!$B$12</f>
        <v>31.535714285714295</v>
      </c>
      <c r="J34" s="11">
        <f>[29]Março!$B$13</f>
        <v>32.9</v>
      </c>
      <c r="K34" s="11">
        <f>[29]Março!$B$14</f>
        <v>32.75714285714286</v>
      </c>
      <c r="L34" s="11">
        <f>[29]Março!$B$15</f>
        <v>32.25714285714286</v>
      </c>
      <c r="M34" s="11">
        <f>[29]Março!$B$16</f>
        <v>32.118181818181817</v>
      </c>
      <c r="N34" s="11">
        <f>[29]Março!$B$17</f>
        <v>32.983333333333334</v>
      </c>
      <c r="O34" s="11">
        <f>[29]Março!$B$18</f>
        <v>34.358333333333334</v>
      </c>
      <c r="P34" s="11">
        <f>[29]Março!$B$19</f>
        <v>31.281818181818178</v>
      </c>
      <c r="Q34" s="11">
        <f>[29]Março!$B$20</f>
        <v>29.599999999999998</v>
      </c>
      <c r="R34" s="11">
        <f>[29]Março!$B$21</f>
        <v>32.223076923076924</v>
      </c>
      <c r="S34" s="11">
        <f>[29]Março!$B$22</f>
        <v>31.386666666666667</v>
      </c>
      <c r="T34" s="11">
        <f>[29]Março!$B$23</f>
        <v>31.787499999999998</v>
      </c>
      <c r="U34" s="11">
        <f>[29]Março!$B$24</f>
        <v>25.976923076923079</v>
      </c>
      <c r="V34" s="11">
        <f>[29]Março!$B$25</f>
        <v>28.107692307692311</v>
      </c>
      <c r="W34" s="11">
        <f>[29]Março!$B$26</f>
        <v>28.005555555555553</v>
      </c>
      <c r="X34" s="11">
        <f>[29]Março!$B$27</f>
        <v>30.076470588235296</v>
      </c>
      <c r="Y34" s="11">
        <f>[29]Março!$B$28</f>
        <v>28.461111111111109</v>
      </c>
      <c r="Z34" s="11">
        <f>[29]Março!$B$29</f>
        <v>29.03125</v>
      </c>
      <c r="AA34" s="11">
        <f>[29]Março!$B$30</f>
        <v>31.233333333333334</v>
      </c>
      <c r="AB34" s="11">
        <f>[29]Março!$B$31</f>
        <v>27.993750000000002</v>
      </c>
      <c r="AC34" s="11">
        <f>[29]Março!$B$32</f>
        <v>30.278571428571428</v>
      </c>
      <c r="AD34" s="11">
        <f>[29]Março!$B$33</f>
        <v>29.331249999999997</v>
      </c>
      <c r="AE34" s="11">
        <f>[29]Março!$B$34</f>
        <v>30.7</v>
      </c>
      <c r="AF34" s="11">
        <f>[29]Março!$B$35</f>
        <v>31.718181818181822</v>
      </c>
      <c r="AG34" s="92">
        <f t="shared" ref="AG34" si="9">AVERAGE(B34:AF34)</f>
        <v>30.261570131586744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[30]Março!$B$5</f>
        <v>24.462500000000002</v>
      </c>
      <c r="C35" s="11">
        <f>[30]Março!$B$6</f>
        <v>24.391666666666669</v>
      </c>
      <c r="D35" s="11">
        <f>[30]Março!$B$7</f>
        <v>24.475000000000009</v>
      </c>
      <c r="E35" s="11">
        <f>[30]Março!$B$8</f>
        <v>25.087500000000002</v>
      </c>
      <c r="F35" s="11">
        <f>[30]Março!$B$9</f>
        <v>26.554166666666671</v>
      </c>
      <c r="G35" s="11">
        <f>[30]Março!$B$10</f>
        <v>26.245833333333337</v>
      </c>
      <c r="H35" s="11">
        <f>[30]Março!$B$11</f>
        <v>26.312499999999996</v>
      </c>
      <c r="I35" s="11">
        <f>[30]Março!$B$12</f>
        <v>27.099999999999998</v>
      </c>
      <c r="J35" s="11">
        <f>[30]Março!$B$13</f>
        <v>27.691666666666666</v>
      </c>
      <c r="K35" s="11">
        <f>[30]Março!$B$14</f>
        <v>27.008333333333326</v>
      </c>
      <c r="L35" s="11">
        <f>[30]Março!$B$15</f>
        <v>27.979166666666668</v>
      </c>
      <c r="M35" s="11">
        <f>[30]Março!$B$16</f>
        <v>28.866666666666671</v>
      </c>
      <c r="N35" s="11">
        <f>[30]Março!$B$17</f>
        <v>29.458333333333329</v>
      </c>
      <c r="O35" s="11">
        <f>[30]Março!$B$18</f>
        <v>28.854166666666661</v>
      </c>
      <c r="P35" s="11">
        <f>[30]Março!$B$19</f>
        <v>29.179166666666664</v>
      </c>
      <c r="Q35" s="11">
        <f>[30]Março!$B$20</f>
        <v>27.995833333333334</v>
      </c>
      <c r="R35" s="11">
        <f>[30]Março!$B$21</f>
        <v>27.383333333333329</v>
      </c>
      <c r="S35" s="11">
        <f>[30]Março!$B$22</f>
        <v>29.216666666666672</v>
      </c>
      <c r="T35" s="11">
        <f>[30]Março!$B$23</f>
        <v>24.962500000000002</v>
      </c>
      <c r="U35" s="11">
        <f>[30]Março!$B$24</f>
        <v>24.970833333333331</v>
      </c>
      <c r="V35" s="11">
        <f>[30]Março!$B$25</f>
        <v>24.799999999999997</v>
      </c>
      <c r="W35" s="11">
        <f>[30]Março!$B$26</f>
        <v>25.658333333333328</v>
      </c>
      <c r="X35" s="11">
        <f>[30]Março!$B$27</f>
        <v>25.366666666666664</v>
      </c>
      <c r="Y35" s="11">
        <f>[30]Março!$B$28</f>
        <v>24.187499999999996</v>
      </c>
      <c r="Z35" s="11">
        <f>[30]Março!$B$29</f>
        <v>26.191666666666666</v>
      </c>
      <c r="AA35" s="11">
        <f>[30]Março!$B$30</f>
        <v>26.545833333333331</v>
      </c>
      <c r="AB35" s="11">
        <f>[30]Março!$B$31</f>
        <v>26.591666666666669</v>
      </c>
      <c r="AC35" s="11">
        <f>[30]Março!$B$32</f>
        <v>28.416666666666668</v>
      </c>
      <c r="AD35" s="11">
        <f>[30]Março!$B$33</f>
        <v>25.17916666666666</v>
      </c>
      <c r="AE35" s="11">
        <f>[30]Março!$B$34</f>
        <v>26.029166666666665</v>
      </c>
      <c r="AF35" s="11">
        <f>[30]Março!$B$35</f>
        <v>26.391666666666666</v>
      </c>
      <c r="AG35" s="92">
        <f>AVERAGE(B35:AF35)</f>
        <v>26.566263440860215</v>
      </c>
      <c r="AK35" t="s">
        <v>47</v>
      </c>
    </row>
    <row r="36" spans="1:38" x14ac:dyDescent="0.2">
      <c r="A36" s="58" t="s">
        <v>144</v>
      </c>
      <c r="B36" s="11" t="str">
        <f>[31]Março!$B$5</f>
        <v>*</v>
      </c>
      <c r="C36" s="11" t="str">
        <f>[31]Março!$B$6</f>
        <v>*</v>
      </c>
      <c r="D36" s="11" t="str">
        <f>[31]Março!$B$7</f>
        <v>*</v>
      </c>
      <c r="E36" s="11" t="str">
        <f>[31]Março!$B$8</f>
        <v>*</v>
      </c>
      <c r="F36" s="11" t="str">
        <f>[31]Março!$B$9</f>
        <v>*</v>
      </c>
      <c r="G36" s="11" t="str">
        <f>[31]Março!$B$10</f>
        <v>*</v>
      </c>
      <c r="H36" s="11" t="str">
        <f>[31]Março!$B$11</f>
        <v>*</v>
      </c>
      <c r="I36" s="11" t="str">
        <f>[31]Março!$B$12</f>
        <v>*</v>
      </c>
      <c r="J36" s="11" t="str">
        <f>[31]Março!$B$13</f>
        <v>*</v>
      </c>
      <c r="K36" s="11" t="str">
        <f>[31]Março!$B$14</f>
        <v>*</v>
      </c>
      <c r="L36" s="11" t="str">
        <f>[31]Março!$B$15</f>
        <v>*</v>
      </c>
      <c r="M36" s="11" t="str">
        <f>[31]Março!$B$16</f>
        <v>*</v>
      </c>
      <c r="N36" s="11" t="str">
        <f>[31]Março!$B$17</f>
        <v>*</v>
      </c>
      <c r="O36" s="11" t="str">
        <f>[31]Março!$B$18</f>
        <v>*</v>
      </c>
      <c r="P36" s="11" t="str">
        <f>[31]Março!$B$19</f>
        <v>*</v>
      </c>
      <c r="Q36" s="11" t="str">
        <f>[31]Março!$B$20</f>
        <v>*</v>
      </c>
      <c r="R36" s="11" t="str">
        <f>[31]Março!$B$21</f>
        <v>*</v>
      </c>
      <c r="S36" s="11" t="str">
        <f>[31]Março!$B$22</f>
        <v>*</v>
      </c>
      <c r="T36" s="11" t="str">
        <f>[31]Março!$B$23</f>
        <v>*</v>
      </c>
      <c r="U36" s="11" t="str">
        <f>[31]Março!$B$24</f>
        <v>*</v>
      </c>
      <c r="V36" s="11" t="str">
        <f>[31]Março!$B$25</f>
        <v>*</v>
      </c>
      <c r="W36" s="11" t="str">
        <f>[31]Março!$B$26</f>
        <v>*</v>
      </c>
      <c r="X36" s="11" t="str">
        <f>[31]Março!$B$27</f>
        <v>*</v>
      </c>
      <c r="Y36" s="11" t="str">
        <f>[31]Março!$B$28</f>
        <v>*</v>
      </c>
      <c r="Z36" s="11" t="str">
        <f>[31]Março!$B$29</f>
        <v>*</v>
      </c>
      <c r="AA36" s="11" t="str">
        <f>[31]Março!$B$30</f>
        <v>*</v>
      </c>
      <c r="AB36" s="11" t="str">
        <f>[31]Março!$B$31</f>
        <v>*</v>
      </c>
      <c r="AC36" s="11" t="str">
        <f>[31]Março!$B$32</f>
        <v>*</v>
      </c>
      <c r="AD36" s="11" t="str">
        <f>[31]Março!$B$33</f>
        <v>*</v>
      </c>
      <c r="AE36" s="11" t="str">
        <f>[31]Março!$B$34</f>
        <v>*</v>
      </c>
      <c r="AF36" s="11" t="str">
        <f>[31]Março!$B$35</f>
        <v>*</v>
      </c>
      <c r="AG36" s="137" t="s">
        <v>226</v>
      </c>
      <c r="AK36" t="s">
        <v>47</v>
      </c>
    </row>
    <row r="37" spans="1:38" x14ac:dyDescent="0.2">
      <c r="A37" s="58" t="s">
        <v>14</v>
      </c>
      <c r="B37" s="11" t="str">
        <f>[32]Março!$B$5</f>
        <v>*</v>
      </c>
      <c r="C37" s="11" t="str">
        <f>[32]Março!$B$6</f>
        <v>*</v>
      </c>
      <c r="D37" s="11" t="str">
        <f>[32]Março!$B$7</f>
        <v>*</v>
      </c>
      <c r="E37" s="11" t="str">
        <f>[32]Março!$B$8</f>
        <v>*</v>
      </c>
      <c r="F37" s="11" t="str">
        <f>[32]Março!$B$9</f>
        <v>*</v>
      </c>
      <c r="G37" s="11" t="str">
        <f>[32]Março!$B$10</f>
        <v>*</v>
      </c>
      <c r="H37" s="11" t="str">
        <f>[32]Março!$B$11</f>
        <v>*</v>
      </c>
      <c r="I37" s="11" t="str">
        <f>[32]Março!$B$12</f>
        <v>*</v>
      </c>
      <c r="J37" s="11" t="str">
        <f>[32]Março!$B$13</f>
        <v>*</v>
      </c>
      <c r="K37" s="11" t="str">
        <f>[32]Março!$B$14</f>
        <v>*</v>
      </c>
      <c r="L37" s="11" t="str">
        <f>[32]Março!$B$15</f>
        <v>*</v>
      </c>
      <c r="M37" s="11" t="str">
        <f>[32]Março!$B$16</f>
        <v>*</v>
      </c>
      <c r="N37" s="11" t="str">
        <f>[32]Março!$B$17</f>
        <v>*</v>
      </c>
      <c r="O37" s="11" t="str">
        <f>[32]Março!$B$18</f>
        <v>*</v>
      </c>
      <c r="P37" s="11" t="str">
        <f>[32]Março!$B$19</f>
        <v>*</v>
      </c>
      <c r="Q37" s="11" t="str">
        <f>[32]Março!$B$20</f>
        <v>*</v>
      </c>
      <c r="R37" s="11" t="str">
        <f>[32]Março!$B$21</f>
        <v>*</v>
      </c>
      <c r="S37" s="11" t="str">
        <f>[32]Março!$B$22</f>
        <v>*</v>
      </c>
      <c r="T37" s="11" t="str">
        <f>[32]Março!$B$23</f>
        <v>*</v>
      </c>
      <c r="U37" s="11" t="str">
        <f>[32]Março!$B$24</f>
        <v>*</v>
      </c>
      <c r="V37" s="11" t="str">
        <f>[32]Março!$B$25</f>
        <v>*</v>
      </c>
      <c r="W37" s="11" t="str">
        <f>[32]Março!$B$26</f>
        <v>*</v>
      </c>
      <c r="X37" s="11" t="str">
        <f>[32]Março!$B$27</f>
        <v>*</v>
      </c>
      <c r="Y37" s="11" t="str">
        <f>[32]Março!$B$28</f>
        <v>*</v>
      </c>
      <c r="Z37" s="11" t="str">
        <f>[32]Março!$B$29</f>
        <v>*</v>
      </c>
      <c r="AA37" s="11" t="str">
        <f>[32]Março!$B$30</f>
        <v>*</v>
      </c>
      <c r="AB37" s="11" t="str">
        <f>[32]Março!$B$31</f>
        <v>*</v>
      </c>
      <c r="AC37" s="11" t="str">
        <f>[32]Março!$B$32</f>
        <v>*</v>
      </c>
      <c r="AD37" s="11" t="str">
        <f>[32]Março!$B$33</f>
        <v>*</v>
      </c>
      <c r="AE37" s="11" t="str">
        <f>[32]Março!$B$34</f>
        <v>*</v>
      </c>
      <c r="AF37" s="11" t="str">
        <f>[32]Março!$B$35</f>
        <v>*</v>
      </c>
      <c r="AG37" s="92" t="s">
        <v>226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[33]Março!$B$5</f>
        <v>23.131249999999998</v>
      </c>
      <c r="C38" s="11">
        <f>[33]Março!$B$6</f>
        <v>23.577777777777776</v>
      </c>
      <c r="D38" s="11">
        <f>[33]Março!$B$7</f>
        <v>23.541176470588233</v>
      </c>
      <c r="E38" s="11">
        <f>[33]Março!$B$8</f>
        <v>23.886666666666667</v>
      </c>
      <c r="F38" s="11">
        <f>[33]Março!$B$9</f>
        <v>23.813333333333333</v>
      </c>
      <c r="G38" s="11">
        <f>[33]Março!$B$10</f>
        <v>23.65625</v>
      </c>
      <c r="H38" s="11">
        <f>[33]Março!$B$11</f>
        <v>22.933333333333334</v>
      </c>
      <c r="I38" s="11">
        <f>[33]Março!$B$12</f>
        <v>23.160000000000004</v>
      </c>
      <c r="J38" s="11">
        <f>[33]Março!$B$13</f>
        <v>23.406250000000004</v>
      </c>
      <c r="K38" s="11">
        <f>[33]Março!$B$14</f>
        <v>23.112499999999997</v>
      </c>
      <c r="L38" s="11">
        <f>[33]Março!$B$15</f>
        <v>22.40666666666667</v>
      </c>
      <c r="M38" s="11">
        <f>[33]Março!$B$16</f>
        <v>24.728571428571428</v>
      </c>
      <c r="N38" s="11">
        <f>[33]Março!$B$17</f>
        <v>26.146666666666661</v>
      </c>
      <c r="O38" s="11">
        <f>[33]Março!$B$18</f>
        <v>25.826666666666668</v>
      </c>
      <c r="P38" s="11">
        <f>[33]Março!$B$19</f>
        <v>25.847058823529409</v>
      </c>
      <c r="Q38" s="11">
        <f>[33]Março!$B$20</f>
        <v>24.379999999999995</v>
      </c>
      <c r="R38" s="11">
        <f>[33]Março!$B$21</f>
        <v>25.546666666666663</v>
      </c>
      <c r="S38" s="11">
        <f>[33]Março!$B$22</f>
        <v>25.466666666666672</v>
      </c>
      <c r="T38" s="11">
        <f>[33]Março!$B$23</f>
        <v>26.053333333333335</v>
      </c>
      <c r="U38" s="11">
        <f>[33]Março!$B$24</f>
        <v>26.342105263157894</v>
      </c>
      <c r="V38" s="11">
        <f>[33]Março!$B$25</f>
        <v>25.657894736842106</v>
      </c>
      <c r="W38" s="11">
        <f>[33]Março!$B$26</f>
        <v>25.247058823529411</v>
      </c>
      <c r="X38" s="11">
        <f>[33]Março!$B$27</f>
        <v>25.026666666666664</v>
      </c>
      <c r="Y38" s="11">
        <f>[33]Março!$B$28</f>
        <v>25.656249999999996</v>
      </c>
      <c r="Z38" s="11">
        <f>[33]Março!$B$29</f>
        <v>25.143749999999997</v>
      </c>
      <c r="AA38" s="11">
        <f>[33]Março!$B$30</f>
        <v>25.630000000000003</v>
      </c>
      <c r="AB38" s="11">
        <f>[33]Março!$B$31</f>
        <v>25.326666666666664</v>
      </c>
      <c r="AC38" s="11">
        <f>[33]Março!$B$32</f>
        <v>24.709999999999994</v>
      </c>
      <c r="AD38" s="11">
        <f>[33]Março!$B$33</f>
        <v>24.741176470588229</v>
      </c>
      <c r="AE38" s="11">
        <f>[33]Março!$B$34</f>
        <v>24.679999999999996</v>
      </c>
      <c r="AF38" s="11">
        <f>[33]Março!$B$35</f>
        <v>24.421428571428571</v>
      </c>
      <c r="AG38" s="92">
        <f>AVERAGE(B38:AF38)</f>
        <v>24.619478441914399</v>
      </c>
      <c r="AI38" s="129" t="s">
        <v>47</v>
      </c>
      <c r="AJ38" s="129" t="s">
        <v>47</v>
      </c>
      <c r="AL38" s="12" t="s">
        <v>47</v>
      </c>
    </row>
    <row r="39" spans="1:38" x14ac:dyDescent="0.2">
      <c r="A39" s="58" t="s">
        <v>15</v>
      </c>
      <c r="B39" s="11">
        <f>[34]Março!$B$5</f>
        <v>24.266666666666669</v>
      </c>
      <c r="C39" s="11">
        <f>[34]Março!$B$6</f>
        <v>23.500000000000004</v>
      </c>
      <c r="D39" s="11">
        <f>[34]Março!$B$7</f>
        <v>22.970833333333331</v>
      </c>
      <c r="E39" s="11">
        <f>[34]Março!$B$8</f>
        <v>24.762500000000003</v>
      </c>
      <c r="F39" s="11">
        <f>[34]Março!$B$9</f>
        <v>25.979166666666668</v>
      </c>
      <c r="G39" s="11">
        <f>[34]Março!$B$10</f>
        <v>26.466666666666665</v>
      </c>
      <c r="H39" s="11">
        <f>[34]Março!$B$11</f>
        <v>26.258333333333329</v>
      </c>
      <c r="I39" s="11">
        <f>[34]Março!$B$12</f>
        <v>25.162500000000005</v>
      </c>
      <c r="J39" s="11">
        <f>[34]Março!$B$13</f>
        <v>26.362500000000001</v>
      </c>
      <c r="K39" s="11">
        <f>[34]Março!$B$14</f>
        <v>26.691666666666666</v>
      </c>
      <c r="L39" s="11">
        <f>[34]Março!$B$15</f>
        <v>26.683333333333334</v>
      </c>
      <c r="M39" s="11">
        <f>[34]Março!$B$16</f>
        <v>27.82083333333334</v>
      </c>
      <c r="N39" s="11">
        <f>[34]Março!$B$17</f>
        <v>28.400000000000006</v>
      </c>
      <c r="O39" s="11">
        <f>[34]Março!$B$18</f>
        <v>28.474999999999994</v>
      </c>
      <c r="P39" s="11">
        <f>[34]Março!$B$19</f>
        <v>28.033333333333335</v>
      </c>
      <c r="Q39" s="11">
        <f>[34]Março!$B$20</f>
        <v>27.191666666666666</v>
      </c>
      <c r="R39" s="11">
        <f>[34]Março!$B$21</f>
        <v>26.637499999999999</v>
      </c>
      <c r="S39" s="11">
        <f>[34]Março!$B$22</f>
        <v>27.999999999999996</v>
      </c>
      <c r="T39" s="11">
        <f>[34]Março!$B$23</f>
        <v>23.962499999999995</v>
      </c>
      <c r="U39" s="11">
        <f>[34]Março!$B$24</f>
        <v>21.829166666666666</v>
      </c>
      <c r="V39" s="11">
        <f>[34]Março!$B$25</f>
        <v>22.629166666666666</v>
      </c>
      <c r="W39" s="11">
        <f>[34]Março!$B$26</f>
        <v>24.933333333333337</v>
      </c>
      <c r="X39" s="11">
        <f>[34]Março!$B$27</f>
        <v>24.391666666666669</v>
      </c>
      <c r="Y39" s="11">
        <f>[34]Março!$B$28</f>
        <v>23.383333333333329</v>
      </c>
      <c r="Z39" s="11">
        <f>[34]Março!$B$29</f>
        <v>24.320833333333329</v>
      </c>
      <c r="AA39" s="11">
        <f>[34]Março!$B$30</f>
        <v>24.741666666666671</v>
      </c>
      <c r="AB39" s="11">
        <f>[34]Março!$B$31</f>
        <v>24.579166666666669</v>
      </c>
      <c r="AC39" s="11">
        <f>[34]Março!$B$32</f>
        <v>23.945833333333336</v>
      </c>
      <c r="AD39" s="11">
        <f>[34]Março!$B$33</f>
        <v>23.395833333333339</v>
      </c>
      <c r="AE39" s="11">
        <f>[34]Março!$B$34</f>
        <v>24.804166666666664</v>
      </c>
      <c r="AF39" s="11">
        <f>[34]Março!$B$35</f>
        <v>25.379166666666663</v>
      </c>
      <c r="AG39" s="92">
        <f t="shared" ref="AG39:AG40" si="10">AVERAGE(B39:AF39)</f>
        <v>25.353494623655919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[35]Março!$B$5</f>
        <v>33.809090909090912</v>
      </c>
      <c r="C40" s="11">
        <f>[35]Março!$B$6</f>
        <v>28.037500000000005</v>
      </c>
      <c r="D40" s="11">
        <f>[35]Março!$B$7</f>
        <v>27.508333333333336</v>
      </c>
      <c r="E40" s="11">
        <f>[35]Março!$B$8</f>
        <v>28.5</v>
      </c>
      <c r="F40" s="11" t="str">
        <f>[35]Março!$B$9</f>
        <v>*</v>
      </c>
      <c r="G40" s="11" t="str">
        <f>[35]Março!$B$10</f>
        <v>*</v>
      </c>
      <c r="H40" s="11" t="str">
        <f>[35]Março!$B$11</f>
        <v>*</v>
      </c>
      <c r="I40" s="11" t="str">
        <f>[35]Março!$B$12</f>
        <v>*</v>
      </c>
      <c r="J40" s="11" t="str">
        <f>[35]Março!$B$13</f>
        <v>*</v>
      </c>
      <c r="K40" s="11" t="str">
        <f>[35]Março!$B$14</f>
        <v>*</v>
      </c>
      <c r="L40" s="11" t="str">
        <f>[35]Março!$B$15</f>
        <v>*</v>
      </c>
      <c r="M40" s="11" t="str">
        <f>[35]Março!$B$16</f>
        <v>*</v>
      </c>
      <c r="N40" s="11" t="str">
        <f>[35]Março!$B$17</f>
        <v>*</v>
      </c>
      <c r="O40" s="11" t="str">
        <f>[35]Março!$B$18</f>
        <v>*</v>
      </c>
      <c r="P40" s="11" t="str">
        <f>[35]Março!$B$19</f>
        <v>*</v>
      </c>
      <c r="Q40" s="11" t="str">
        <f>[35]Março!$B$20</f>
        <v>*</v>
      </c>
      <c r="R40" s="11">
        <f>[35]Março!$B$21</f>
        <v>33.708333333333336</v>
      </c>
      <c r="S40" s="11">
        <f>[35]Março!$B$22</f>
        <v>31.245833333333334</v>
      </c>
      <c r="T40" s="11">
        <f>[35]Março!$B$23</f>
        <v>28.845833333333331</v>
      </c>
      <c r="U40" s="11">
        <f>[35]Março!$B$24</f>
        <v>25.095833333333342</v>
      </c>
      <c r="V40" s="11">
        <f>[35]Março!$B$25</f>
        <v>23.9</v>
      </c>
      <c r="W40" s="11" t="str">
        <f>[35]Março!$B$26</f>
        <v>*</v>
      </c>
      <c r="X40" s="11" t="str">
        <f>[35]Março!$B$27</f>
        <v>*</v>
      </c>
      <c r="Y40" s="11" t="str">
        <f>[35]Março!$B$28</f>
        <v>*</v>
      </c>
      <c r="Z40" s="11" t="str">
        <f>[35]Março!$B$29</f>
        <v>*</v>
      </c>
      <c r="AA40" s="11" t="str">
        <f>[35]Março!$B$30</f>
        <v>*</v>
      </c>
      <c r="AB40" s="11" t="str">
        <f>[35]Março!$B$31</f>
        <v>*</v>
      </c>
      <c r="AC40" s="11" t="str">
        <f>[35]Março!$B$32</f>
        <v>*</v>
      </c>
      <c r="AD40" s="11">
        <f>[35]Março!$B$33</f>
        <v>31.166666666666668</v>
      </c>
      <c r="AE40" s="11">
        <f>[35]Março!$B$34</f>
        <v>28.460869565217386</v>
      </c>
      <c r="AF40" s="11">
        <f>[35]Março!$B$35</f>
        <v>29.429166666666671</v>
      </c>
      <c r="AG40" s="92">
        <f t="shared" si="10"/>
        <v>29.142288372859028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[36]Março!$B$5</f>
        <v>23.991666666666664</v>
      </c>
      <c r="C41" s="11">
        <f>[36]Março!$B$6</f>
        <v>23.112500000000001</v>
      </c>
      <c r="D41" s="11">
        <f>[36]Março!$B$7</f>
        <v>24.345833333333342</v>
      </c>
      <c r="E41" s="11">
        <f>[36]Março!$B$8</f>
        <v>24.891666666666669</v>
      </c>
      <c r="F41" s="11">
        <f>[36]Março!$B$9</f>
        <v>25.466666666666665</v>
      </c>
      <c r="G41" s="11">
        <f>[36]Março!$B$10</f>
        <v>25.704166666666669</v>
      </c>
      <c r="H41" s="11">
        <f>[36]Março!$B$11</f>
        <v>25.529166666666672</v>
      </c>
      <c r="I41" s="11">
        <f>[36]Março!$B$12</f>
        <v>25.483333333333334</v>
      </c>
      <c r="J41" s="11">
        <f>[36]Março!$B$13</f>
        <v>26.245833333333334</v>
      </c>
      <c r="K41" s="11">
        <f>[36]Março!$B$14</f>
        <v>25.573913043478264</v>
      </c>
      <c r="L41" s="11">
        <f>[36]Março!$B$15</f>
        <v>26.837500000000002</v>
      </c>
      <c r="M41" s="11">
        <f>[36]Março!$B$16</f>
        <v>28.212499999999995</v>
      </c>
      <c r="N41" s="11">
        <f>[36]Março!$B$17</f>
        <v>28.470833333333335</v>
      </c>
      <c r="O41" s="11">
        <f>[36]Março!$B$18</f>
        <v>28.291666666666657</v>
      </c>
      <c r="P41" s="11">
        <f>[36]Março!$B$19</f>
        <v>27.041666666666671</v>
      </c>
      <c r="Q41" s="11">
        <f>[36]Março!$B$20</f>
        <v>27.341666666666669</v>
      </c>
      <c r="R41" s="11">
        <f>[36]Março!$B$21</f>
        <v>28.591666666666669</v>
      </c>
      <c r="S41" s="11">
        <f>[36]Março!$B$22</f>
        <v>27.858333333333338</v>
      </c>
      <c r="T41" s="11">
        <f>[36]Março!$B$23</f>
        <v>26.675000000000008</v>
      </c>
      <c r="U41" s="11">
        <f>[36]Março!$B$24</f>
        <v>25.083333333333332</v>
      </c>
      <c r="V41" s="11">
        <f>[36]Março!$B$25</f>
        <v>26.520833333333332</v>
      </c>
      <c r="W41" s="11">
        <f>[36]Março!$B$26</f>
        <v>27.020833333333339</v>
      </c>
      <c r="X41" s="11">
        <f>[36]Março!$B$27</f>
        <v>25.820833333333329</v>
      </c>
      <c r="Y41" s="11">
        <f>[36]Março!$B$28</f>
        <v>24.125</v>
      </c>
      <c r="Z41" s="11">
        <f>[36]Março!$B$29</f>
        <v>26.616666666666664</v>
      </c>
      <c r="AA41" s="11">
        <f>[36]Março!$B$30</f>
        <v>27.2</v>
      </c>
      <c r="AB41" s="11">
        <f>[36]Março!$B$31</f>
        <v>26.774999999999995</v>
      </c>
      <c r="AC41" s="11">
        <f>[36]Março!$B$32</f>
        <v>26.866666666666664</v>
      </c>
      <c r="AD41" s="11">
        <f>[36]Março!$B$33</f>
        <v>25.020833333333343</v>
      </c>
      <c r="AE41" s="11">
        <f>[36]Março!$B$34</f>
        <v>25.920833333333331</v>
      </c>
      <c r="AF41" s="11">
        <f>[36]Março!$B$35</f>
        <v>26.412499999999998</v>
      </c>
      <c r="AG41" s="92">
        <f>AVERAGE(B41:AF41)</f>
        <v>26.227384291725112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[37]Março!$B$5</f>
        <v>24.529166666666665</v>
      </c>
      <c r="C42" s="11">
        <f>[37]Março!$B$6</f>
        <v>24.162499999999998</v>
      </c>
      <c r="D42" s="11">
        <f>[37]Março!$B$7</f>
        <v>24.383333333333329</v>
      </c>
      <c r="E42" s="11">
        <f>[37]Março!$B$8</f>
        <v>24.954166666666669</v>
      </c>
      <c r="F42" s="11">
        <f>[37]Março!$B$9</f>
        <v>25.991666666666671</v>
      </c>
      <c r="G42" s="11">
        <f>[37]Março!$B$10</f>
        <v>25.904166666666665</v>
      </c>
      <c r="H42" s="11">
        <f>[37]Março!$B$11</f>
        <v>26.754166666666666</v>
      </c>
      <c r="I42" s="11">
        <f>[37]Março!$B$12</f>
        <v>26.729166666666661</v>
      </c>
      <c r="J42" s="11">
        <f>[37]Março!$B$13</f>
        <v>27.130434782608699</v>
      </c>
      <c r="K42" s="11">
        <f>[37]Março!$B$14</f>
        <v>26.237500000000001</v>
      </c>
      <c r="L42" s="11">
        <f>[37]Março!$B$15</f>
        <v>26.804166666666664</v>
      </c>
      <c r="M42" s="11">
        <f>[37]Março!$B$16</f>
        <v>27.525000000000009</v>
      </c>
      <c r="N42" s="11">
        <f>[37]Março!$B$17</f>
        <v>29.229166666666661</v>
      </c>
      <c r="O42" s="11">
        <f>[37]Março!$B$18</f>
        <v>28.262500000000003</v>
      </c>
      <c r="P42" s="11">
        <f>[37]Março!$B$19</f>
        <v>29.016666666666666</v>
      </c>
      <c r="Q42" s="11">
        <f>[37]Março!$B$20</f>
        <v>27.38333333333334</v>
      </c>
      <c r="R42" s="11">
        <f>[37]Março!$B$21</f>
        <v>26.412500000000005</v>
      </c>
      <c r="S42" s="11">
        <f>[37]Março!$B$22</f>
        <v>28.062500000000004</v>
      </c>
      <c r="T42" s="11">
        <f>[37]Março!$B$23</f>
        <v>24.029166666666669</v>
      </c>
      <c r="U42" s="11">
        <f>[37]Março!$B$24</f>
        <v>24.595833333333328</v>
      </c>
      <c r="V42" s="11">
        <f>[37]Março!$B$25</f>
        <v>24.616666666666671</v>
      </c>
      <c r="W42" s="11">
        <f>[37]Março!$B$26</f>
        <v>25.441666666666663</v>
      </c>
      <c r="X42" s="11">
        <f>[37]Março!$B$27</f>
        <v>25.608333333333331</v>
      </c>
      <c r="Y42" s="11">
        <f>[37]Março!$B$28</f>
        <v>23.479166666666668</v>
      </c>
      <c r="Z42" s="11">
        <f>[37]Março!$B$29</f>
        <v>26.516666666666666</v>
      </c>
      <c r="AA42" s="11">
        <f>[37]Março!$B$30</f>
        <v>26.429166666666664</v>
      </c>
      <c r="AB42" s="11">
        <f>[37]Março!$B$31</f>
        <v>25.691666666666666</v>
      </c>
      <c r="AC42" s="11">
        <f>[37]Março!$B$32</f>
        <v>28.320833333333336</v>
      </c>
      <c r="AD42" s="11">
        <f>[37]Março!$B$33</f>
        <v>25.537500000000005</v>
      </c>
      <c r="AE42" s="11">
        <f>[37]Março!$B$34</f>
        <v>25.645833333333332</v>
      </c>
      <c r="AF42" s="11">
        <f>[37]Março!$B$35</f>
        <v>26.408333333333335</v>
      </c>
      <c r="AG42" s="92">
        <f t="shared" ref="AG42" si="11">AVERAGE(B42:AF42)</f>
        <v>26.186868863955119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[38]Março!$B$5</f>
        <v>23.525000000000002</v>
      </c>
      <c r="C43" s="11">
        <f>[38]Março!$B$6</f>
        <v>23.679166666666671</v>
      </c>
      <c r="D43" s="11">
        <f>[38]Março!$B$7</f>
        <v>24.149999999999995</v>
      </c>
      <c r="E43" s="11">
        <f>[38]Março!$B$8</f>
        <v>24.375000000000004</v>
      </c>
      <c r="F43" s="11">
        <f>[38]Março!$B$9</f>
        <v>24.629166666666674</v>
      </c>
      <c r="G43" s="11">
        <f>[38]Março!$B$10</f>
        <v>24.533333333333331</v>
      </c>
      <c r="H43" s="11">
        <f>[38]Março!$B$11</f>
        <v>24.625</v>
      </c>
      <c r="I43" s="11">
        <f>[38]Março!$B$12</f>
        <v>25.339130434782611</v>
      </c>
      <c r="J43" s="11">
        <f>[38]Março!$B$13</f>
        <v>24.816666666666674</v>
      </c>
      <c r="K43" s="11">
        <f>[38]Março!$B$14</f>
        <v>24.900000000000002</v>
      </c>
      <c r="L43" s="11">
        <f>[38]Março!$B$15</f>
        <v>26.641666666666666</v>
      </c>
      <c r="M43" s="11">
        <f>[38]Março!$B$16</f>
        <v>27.929166666666664</v>
      </c>
      <c r="N43" s="11">
        <f>[38]Março!$B$17</f>
        <v>28.233333333333331</v>
      </c>
      <c r="O43" s="11">
        <f>[38]Março!$B$18</f>
        <v>26.612499999999997</v>
      </c>
      <c r="P43" s="11">
        <f>[38]Março!$B$19</f>
        <v>27.370833333333337</v>
      </c>
      <c r="Q43" s="11">
        <f>[38]Março!$B$20</f>
        <v>27.395833333333332</v>
      </c>
      <c r="R43" s="11">
        <f>[38]Março!$B$21</f>
        <v>26.825000000000003</v>
      </c>
      <c r="S43" s="11">
        <f>[38]Março!$B$22</f>
        <v>27.275000000000006</v>
      </c>
      <c r="T43" s="11">
        <f>[38]Março!$B$23</f>
        <v>25.583333333333332</v>
      </c>
      <c r="U43" s="11">
        <f>[38]Março!$B$24</f>
        <v>25.587500000000006</v>
      </c>
      <c r="V43" s="11">
        <f>[38]Março!$B$25</f>
        <v>25.808333333333334</v>
      </c>
      <c r="W43" s="11">
        <f>[38]Março!$B$26</f>
        <v>26.383333333333329</v>
      </c>
      <c r="X43" s="11">
        <f>[38]Março!$B$27</f>
        <v>24.112499999999997</v>
      </c>
      <c r="Y43" s="11">
        <f>[38]Março!$B$28</f>
        <v>23.737500000000001</v>
      </c>
      <c r="Z43" s="11">
        <f>[38]Março!$B$29</f>
        <v>25.908333333333335</v>
      </c>
      <c r="AA43" s="11">
        <f>[38]Março!$B$30</f>
        <v>25.650000000000002</v>
      </c>
      <c r="AB43" s="11">
        <f>[38]Março!$B$31</f>
        <v>25.554166666666671</v>
      </c>
      <c r="AC43" s="11">
        <f>[38]Março!$B$32</f>
        <v>27.108333333333331</v>
      </c>
      <c r="AD43" s="11">
        <f>[38]Março!$B$33</f>
        <v>24.725000000000005</v>
      </c>
      <c r="AE43" s="11">
        <f>[38]Março!$B$34</f>
        <v>24.795833333333331</v>
      </c>
      <c r="AF43" s="11">
        <f>[38]Março!$B$35</f>
        <v>25.658333333333328</v>
      </c>
      <c r="AG43" s="92">
        <f>AVERAGE(B43:AF43)</f>
        <v>25.595751519401585</v>
      </c>
      <c r="AI43" s="12" t="s">
        <v>47</v>
      </c>
      <c r="AJ43" t="s">
        <v>47</v>
      </c>
      <c r="AK43" t="s">
        <v>47</v>
      </c>
    </row>
    <row r="44" spans="1:38" x14ac:dyDescent="0.2">
      <c r="A44" s="58" t="s">
        <v>18</v>
      </c>
      <c r="B44" s="11">
        <f>[39]Março!$B$5</f>
        <v>23.683333333333334</v>
      </c>
      <c r="C44" s="11">
        <f>[39]Março!$B$6</f>
        <v>23.183333333333334</v>
      </c>
      <c r="D44" s="11">
        <f>[39]Março!$B$7</f>
        <v>23.079166666666669</v>
      </c>
      <c r="E44" s="11">
        <f>[39]Março!$B$8</f>
        <v>24.220833333333335</v>
      </c>
      <c r="F44" s="11">
        <f>[39]Março!$B$9</f>
        <v>24.958333333333329</v>
      </c>
      <c r="G44" s="11">
        <f>[39]Março!$B$10</f>
        <v>24.691666666666674</v>
      </c>
      <c r="H44" s="11">
        <f>[39]Março!$B$11</f>
        <v>24.674999999999997</v>
      </c>
      <c r="I44" s="11">
        <f>[39]Março!$B$12</f>
        <v>24.120833333333326</v>
      </c>
      <c r="J44" s="11">
        <f>[39]Março!$B$13</f>
        <v>25.695833333333336</v>
      </c>
      <c r="K44" s="11">
        <f>[39]Março!$B$14</f>
        <v>25.587500000000006</v>
      </c>
      <c r="L44" s="11">
        <f>[39]Março!$B$15</f>
        <v>26.425000000000001</v>
      </c>
      <c r="M44" s="11">
        <f>[39]Março!$B$16</f>
        <v>25.6875</v>
      </c>
      <c r="N44" s="11">
        <f>[39]Março!$B$17</f>
        <v>26.720833333333331</v>
      </c>
      <c r="O44" s="11">
        <f>[39]Março!$B$18</f>
        <v>26.883333333333336</v>
      </c>
      <c r="P44" s="11">
        <f>[39]Março!$B$19</f>
        <v>25.608333333333331</v>
      </c>
      <c r="Q44" s="11">
        <f>[39]Março!$B$20</f>
        <v>24.095833333333335</v>
      </c>
      <c r="R44" s="11">
        <f>[39]Março!$B$21</f>
        <v>25.5625</v>
      </c>
      <c r="S44" s="11">
        <f>[39]Março!$B$22</f>
        <v>25.741666666666671</v>
      </c>
      <c r="T44" s="11">
        <f>[39]Março!$B$23</f>
        <v>25.037499999999998</v>
      </c>
      <c r="U44" s="11">
        <f>[39]Março!$B$24</f>
        <v>23.095833333333335</v>
      </c>
      <c r="V44" s="11">
        <f>[39]Março!$B$25</f>
        <v>23.349999999999998</v>
      </c>
      <c r="W44" s="11">
        <f>[39]Março!$B$26</f>
        <v>24.1875</v>
      </c>
      <c r="X44" s="11">
        <f>[39]Março!$B$27</f>
        <v>25.208333333333332</v>
      </c>
      <c r="Y44" s="11">
        <f>[39]Março!$B$28</f>
        <v>24.091666666666665</v>
      </c>
      <c r="Z44" s="11">
        <f>[39]Março!$B$29</f>
        <v>25.212499999999995</v>
      </c>
      <c r="AA44" s="11">
        <f>[39]Março!$B$30</f>
        <v>25.966666666666669</v>
      </c>
      <c r="AB44" s="11">
        <f>[39]Março!$B$31</f>
        <v>25.8125</v>
      </c>
      <c r="AC44" s="11">
        <f>[39]Março!$B$32</f>
        <v>25.204166666666666</v>
      </c>
      <c r="AD44" s="11">
        <f>[39]Março!$B$33</f>
        <v>24.220833333333331</v>
      </c>
      <c r="AE44" s="11">
        <f>[39]Março!$B$34</f>
        <v>23.866666666666664</v>
      </c>
      <c r="AF44" s="11">
        <f>[39]Março!$B$35</f>
        <v>25.200000000000003</v>
      </c>
      <c r="AG44" s="92">
        <f t="shared" ref="AG44" si="12">AVERAGE(B44:AF44)</f>
        <v>24.873387096774199</v>
      </c>
      <c r="AK44" t="s">
        <v>47</v>
      </c>
    </row>
    <row r="45" spans="1:38" x14ac:dyDescent="0.2">
      <c r="A45" s="58" t="s">
        <v>162</v>
      </c>
      <c r="B45" s="11">
        <f>[40]Março!$B$5</f>
        <v>24.125</v>
      </c>
      <c r="C45" s="11">
        <f>[40]Março!$B$6</f>
        <v>25.120833333333337</v>
      </c>
      <c r="D45" s="11">
        <f>[40]Março!$B$7</f>
        <v>24.970833333333331</v>
      </c>
      <c r="E45" s="11">
        <f>[40]Março!$B$8</f>
        <v>25.595833333333328</v>
      </c>
      <c r="F45" s="11">
        <f>[40]Março!$B$9</f>
        <v>25.633333333333336</v>
      </c>
      <c r="G45" s="11">
        <f>[40]Março!$B$10</f>
        <v>25.599999999999998</v>
      </c>
      <c r="H45" s="11">
        <f>[40]Março!$B$11</f>
        <v>25.612499999999997</v>
      </c>
      <c r="I45" s="11">
        <f>[40]Março!$B$12</f>
        <v>25.037500000000005</v>
      </c>
      <c r="J45" s="11">
        <f>[40]Março!$B$13</f>
        <v>25.512500000000003</v>
      </c>
      <c r="K45" s="11">
        <f>[40]Março!$B$14</f>
        <v>26.004166666666659</v>
      </c>
      <c r="L45" s="11">
        <f>[40]Março!$B$15</f>
        <v>27.070833333333336</v>
      </c>
      <c r="M45" s="11">
        <f>[40]Março!$B$16</f>
        <v>28.245833333333337</v>
      </c>
      <c r="N45" s="11">
        <f>[40]Março!$B$17</f>
        <v>28.333333333333332</v>
      </c>
      <c r="O45" s="11">
        <f>[40]Março!$B$18</f>
        <v>28.445833333333336</v>
      </c>
      <c r="P45" s="11">
        <f>[40]Março!$B$19</f>
        <v>27.708333333333329</v>
      </c>
      <c r="Q45" s="11">
        <f>[40]Março!$B$20</f>
        <v>26.570833333333336</v>
      </c>
      <c r="R45" s="11">
        <f>[40]Março!$B$21</f>
        <v>28.504166666666666</v>
      </c>
      <c r="S45" s="11">
        <f>[40]Março!$B$22</f>
        <v>28.862500000000001</v>
      </c>
      <c r="T45" s="11">
        <f>[40]Março!$B$23</f>
        <v>26.879166666666666</v>
      </c>
      <c r="U45" s="11">
        <f>[40]Março!$B$24</f>
        <v>25.758333333333329</v>
      </c>
      <c r="V45" s="11">
        <f>[40]Março!$B$25</f>
        <v>25.716666666666669</v>
      </c>
      <c r="W45" s="11">
        <f>[40]Março!$B$26</f>
        <v>25.941666666666666</v>
      </c>
      <c r="X45" s="11">
        <f>[40]Março!$B$27</f>
        <v>25.954166666666662</v>
      </c>
      <c r="Y45" s="11">
        <f>[40]Março!$B$28</f>
        <v>25.762500000000006</v>
      </c>
      <c r="Z45" s="11">
        <f>[40]Março!$B$29</f>
        <v>26.429166666666664</v>
      </c>
      <c r="AA45" s="11">
        <f>[40]Março!$B$30</f>
        <v>26.154166666666665</v>
      </c>
      <c r="AB45" s="11">
        <f>[40]Março!$B$31</f>
        <v>26.245833333333326</v>
      </c>
      <c r="AC45" s="11">
        <f>[40]Março!$B$32</f>
        <v>26.162499999999998</v>
      </c>
      <c r="AD45" s="11">
        <f>[40]Março!$B$33</f>
        <v>24.424999999999994</v>
      </c>
      <c r="AE45" s="11">
        <f>[40]Março!$B$34</f>
        <v>25.4375</v>
      </c>
      <c r="AF45" s="11">
        <f>[40]Março!$B$35</f>
        <v>26.233333333333334</v>
      </c>
      <c r="AG45" s="92">
        <f>AVERAGE(B45:AF45)</f>
        <v>26.259811827956995</v>
      </c>
    </row>
    <row r="46" spans="1:38" x14ac:dyDescent="0.2">
      <c r="A46" s="58" t="s">
        <v>19</v>
      </c>
      <c r="B46" s="11">
        <f>[41]Março!$B$5</f>
        <v>24.908333333333321</v>
      </c>
      <c r="C46" s="11">
        <f>[41]Março!$B$6</f>
        <v>24.05</v>
      </c>
      <c r="D46" s="11">
        <f>[41]Março!$B$7</f>
        <v>23.566666666666674</v>
      </c>
      <c r="E46" s="11">
        <f>[41]Março!$B$8</f>
        <v>25.166666666666661</v>
      </c>
      <c r="F46" s="11">
        <f>[41]Março!$B$9</f>
        <v>26.058333333333334</v>
      </c>
      <c r="G46" s="11">
        <f>[41]Março!$B$10</f>
        <v>25.954166666666669</v>
      </c>
      <c r="H46" s="11">
        <f>[41]Março!$B$11</f>
        <v>26.108333333333338</v>
      </c>
      <c r="I46" s="11">
        <f>[41]Março!$B$12</f>
        <v>25.108333333333334</v>
      </c>
      <c r="J46" s="11">
        <f>[41]Março!$B$13</f>
        <v>26.958333333333332</v>
      </c>
      <c r="K46" s="11">
        <f>[41]Março!$B$14</f>
        <v>27.566666666666666</v>
      </c>
      <c r="L46" s="11">
        <f>[41]Março!$B$15</f>
        <v>27.587500000000002</v>
      </c>
      <c r="M46" s="11">
        <f>[41]Março!$B$16</f>
        <v>28.724999999999998</v>
      </c>
      <c r="N46" s="11">
        <f>[41]Março!$B$17</f>
        <v>29.662499999999994</v>
      </c>
      <c r="O46" s="11">
        <f>[41]Março!$B$18</f>
        <v>29.616666666666671</v>
      </c>
      <c r="P46" s="11">
        <f>[41]Março!$B$19</f>
        <v>28.549999999999997</v>
      </c>
      <c r="Q46" s="11">
        <f>[41]Março!$B$20</f>
        <v>27.954166666666676</v>
      </c>
      <c r="R46" s="11">
        <f>[41]Março!$B$21</f>
        <v>26.474999999999994</v>
      </c>
      <c r="S46" s="11">
        <f>[41]Março!$B$22</f>
        <v>25.766666666666669</v>
      </c>
      <c r="T46" s="11">
        <f>[41]Março!$B$23</f>
        <v>23.737500000000001</v>
      </c>
      <c r="U46" s="11">
        <f>[41]Março!$B$24</f>
        <v>24.054166666666664</v>
      </c>
      <c r="V46" s="11">
        <f>[41]Março!$B$25</f>
        <v>22.695833333333329</v>
      </c>
      <c r="W46" s="11">
        <f>[41]Março!$B$26</f>
        <v>24.783333333333331</v>
      </c>
      <c r="X46" s="11">
        <f>[41]Março!$B$27</f>
        <v>25.662499999999994</v>
      </c>
      <c r="Y46" s="11">
        <f>[41]Março!$B$28</f>
        <v>24.279166666666669</v>
      </c>
      <c r="Z46" s="11">
        <f>[41]Março!$B$29</f>
        <v>24.733333333333331</v>
      </c>
      <c r="AA46" s="11">
        <f>[41]Março!$B$30</f>
        <v>25.4375</v>
      </c>
      <c r="AB46" s="11">
        <f>[41]Março!$B$31</f>
        <v>25.154166666666669</v>
      </c>
      <c r="AC46" s="11">
        <f>[41]Março!$B$32</f>
        <v>25.537500000000005</v>
      </c>
      <c r="AD46" s="11">
        <f>[41]Março!$B$33</f>
        <v>24.541666666666668</v>
      </c>
      <c r="AE46" s="11">
        <f>[41]Março!$B$34</f>
        <v>25.599999999999994</v>
      </c>
      <c r="AF46" s="11">
        <f>[41]Março!$B$35</f>
        <v>26.474999999999998</v>
      </c>
      <c r="AG46" s="92">
        <f t="shared" ref="AG46:AG48" si="13">AVERAGE(B46:AF46)</f>
        <v>25.886290322580646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[42]Março!$B$5</f>
        <v>25.070833333333336</v>
      </c>
      <c r="C47" s="11">
        <f>[42]Março!$B$6</f>
        <v>24.041666666666668</v>
      </c>
      <c r="D47" s="11">
        <f>[42]Março!$B$7</f>
        <v>24.474999999999998</v>
      </c>
      <c r="E47" s="11">
        <f>[42]Março!$B$8</f>
        <v>24.779166666666665</v>
      </c>
      <c r="F47" s="11">
        <f>[42]Março!$B$9</f>
        <v>26.249999999999996</v>
      </c>
      <c r="G47" s="11">
        <f>[42]Março!$B$10</f>
        <v>25.599999999999994</v>
      </c>
      <c r="H47" s="11">
        <f>[42]Março!$B$11</f>
        <v>26.795833333333331</v>
      </c>
      <c r="I47" s="11">
        <f>[42]Março!$B$12</f>
        <v>27.483333333333338</v>
      </c>
      <c r="J47" s="11">
        <f>[42]Março!$B$13</f>
        <v>28.566666666666666</v>
      </c>
      <c r="K47" s="11">
        <f>[42]Março!$B$14</f>
        <v>26.950000000000003</v>
      </c>
      <c r="L47" s="11">
        <f>[42]Março!$B$15</f>
        <v>27.625</v>
      </c>
      <c r="M47" s="11">
        <f>[42]Março!$B$16</f>
        <v>29.275000000000006</v>
      </c>
      <c r="N47" s="11">
        <f>[42]Março!$B$17</f>
        <v>29.691666666666666</v>
      </c>
      <c r="O47" s="11">
        <f>[42]Março!$B$18</f>
        <v>29.42916666666666</v>
      </c>
      <c r="P47" s="11">
        <f>[42]Março!$B$19</f>
        <v>28.512499999999999</v>
      </c>
      <c r="Q47" s="11">
        <f>[42]Março!$B$20</f>
        <v>27.541666666666668</v>
      </c>
      <c r="R47" s="11">
        <f>[42]Março!$B$21</f>
        <v>28.124999999999996</v>
      </c>
      <c r="S47" s="11">
        <f>[42]Março!$B$22</f>
        <v>28.433333333333337</v>
      </c>
      <c r="T47" s="11">
        <f>[42]Março!$B$23</f>
        <v>25.870833333333334</v>
      </c>
      <c r="U47" s="11">
        <f>[42]Março!$B$24</f>
        <v>24.25</v>
      </c>
      <c r="V47" s="11">
        <f>[42]Março!$B$25</f>
        <v>25.120833333333334</v>
      </c>
      <c r="W47" s="11">
        <f>[42]Março!$B$26</f>
        <v>26.358333333333334</v>
      </c>
      <c r="X47" s="11">
        <f>[42]Março!$B$27</f>
        <v>26.004166666666666</v>
      </c>
      <c r="Y47" s="11">
        <f>[42]Março!$B$28</f>
        <v>24.324999999999999</v>
      </c>
      <c r="Z47" s="11">
        <f>[42]Março!$B$29</f>
        <v>26.354166666666661</v>
      </c>
      <c r="AA47" s="11">
        <f>[42]Março!$B$30</f>
        <v>26.633333333333336</v>
      </c>
      <c r="AB47" s="11">
        <f>[42]Março!$B$31</f>
        <v>26.645833333333329</v>
      </c>
      <c r="AC47" s="11">
        <f>[42]Março!$B$32</f>
        <v>27.887500000000006</v>
      </c>
      <c r="AD47" s="11">
        <f>[42]Março!$B$33</f>
        <v>24.287499999999998</v>
      </c>
      <c r="AE47" s="11">
        <f>[42]Março!$B$34</f>
        <v>26.274999999999995</v>
      </c>
      <c r="AF47" s="11">
        <f>[42]Março!$B$35</f>
        <v>26.599999999999994</v>
      </c>
      <c r="AG47" s="92">
        <f t="shared" si="13"/>
        <v>26.621236559139788</v>
      </c>
      <c r="AK47" t="s">
        <v>47</v>
      </c>
    </row>
    <row r="48" spans="1:38" x14ac:dyDescent="0.2">
      <c r="A48" s="58" t="s">
        <v>44</v>
      </c>
      <c r="B48" s="11">
        <f>[43]Março!$B$5</f>
        <v>24.674999999999997</v>
      </c>
      <c r="C48" s="11">
        <f>[43]Março!$B$6</f>
        <v>24.554166666666671</v>
      </c>
      <c r="D48" s="11">
        <f>[43]Março!$B$7</f>
        <v>25.208333333333339</v>
      </c>
      <c r="E48" s="11">
        <f>[43]Março!$B$8</f>
        <v>26.116666666666671</v>
      </c>
      <c r="F48" s="11">
        <f>[43]Março!$B$9</f>
        <v>26.641666666666669</v>
      </c>
      <c r="G48" s="11">
        <f>[43]Março!$B$10</f>
        <v>25.587499999999995</v>
      </c>
      <c r="H48" s="11">
        <f>[43]Março!$B$11</f>
        <v>25.766666666666662</v>
      </c>
      <c r="I48" s="11">
        <f>[43]Março!$B$12</f>
        <v>25.916666666666668</v>
      </c>
      <c r="J48" s="11">
        <f>[43]Março!$B$13</f>
        <v>26.025000000000006</v>
      </c>
      <c r="K48" s="11">
        <f>[43]Março!$B$14</f>
        <v>26.904166666666669</v>
      </c>
      <c r="L48" s="11">
        <f>[43]Março!$B$15</f>
        <v>26.929166666666671</v>
      </c>
      <c r="M48" s="11">
        <f>[43]Março!$B$16</f>
        <v>27.083333333333332</v>
      </c>
      <c r="N48" s="11">
        <f>[43]Março!$B$17</f>
        <v>26.625</v>
      </c>
      <c r="O48" s="11">
        <f>[43]Março!$B$18</f>
        <v>27.099999999999994</v>
      </c>
      <c r="P48" s="11">
        <f>[43]Março!$B$19</f>
        <v>25.733333333333338</v>
      </c>
      <c r="Q48" s="11">
        <f>[43]Março!$B$20</f>
        <v>25.862499999999997</v>
      </c>
      <c r="R48" s="11">
        <f>[43]Março!$B$21</f>
        <v>27.429166666666671</v>
      </c>
      <c r="S48" s="11">
        <f>[43]Março!$B$22</f>
        <v>27.233333333333331</v>
      </c>
      <c r="T48" s="11">
        <f>[43]Março!$B$23</f>
        <v>27.520833333333332</v>
      </c>
      <c r="U48" s="11">
        <f>[43]Março!$B$24</f>
        <v>24.533333333333335</v>
      </c>
      <c r="V48" s="11">
        <f>[43]Março!$B$25</f>
        <v>24.325000000000003</v>
      </c>
      <c r="W48" s="11">
        <f>[43]Março!$B$26</f>
        <v>24.358333333333338</v>
      </c>
      <c r="X48" s="11">
        <f>[43]Março!$B$27</f>
        <v>25.400000000000002</v>
      </c>
      <c r="Y48" s="11">
        <f>[43]Março!$B$28</f>
        <v>25.558333333333334</v>
      </c>
      <c r="Z48" s="11">
        <f>[43]Março!$B$29</f>
        <v>25.650000000000009</v>
      </c>
      <c r="AA48" s="11">
        <f>[43]Março!$B$30</f>
        <v>24.529166666666665</v>
      </c>
      <c r="AB48" s="11">
        <f>[43]Março!$B$31</f>
        <v>25.983333333333331</v>
      </c>
      <c r="AC48" s="11">
        <f>[43]Março!$B$32</f>
        <v>26.170833333333334</v>
      </c>
      <c r="AD48" s="11">
        <f>[43]Março!$B$33</f>
        <v>25.912499999999998</v>
      </c>
      <c r="AE48" s="11">
        <f>[43]Março!$B$34</f>
        <v>26.137500000000003</v>
      </c>
      <c r="AF48" s="11">
        <f>[43]Março!$B$35</f>
        <v>26.112499999999997</v>
      </c>
      <c r="AG48" s="92">
        <f t="shared" si="13"/>
        <v>25.922043010752688</v>
      </c>
      <c r="AH48" s="12" t="s">
        <v>47</v>
      </c>
      <c r="AI48" s="12" t="s">
        <v>47</v>
      </c>
    </row>
    <row r="49" spans="1:38" x14ac:dyDescent="0.2">
      <c r="A49" s="58" t="s">
        <v>20</v>
      </c>
      <c r="B49" s="11" t="str">
        <f>[44]Março!$B$5</f>
        <v>*</v>
      </c>
      <c r="C49" s="11" t="str">
        <f>[44]Março!$B$6</f>
        <v>*</v>
      </c>
      <c r="D49" s="11" t="str">
        <f>[44]Março!$B$7</f>
        <v>*</v>
      </c>
      <c r="E49" s="11" t="str">
        <f>[44]Março!$B$8</f>
        <v>*</v>
      </c>
      <c r="F49" s="11" t="str">
        <f>[44]Março!$B$9</f>
        <v>*</v>
      </c>
      <c r="G49" s="11" t="str">
        <f>[44]Março!$B$10</f>
        <v>*</v>
      </c>
      <c r="H49" s="11" t="str">
        <f>[44]Março!$B$11</f>
        <v>*</v>
      </c>
      <c r="I49" s="11" t="str">
        <f>[44]Março!$B$12</f>
        <v>*</v>
      </c>
      <c r="J49" s="11" t="str">
        <f>[44]Março!$B$13</f>
        <v>*</v>
      </c>
      <c r="K49" s="11" t="str">
        <f>[44]Março!$B$14</f>
        <v>*</v>
      </c>
      <c r="L49" s="11" t="str">
        <f>[44]Março!$B$15</f>
        <v>*</v>
      </c>
      <c r="M49" s="11" t="str">
        <f>[44]Março!$B$16</f>
        <v>*</v>
      </c>
      <c r="N49" s="11" t="str">
        <f>[44]Março!$B$17</f>
        <v>*</v>
      </c>
      <c r="O49" s="11" t="str">
        <f>[44]Março!$B$18</f>
        <v>*</v>
      </c>
      <c r="P49" s="11" t="str">
        <f>[44]Março!$B$19</f>
        <v>*</v>
      </c>
      <c r="Q49" s="11" t="str">
        <f>[44]Março!$B$20</f>
        <v>*</v>
      </c>
      <c r="R49" s="11" t="str">
        <f>[44]Março!$B$21</f>
        <v>*</v>
      </c>
      <c r="S49" s="11" t="str">
        <f>[44]Março!$B$22</f>
        <v>*</v>
      </c>
      <c r="T49" s="11" t="str">
        <f>[44]Março!$B$23</f>
        <v>*</v>
      </c>
      <c r="U49" s="11" t="str">
        <f>[44]Março!$B$24</f>
        <v>*</v>
      </c>
      <c r="V49" s="11" t="str">
        <f>[44]Março!$B$25</f>
        <v>*</v>
      </c>
      <c r="W49" s="11" t="str">
        <f>[44]Março!$B$26</f>
        <v>*</v>
      </c>
      <c r="X49" s="11" t="str">
        <f>[44]Março!$B$27</f>
        <v>*</v>
      </c>
      <c r="Y49" s="11" t="str">
        <f>[44]Março!$B$28</f>
        <v>*</v>
      </c>
      <c r="Z49" s="11" t="str">
        <f>[44]Março!$B$29</f>
        <v>*</v>
      </c>
      <c r="AA49" s="11" t="str">
        <f>[44]Março!$B$30</f>
        <v>*</v>
      </c>
      <c r="AB49" s="11" t="str">
        <f>[44]Março!$B$31</f>
        <v>*</v>
      </c>
      <c r="AC49" s="11" t="str">
        <f>[44]Março!$B$32</f>
        <v>*</v>
      </c>
      <c r="AD49" s="11" t="str">
        <f>[44]Março!$B$33</f>
        <v>*</v>
      </c>
      <c r="AE49" s="11" t="str">
        <f>[44]Março!$B$34</f>
        <v>*</v>
      </c>
      <c r="AF49" s="11" t="str">
        <f>[44]Março!$B$35</f>
        <v>*</v>
      </c>
      <c r="AG49" s="92" t="s">
        <v>226</v>
      </c>
      <c r="AI49" s="12" t="s">
        <v>47</v>
      </c>
    </row>
    <row r="50" spans="1:38" s="5" customFormat="1" ht="17.100000000000001" customHeight="1" x14ac:dyDescent="0.2">
      <c r="A50" s="59" t="s">
        <v>227</v>
      </c>
      <c r="B50" s="13">
        <f t="shared" ref="B50:AE50" si="14">AVERAGE(B5:B49)</f>
        <v>25.319207194910042</v>
      </c>
      <c r="C50" s="13">
        <f t="shared" si="14"/>
        <v>24.52685931832238</v>
      </c>
      <c r="D50" s="13">
        <f t="shared" si="14"/>
        <v>24.68056966370715</v>
      </c>
      <c r="E50" s="13">
        <f t="shared" si="14"/>
        <v>25.732568430881123</v>
      </c>
      <c r="F50" s="13">
        <f t="shared" si="14"/>
        <v>26.347357390873015</v>
      </c>
      <c r="G50" s="13">
        <f t="shared" si="14"/>
        <v>26.518400349650349</v>
      </c>
      <c r="H50" s="13">
        <f t="shared" si="14"/>
        <v>26.651525592217826</v>
      </c>
      <c r="I50" s="13">
        <f t="shared" si="14"/>
        <v>26.321567106522348</v>
      </c>
      <c r="J50" s="13">
        <f t="shared" si="14"/>
        <v>27.360409658010369</v>
      </c>
      <c r="K50" s="13">
        <f t="shared" si="14"/>
        <v>27.22830149088621</v>
      </c>
      <c r="L50" s="13">
        <f t="shared" si="14"/>
        <v>27.672537087418505</v>
      </c>
      <c r="M50" s="13">
        <f t="shared" si="14"/>
        <v>28.565067809794368</v>
      </c>
      <c r="N50" s="13">
        <f t="shared" si="14"/>
        <v>29.02411458333334</v>
      </c>
      <c r="O50" s="13">
        <f t="shared" si="14"/>
        <v>28.975510752688169</v>
      </c>
      <c r="P50" s="13">
        <f t="shared" si="14"/>
        <v>28.397938684760319</v>
      </c>
      <c r="Q50" s="13">
        <f t="shared" si="14"/>
        <v>27.179067867616254</v>
      </c>
      <c r="R50" s="13">
        <f t="shared" si="14"/>
        <v>27.885424887612398</v>
      </c>
      <c r="S50" s="13">
        <f t="shared" si="14"/>
        <v>28.186484374999999</v>
      </c>
      <c r="T50" s="13">
        <f t="shared" si="14"/>
        <v>25.573038720538715</v>
      </c>
      <c r="U50" s="13">
        <f t="shared" si="14"/>
        <v>24.765867628075693</v>
      </c>
      <c r="V50" s="13">
        <f t="shared" si="14"/>
        <v>24.748077146830788</v>
      </c>
      <c r="W50" s="13">
        <f t="shared" si="14"/>
        <v>25.601328771517398</v>
      </c>
      <c r="X50" s="13">
        <f t="shared" si="14"/>
        <v>25.897191884912473</v>
      </c>
      <c r="Y50" s="13">
        <f t="shared" si="14"/>
        <v>25.014552763353915</v>
      </c>
      <c r="Z50" s="13">
        <f t="shared" si="14"/>
        <v>26.05134432560903</v>
      </c>
      <c r="AA50" s="13">
        <f t="shared" si="14"/>
        <v>26.539540441176474</v>
      </c>
      <c r="AB50" s="13">
        <f t="shared" si="14"/>
        <v>26.086270396270397</v>
      </c>
      <c r="AC50" s="13">
        <f t="shared" si="14"/>
        <v>26.565625960061446</v>
      </c>
      <c r="AD50" s="13">
        <f t="shared" si="14"/>
        <v>25.397901812240047</v>
      </c>
      <c r="AE50" s="13">
        <f t="shared" si="14"/>
        <v>26.106300811617022</v>
      </c>
      <c r="AF50" s="13">
        <f t="shared" ref="AF50" si="15">AVERAGE(AF5:AF49)</f>
        <v>26.899772249809015</v>
      </c>
      <c r="AG50" s="131">
        <f>AVERAGE(AG5:AG49)</f>
        <v>26.592367514557559</v>
      </c>
      <c r="AI50" s="5" t="s">
        <v>47</v>
      </c>
      <c r="AJ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  <c r="AL51" s="12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88"/>
      <c r="AI52" s="1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8" x14ac:dyDescent="0.2">
      <c r="AI59" s="12" t="s">
        <v>47</v>
      </c>
    </row>
    <row r="60" spans="1:38" x14ac:dyDescent="0.2">
      <c r="N60" s="2" t="s">
        <v>47</v>
      </c>
      <c r="AD60" s="2" t="s">
        <v>47</v>
      </c>
    </row>
    <row r="61" spans="1:38" x14ac:dyDescent="0.2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2" t="s">
        <v>47</v>
      </c>
    </row>
    <row r="62" spans="1:38" x14ac:dyDescent="0.2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2" t="s">
        <v>47</v>
      </c>
      <c r="W62" s="2" t="s">
        <v>47</v>
      </c>
    </row>
    <row r="63" spans="1:38" x14ac:dyDescent="0.2">
      <c r="Z63" s="2" t="s">
        <v>47</v>
      </c>
    </row>
    <row r="64" spans="1:38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"/>
  <sheetViews>
    <sheetView tabSelected="1" zoomScale="90" zoomScaleNormal="90" workbookViewId="0">
      <selection activeCell="AI60" sqref="AI60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6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69"/>
    </row>
    <row r="2" spans="1:35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4"/>
      <c r="AI2" s="104"/>
    </row>
    <row r="3" spans="1:35" s="5" customFormat="1" ht="20.100000000000001" customHeight="1" x14ac:dyDescent="0.2">
      <c r="A3" s="149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78">
        <v>30</v>
      </c>
      <c r="AF3" s="155">
        <v>31</v>
      </c>
      <c r="AG3" s="124" t="s">
        <v>39</v>
      </c>
      <c r="AH3" s="106" t="s">
        <v>37</v>
      </c>
      <c r="AI3" s="114" t="s">
        <v>225</v>
      </c>
    </row>
    <row r="4" spans="1:35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8" t="s">
        <v>35</v>
      </c>
      <c r="AH4" s="107" t="s">
        <v>35</v>
      </c>
      <c r="AI4" s="103" t="s">
        <v>35</v>
      </c>
    </row>
    <row r="5" spans="1:35" s="5" customFormat="1" x14ac:dyDescent="0.2">
      <c r="A5" s="58" t="s">
        <v>40</v>
      </c>
      <c r="B5" s="128">
        <f>[1]Março!$K$5</f>
        <v>0</v>
      </c>
      <c r="C5" s="128">
        <f>[1]Março!$K$6</f>
        <v>0</v>
      </c>
      <c r="D5" s="128">
        <f>[1]Março!$K$7</f>
        <v>0</v>
      </c>
      <c r="E5" s="128">
        <f>[1]Março!$K$8</f>
        <v>0</v>
      </c>
      <c r="F5" s="128">
        <f>[1]Março!$K$9</f>
        <v>0</v>
      </c>
      <c r="G5" s="128">
        <f>[1]Março!$K$10</f>
        <v>0</v>
      </c>
      <c r="H5" s="128">
        <f>[1]Março!$K$11</f>
        <v>0</v>
      </c>
      <c r="I5" s="128">
        <f>[1]Março!$K$12</f>
        <v>0</v>
      </c>
      <c r="J5" s="128">
        <f>[1]Março!$K$13</f>
        <v>0</v>
      </c>
      <c r="K5" s="128">
        <f>[1]Março!$K$14</f>
        <v>0</v>
      </c>
      <c r="L5" s="128">
        <f>[1]Março!$K$15</f>
        <v>0</v>
      </c>
      <c r="M5" s="128">
        <f>[1]Março!$K$16</f>
        <v>0</v>
      </c>
      <c r="N5" s="128">
        <f>[1]Março!$K$17</f>
        <v>0</v>
      </c>
      <c r="O5" s="128">
        <f>[1]Março!$K$18</f>
        <v>0</v>
      </c>
      <c r="P5" s="128">
        <f>[1]Março!$K$19</f>
        <v>16.600000000000001</v>
      </c>
      <c r="Q5" s="128">
        <f>[1]Março!$K$20</f>
        <v>0.2</v>
      </c>
      <c r="R5" s="128">
        <f>[1]Março!$K$21</f>
        <v>0</v>
      </c>
      <c r="S5" s="128">
        <f>[1]Março!$K$22</f>
        <v>0</v>
      </c>
      <c r="T5" s="128">
        <f>[1]Março!$K$23</f>
        <v>51.4</v>
      </c>
      <c r="U5" s="128">
        <f>[1]Março!$K$24</f>
        <v>0.2</v>
      </c>
      <c r="V5" s="128">
        <f>[1]Março!$K$25</f>
        <v>0</v>
      </c>
      <c r="W5" s="128">
        <f>[1]Março!$K$26</f>
        <v>0</v>
      </c>
      <c r="X5" s="128">
        <f>[1]Março!$K$27</f>
        <v>0</v>
      </c>
      <c r="Y5" s="128">
        <f>[1]Março!$K$28</f>
        <v>0</v>
      </c>
      <c r="Z5" s="128">
        <f>[1]Março!$K$29</f>
        <v>0</v>
      </c>
      <c r="AA5" s="128">
        <f>[1]Março!$K$30</f>
        <v>0</v>
      </c>
      <c r="AB5" s="128">
        <f>[1]Março!$K$31</f>
        <v>0</v>
      </c>
      <c r="AC5" s="128">
        <f>[1]Março!$K$32</f>
        <v>0</v>
      </c>
      <c r="AD5" s="128">
        <f>[1]Março!$K$33</f>
        <v>0</v>
      </c>
      <c r="AE5" s="128">
        <f>[1]Março!$K$34</f>
        <v>20.599999999999998</v>
      </c>
      <c r="AF5" s="128">
        <f>[1]Março!$K$35</f>
        <v>0</v>
      </c>
      <c r="AG5" s="15">
        <f t="shared" ref="AG5" si="1">SUM(B5:AF5)</f>
        <v>89</v>
      </c>
      <c r="AH5" s="16">
        <f t="shared" ref="AH5" si="2">MAX(B5:AF5)</f>
        <v>51.4</v>
      </c>
      <c r="AI5" s="67">
        <f t="shared" ref="AI5" si="3">COUNTIF(B5:AF5,"=0,0")</f>
        <v>26</v>
      </c>
    </row>
    <row r="6" spans="1:35" x14ac:dyDescent="0.2">
      <c r="A6" s="58" t="s">
        <v>0</v>
      </c>
      <c r="B6" s="11">
        <f>[2]Março!$K$5</f>
        <v>0</v>
      </c>
      <c r="C6" s="11">
        <f>[2]Março!$K$6</f>
        <v>0</v>
      </c>
      <c r="D6" s="11">
        <f>[2]Março!$K$7</f>
        <v>0</v>
      </c>
      <c r="E6" s="11">
        <f>[2]Março!$K$8</f>
        <v>0</v>
      </c>
      <c r="F6" s="11">
        <f>[2]Março!$K$9</f>
        <v>0</v>
      </c>
      <c r="G6" s="11">
        <f>[2]Março!$K$10</f>
        <v>0</v>
      </c>
      <c r="H6" s="11">
        <f>[2]Março!$K$11</f>
        <v>0</v>
      </c>
      <c r="I6" s="11">
        <f>[2]Março!$K$12</f>
        <v>8.3999999999999986</v>
      </c>
      <c r="J6" s="11">
        <f>[2]Março!$K$13</f>
        <v>0</v>
      </c>
      <c r="K6" s="11">
        <f>[2]Março!$K$14</f>
        <v>0</v>
      </c>
      <c r="L6" s="11">
        <f>[2]Março!$K$15</f>
        <v>0</v>
      </c>
      <c r="M6" s="11">
        <f>[2]Março!$K$16</f>
        <v>0</v>
      </c>
      <c r="N6" s="11">
        <f>[2]Março!$K$17</f>
        <v>0</v>
      </c>
      <c r="O6" s="11">
        <f>[2]Março!$K$18</f>
        <v>0</v>
      </c>
      <c r="P6" s="11">
        <f>[2]Março!$K$19</f>
        <v>0</v>
      </c>
      <c r="Q6" s="11">
        <f>[2]Março!$K$20</f>
        <v>0</v>
      </c>
      <c r="R6" s="11">
        <f>[2]Março!$K$21</f>
        <v>16.399999999999999</v>
      </c>
      <c r="S6" s="11">
        <f>[2]Março!$K$22</f>
        <v>3.6</v>
      </c>
      <c r="T6" s="11">
        <f>[2]Março!$K$23</f>
        <v>11.199999999999998</v>
      </c>
      <c r="U6" s="11">
        <f>[2]Março!$K$24</f>
        <v>19.799999999999997</v>
      </c>
      <c r="V6" s="11">
        <f>[2]Março!$K$25</f>
        <v>0</v>
      </c>
      <c r="W6" s="11">
        <f>[2]Março!$K$26</f>
        <v>0</v>
      </c>
      <c r="X6" s="11">
        <f>[2]Março!$K$27</f>
        <v>0</v>
      </c>
      <c r="Y6" s="11">
        <f>[2]Março!$K$28</f>
        <v>0</v>
      </c>
      <c r="Z6" s="11">
        <f>[2]Março!$K$29</f>
        <v>0</v>
      </c>
      <c r="AA6" s="11">
        <f>[2]Março!$K$30</f>
        <v>0</v>
      </c>
      <c r="AB6" s="11">
        <f>[2]Março!$K$31</f>
        <v>0</v>
      </c>
      <c r="AC6" s="11">
        <f>[2]Março!$K$32</f>
        <v>4.4000000000000004</v>
      </c>
      <c r="AD6" s="11">
        <f>[2]Março!$K$33</f>
        <v>7.2000000000000011</v>
      </c>
      <c r="AE6" s="11">
        <f>[2]Março!$K$34</f>
        <v>0</v>
      </c>
      <c r="AF6" s="11">
        <f>[2]Março!$K$35</f>
        <v>0</v>
      </c>
      <c r="AG6" s="15">
        <f t="shared" ref="AG6" si="4">SUM(B6:AF6)</f>
        <v>70.999999999999986</v>
      </c>
      <c r="AH6" s="16">
        <f t="shared" ref="AH6" si="5">MAX(B6:AF6)</f>
        <v>19.799999999999997</v>
      </c>
      <c r="AI6" s="67">
        <f t="shared" ref="AI6" si="6">COUNTIF(B6:AF6,"=0,0")</f>
        <v>24</v>
      </c>
    </row>
    <row r="7" spans="1:35" x14ac:dyDescent="0.2">
      <c r="A7" s="58" t="s">
        <v>104</v>
      </c>
      <c r="B7" s="11">
        <f>[3]Março!$K$5</f>
        <v>0</v>
      </c>
      <c r="C7" s="11">
        <f>[3]Março!$K$6</f>
        <v>0</v>
      </c>
      <c r="D7" s="11">
        <f>[3]Março!$K$7</f>
        <v>0</v>
      </c>
      <c r="E7" s="11">
        <f>[3]Março!$K$8</f>
        <v>0</v>
      </c>
      <c r="F7" s="11">
        <f>[3]Março!$K$9</f>
        <v>0</v>
      </c>
      <c r="G7" s="11">
        <f>[3]Março!$K$10</f>
        <v>0</v>
      </c>
      <c r="H7" s="11">
        <f>[3]Março!$K$11</f>
        <v>0</v>
      </c>
      <c r="I7" s="11">
        <f>[3]Março!$K$12</f>
        <v>1.5999999999999999</v>
      </c>
      <c r="J7" s="11">
        <f>[3]Março!$K$13</f>
        <v>0</v>
      </c>
      <c r="K7" s="11">
        <f>[3]Março!$K$14</f>
        <v>0</v>
      </c>
      <c r="L7" s="11">
        <f>[3]Março!$K$15</f>
        <v>0</v>
      </c>
      <c r="M7" s="11">
        <f>[3]Março!$K$16</f>
        <v>0</v>
      </c>
      <c r="N7" s="11">
        <f>[3]Março!$K$17</f>
        <v>0</v>
      </c>
      <c r="O7" s="11">
        <f>[3]Março!$K$18</f>
        <v>0</v>
      </c>
      <c r="P7" s="11">
        <f>[3]Março!$K$19</f>
        <v>0</v>
      </c>
      <c r="Q7" s="11">
        <f>[3]Março!$K$20</f>
        <v>2.8000000000000003</v>
      </c>
      <c r="R7" s="11">
        <f>[3]Março!$K$21</f>
        <v>0</v>
      </c>
      <c r="S7" s="11">
        <f>[3]Março!$K$22</f>
        <v>1.8</v>
      </c>
      <c r="T7" s="11">
        <f>[3]Março!$K$23</f>
        <v>24.599999999999998</v>
      </c>
      <c r="U7" s="11">
        <f>[3]Março!$K$24</f>
        <v>0.60000000000000009</v>
      </c>
      <c r="V7" s="11">
        <f>[3]Março!$K$25</f>
        <v>0</v>
      </c>
      <c r="W7" s="11">
        <f>[3]Março!$K$26</f>
        <v>0</v>
      </c>
      <c r="X7" s="11">
        <f>[3]Março!$K$27</f>
        <v>0</v>
      </c>
      <c r="Y7" s="11">
        <f>[3]Março!$K$28</f>
        <v>0</v>
      </c>
      <c r="Z7" s="11">
        <f>[3]Março!$K$29</f>
        <v>0</v>
      </c>
      <c r="AA7" s="11">
        <f>[3]Março!$K$30</f>
        <v>0</v>
      </c>
      <c r="AB7" s="11">
        <f>[3]Março!$K$31</f>
        <v>0</v>
      </c>
      <c r="AC7" s="11">
        <f>[3]Março!$K$32</f>
        <v>0</v>
      </c>
      <c r="AD7" s="11">
        <f>[3]Março!$K$33</f>
        <v>6.6</v>
      </c>
      <c r="AE7" s="11">
        <f>[3]Março!$K$34</f>
        <v>0</v>
      </c>
      <c r="AF7" s="11">
        <f>[3]Março!$K$35</f>
        <v>0</v>
      </c>
      <c r="AG7" s="15">
        <f t="shared" ref="AG7" si="7">SUM(B7:AF7)</f>
        <v>38</v>
      </c>
      <c r="AH7" s="16">
        <f t="shared" ref="AH7" si="8">MAX(B7:AF7)</f>
        <v>24.599999999999998</v>
      </c>
      <c r="AI7" s="67">
        <f t="shared" ref="AI7" si="9">COUNTIF(B7:AF7,"=0,0")</f>
        <v>25</v>
      </c>
    </row>
    <row r="8" spans="1:35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 t="s">
        <v>226</v>
      </c>
      <c r="H8" s="11" t="s">
        <v>226</v>
      </c>
      <c r="I8" s="11" t="s">
        <v>226</v>
      </c>
      <c r="J8" s="11" t="s">
        <v>226</v>
      </c>
      <c r="K8" s="11" t="s">
        <v>226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 t="s">
        <v>226</v>
      </c>
      <c r="AH8" s="16" t="s">
        <v>226</v>
      </c>
      <c r="AI8" s="67" t="s">
        <v>226</v>
      </c>
    </row>
    <row r="9" spans="1:35" x14ac:dyDescent="0.2">
      <c r="A9" s="58" t="s">
        <v>167</v>
      </c>
      <c r="B9" s="11">
        <f>[4]Março!$K$5</f>
        <v>3</v>
      </c>
      <c r="C9" s="11">
        <f>[4]Março!$K$6</f>
        <v>0</v>
      </c>
      <c r="D9" s="11">
        <f>[4]Março!$K$7</f>
        <v>0</v>
      </c>
      <c r="E9" s="11">
        <f>[4]Março!$K$8</f>
        <v>0</v>
      </c>
      <c r="F9" s="11">
        <f>[4]Março!$K$9</f>
        <v>0</v>
      </c>
      <c r="G9" s="11">
        <f>[4]Março!$K$10</f>
        <v>0</v>
      </c>
      <c r="H9" s="11">
        <f>[4]Março!$K$11</f>
        <v>0</v>
      </c>
      <c r="I9" s="11">
        <f>[4]Março!$K$12</f>
        <v>0</v>
      </c>
      <c r="J9" s="11">
        <f>[4]Março!$K$13</f>
        <v>0</v>
      </c>
      <c r="K9" s="11">
        <f>[4]Março!$K$14</f>
        <v>0</v>
      </c>
      <c r="L9" s="11">
        <f>[4]Março!$K$15</f>
        <v>0</v>
      </c>
      <c r="M9" s="11">
        <f>[4]Março!$K$16</f>
        <v>0</v>
      </c>
      <c r="N9" s="11">
        <f>[4]Março!$K$17</f>
        <v>0</v>
      </c>
      <c r="O9" s="11">
        <f>[4]Março!$K$18</f>
        <v>0</v>
      </c>
      <c r="P9" s="11">
        <f>[4]Março!$K$19</f>
        <v>0</v>
      </c>
      <c r="Q9" s="11">
        <f>[4]Março!$K$20</f>
        <v>0</v>
      </c>
      <c r="R9" s="11">
        <f>[4]Março!$K$21</f>
        <v>1.2</v>
      </c>
      <c r="S9" s="11">
        <f>[4]Março!$K$22</f>
        <v>0.6</v>
      </c>
      <c r="T9" s="11">
        <f>[4]Março!$K$23</f>
        <v>8.1999999999999993</v>
      </c>
      <c r="U9" s="11">
        <f>[4]Março!$K$24</f>
        <v>31.8</v>
      </c>
      <c r="V9" s="11">
        <f>[4]Março!$K$25</f>
        <v>0</v>
      </c>
      <c r="W9" s="11">
        <f>[4]Março!$K$26</f>
        <v>0</v>
      </c>
      <c r="X9" s="11">
        <f>[4]Março!$K$27</f>
        <v>0</v>
      </c>
      <c r="Y9" s="11">
        <f>[4]Março!$K$28</f>
        <v>0</v>
      </c>
      <c r="Z9" s="11">
        <f>[4]Março!$K$29</f>
        <v>0</v>
      </c>
      <c r="AA9" s="11">
        <f>[4]Março!$K$30</f>
        <v>0</v>
      </c>
      <c r="AB9" s="11">
        <f>[4]Março!$K$31</f>
        <v>0</v>
      </c>
      <c r="AC9" s="11">
        <f>[4]Março!$K$32</f>
        <v>6.4</v>
      </c>
      <c r="AD9" s="11">
        <f>[4]Março!$K$33</f>
        <v>0.60000000000000009</v>
      </c>
      <c r="AE9" s="11">
        <f>[4]Março!$K$34</f>
        <v>0</v>
      </c>
      <c r="AF9" s="11">
        <f>[4]Março!$K$35</f>
        <v>0</v>
      </c>
      <c r="AG9" s="15">
        <f t="shared" ref="AG9" si="10">SUM(B9:AF9)</f>
        <v>51.8</v>
      </c>
      <c r="AH9" s="16">
        <f t="shared" ref="AH9" si="11">MAX(B9:AF9)</f>
        <v>31.8</v>
      </c>
      <c r="AI9" s="67">
        <f t="shared" ref="AI9" si="12">COUNTIF(B9:AF9,"=0,0")</f>
        <v>24</v>
      </c>
    </row>
    <row r="10" spans="1:35" x14ac:dyDescent="0.2">
      <c r="A10" s="58" t="s">
        <v>111</v>
      </c>
      <c r="B10" s="11" t="str">
        <f>[5]Março!$K$5</f>
        <v>*</v>
      </c>
      <c r="C10" s="11" t="str">
        <f>[5]Março!$K$6</f>
        <v>*</v>
      </c>
      <c r="D10" s="11" t="str">
        <f>[5]Março!$K$7</f>
        <v>*</v>
      </c>
      <c r="E10" s="11" t="str">
        <f>[5]Março!$K$8</f>
        <v>*</v>
      </c>
      <c r="F10" s="11" t="str">
        <f>[5]Março!$K$9</f>
        <v>*</v>
      </c>
      <c r="G10" s="11" t="str">
        <f>[5]Março!$K$10</f>
        <v>*</v>
      </c>
      <c r="H10" s="11" t="str">
        <f>[5]Março!$K$11</f>
        <v>*</v>
      </c>
      <c r="I10" s="11" t="str">
        <f>[5]Março!$K$12</f>
        <v>*</v>
      </c>
      <c r="J10" s="11" t="str">
        <f>[5]Março!$K$13</f>
        <v>*</v>
      </c>
      <c r="K10" s="11" t="str">
        <f>[5]Março!$K$14</f>
        <v>*</v>
      </c>
      <c r="L10" s="11" t="str">
        <f>[5]Março!$K$15</f>
        <v>*</v>
      </c>
      <c r="M10" s="11" t="str">
        <f>[5]Março!$K$16</f>
        <v>*</v>
      </c>
      <c r="N10" s="11" t="str">
        <f>[5]Março!$K$17</f>
        <v>*</v>
      </c>
      <c r="O10" s="11" t="str">
        <f>[5]Março!$K$18</f>
        <v>*</v>
      </c>
      <c r="P10" s="11" t="str">
        <f>[5]Março!$K$19</f>
        <v>*</v>
      </c>
      <c r="Q10" s="11" t="str">
        <f>[5]Março!$K$20</f>
        <v>*</v>
      </c>
      <c r="R10" s="11" t="str">
        <f>[5]Março!$K$21</f>
        <v>*</v>
      </c>
      <c r="S10" s="11" t="str">
        <f>[5]Março!$K$22</f>
        <v>*</v>
      </c>
      <c r="T10" s="11" t="str">
        <f>[5]Março!$K$23</f>
        <v>*</v>
      </c>
      <c r="U10" s="11" t="str">
        <f>[5]Março!$K$24</f>
        <v>*</v>
      </c>
      <c r="V10" s="11" t="str">
        <f>[5]Março!$K$25</f>
        <v>*</v>
      </c>
      <c r="W10" s="11" t="str">
        <f>[5]Março!$K$26</f>
        <v>*</v>
      </c>
      <c r="X10" s="11" t="str">
        <f>[5]Março!$K$27</f>
        <v>*</v>
      </c>
      <c r="Y10" s="11" t="str">
        <f>[5]Março!$K$28</f>
        <v>*</v>
      </c>
      <c r="Z10" s="11" t="str">
        <f>[5]Março!$K$29</f>
        <v>*</v>
      </c>
      <c r="AA10" s="11" t="str">
        <f>[5]Março!$K$30</f>
        <v>*</v>
      </c>
      <c r="AB10" s="11" t="str">
        <f>[5]Março!$K$31</f>
        <v>*</v>
      </c>
      <c r="AC10" s="11" t="str">
        <f>[5]Março!$K$32</f>
        <v>*</v>
      </c>
      <c r="AD10" s="11" t="str">
        <f>[5]Março!$K$33</f>
        <v>*</v>
      </c>
      <c r="AE10" s="11" t="str">
        <f>[5]Março!$K$34</f>
        <v>*</v>
      </c>
      <c r="AF10" s="11" t="str">
        <f>[5]Março!$K$35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[6]Março!$K$5</f>
        <v>0</v>
      </c>
      <c r="C11" s="11">
        <f>[6]Março!$K$6</f>
        <v>0</v>
      </c>
      <c r="D11" s="11">
        <f>[6]Março!$K$7</f>
        <v>0.4</v>
      </c>
      <c r="E11" s="11">
        <f>[6]Março!$K$8</f>
        <v>0</v>
      </c>
      <c r="F11" s="11">
        <f>[6]Março!$K$9</f>
        <v>0</v>
      </c>
      <c r="G11" s="11">
        <f>[6]Março!$K$10</f>
        <v>0</v>
      </c>
      <c r="H11" s="11">
        <f>[6]Março!$K$11</f>
        <v>0</v>
      </c>
      <c r="I11" s="11">
        <f>[6]Março!$K$12</f>
        <v>0</v>
      </c>
      <c r="J11" s="11">
        <f>[6]Março!$K$13</f>
        <v>0</v>
      </c>
      <c r="K11" s="11">
        <f>[6]Março!$K$14</f>
        <v>0</v>
      </c>
      <c r="L11" s="11">
        <f>[6]Março!$K$15</f>
        <v>0</v>
      </c>
      <c r="M11" s="11">
        <f>[6]Março!$K$16</f>
        <v>0</v>
      </c>
      <c r="N11" s="11">
        <f>[6]Março!$K$17</f>
        <v>0</v>
      </c>
      <c r="O11" s="11">
        <f>[6]Março!$K$18</f>
        <v>0</v>
      </c>
      <c r="P11" s="11">
        <f>[6]Março!$K$19</f>
        <v>0</v>
      </c>
      <c r="Q11" s="11">
        <f>[6]Março!$K$20</f>
        <v>0.8</v>
      </c>
      <c r="R11" s="11">
        <f>[6]Março!$K$21</f>
        <v>0</v>
      </c>
      <c r="S11" s="11">
        <f>[6]Março!$K$22</f>
        <v>0.6</v>
      </c>
      <c r="T11" s="11">
        <f>[6]Março!$K$23</f>
        <v>6.6000000000000005</v>
      </c>
      <c r="U11" s="11">
        <f>[6]Março!$K$24</f>
        <v>1.7999999999999998</v>
      </c>
      <c r="V11" s="11">
        <f>[6]Março!$K$25</f>
        <v>0</v>
      </c>
      <c r="W11" s="11">
        <f>[6]Março!$K$26</f>
        <v>0</v>
      </c>
      <c r="X11" s="11">
        <f>[6]Março!$K$27</f>
        <v>0</v>
      </c>
      <c r="Y11" s="11">
        <f>[6]Março!$K$28</f>
        <v>0</v>
      </c>
      <c r="Z11" s="11">
        <f>[6]Março!$K$29</f>
        <v>0</v>
      </c>
      <c r="AA11" s="11">
        <f>[6]Março!$K$30</f>
        <v>0</v>
      </c>
      <c r="AB11" s="11">
        <f>[6]Março!$K$31</f>
        <v>0</v>
      </c>
      <c r="AC11" s="11">
        <f>[6]Março!$K$32</f>
        <v>0</v>
      </c>
      <c r="AD11" s="11">
        <f>[6]Março!$K$33</f>
        <v>32.200000000000003</v>
      </c>
      <c r="AE11" s="11">
        <f>[6]Março!$K$34</f>
        <v>0</v>
      </c>
      <c r="AF11" s="11">
        <f>[6]Março!$K$35</f>
        <v>0</v>
      </c>
      <c r="AG11" s="15">
        <f t="shared" ref="AG11" si="13">SUM(B11:AF11)</f>
        <v>42.400000000000006</v>
      </c>
      <c r="AH11" s="16">
        <f t="shared" ref="AH11:AH12" si="14">MAX(B11:AF11)</f>
        <v>32.200000000000003</v>
      </c>
      <c r="AI11" s="67">
        <f t="shared" ref="AI11:AI12" si="15">COUNTIF(B11:AF11,"=0,0")</f>
        <v>25</v>
      </c>
    </row>
    <row r="12" spans="1:35" x14ac:dyDescent="0.2">
      <c r="A12" s="58" t="s">
        <v>41</v>
      </c>
      <c r="B12" s="11">
        <f>[7]Março!$K$5</f>
        <v>0</v>
      </c>
      <c r="C12" s="11">
        <f>[7]Março!$K$6</f>
        <v>0</v>
      </c>
      <c r="D12" s="11">
        <f>[7]Março!$K$7</f>
        <v>0</v>
      </c>
      <c r="E12" s="11">
        <f>[7]Março!$K$8</f>
        <v>0</v>
      </c>
      <c r="F12" s="11">
        <f>[7]Março!$K$9</f>
        <v>0</v>
      </c>
      <c r="G12" s="11">
        <f>[7]Março!$K$10</f>
        <v>0</v>
      </c>
      <c r="H12" s="11">
        <f>[7]Março!$K$11</f>
        <v>0</v>
      </c>
      <c r="I12" s="11">
        <f>[7]Março!$K$12</f>
        <v>0</v>
      </c>
      <c r="J12" s="11">
        <f>[7]Março!$K$13</f>
        <v>0</v>
      </c>
      <c r="K12" s="11">
        <f>[7]Março!$K$14</f>
        <v>0</v>
      </c>
      <c r="L12" s="11">
        <f>[7]Março!$K$15</f>
        <v>0</v>
      </c>
      <c r="M12" s="11">
        <f>[7]Março!$K$16</f>
        <v>0</v>
      </c>
      <c r="N12" s="11">
        <f>[7]Março!$K$17</f>
        <v>0</v>
      </c>
      <c r="O12" s="11">
        <f>[7]Março!$K$18</f>
        <v>0</v>
      </c>
      <c r="P12" s="11">
        <f>[7]Março!$K$19</f>
        <v>0</v>
      </c>
      <c r="Q12" s="11">
        <f>[7]Março!$K$20</f>
        <v>0</v>
      </c>
      <c r="R12" s="11">
        <f>[7]Março!$K$21</f>
        <v>0</v>
      </c>
      <c r="S12" s="11">
        <f>[7]Março!$K$22</f>
        <v>0.4</v>
      </c>
      <c r="T12" s="11">
        <f>[7]Março!$K$23</f>
        <v>0.2</v>
      </c>
      <c r="U12" s="11">
        <f>[7]Março!$K$24</f>
        <v>0</v>
      </c>
      <c r="V12" s="11">
        <f>[7]Março!$K$25</f>
        <v>0</v>
      </c>
      <c r="W12" s="11">
        <f>[7]Março!$K$26</f>
        <v>0</v>
      </c>
      <c r="X12" s="11">
        <f>[7]Março!$K$27</f>
        <v>0</v>
      </c>
      <c r="Y12" s="11">
        <f>[7]Março!$K$28</f>
        <v>0</v>
      </c>
      <c r="Z12" s="11">
        <f>[7]Março!$K$29</f>
        <v>0</v>
      </c>
      <c r="AA12" s="11">
        <f>[7]Março!$K$30</f>
        <v>0</v>
      </c>
      <c r="AB12" s="11">
        <f>[7]Março!$K$31</f>
        <v>0</v>
      </c>
      <c r="AC12" s="11">
        <f>[7]Março!$K$32</f>
        <v>0</v>
      </c>
      <c r="AD12" s="11">
        <f>[7]Março!$K$33</f>
        <v>0</v>
      </c>
      <c r="AE12" s="11">
        <f>[7]Março!$K$34</f>
        <v>0</v>
      </c>
      <c r="AF12" s="11">
        <f>[7]Março!$K$35</f>
        <v>0</v>
      </c>
      <c r="AG12" s="15">
        <f t="shared" ref="AG12" si="16">SUM(B12:AF12)</f>
        <v>0.60000000000000009</v>
      </c>
      <c r="AH12" s="16">
        <f t="shared" si="14"/>
        <v>0.4</v>
      </c>
      <c r="AI12" s="67">
        <f t="shared" si="15"/>
        <v>29</v>
      </c>
    </row>
    <row r="13" spans="1:35" x14ac:dyDescent="0.2">
      <c r="A13" s="58" t="s">
        <v>114</v>
      </c>
      <c r="B13" s="11" t="str">
        <f>[8]Março!$K$5</f>
        <v>*</v>
      </c>
      <c r="C13" s="11" t="str">
        <f>[8]Março!$K$6</f>
        <v>*</v>
      </c>
      <c r="D13" s="11" t="str">
        <f>[8]Março!$K$7</f>
        <v>*</v>
      </c>
      <c r="E13" s="11" t="str">
        <f>[8]Março!$K$8</f>
        <v>*</v>
      </c>
      <c r="F13" s="11" t="str">
        <f>[8]Março!$K$9</f>
        <v>*</v>
      </c>
      <c r="G13" s="11" t="str">
        <f>[8]Março!$K$10</f>
        <v>*</v>
      </c>
      <c r="H13" s="11" t="str">
        <f>[8]Março!$K$11</f>
        <v>*</v>
      </c>
      <c r="I13" s="11" t="str">
        <f>[8]Março!$K$12</f>
        <v>*</v>
      </c>
      <c r="J13" s="11" t="str">
        <f>[8]Março!$K$13</f>
        <v>*</v>
      </c>
      <c r="K13" s="11" t="str">
        <f>[8]Março!$K$14</f>
        <v>*</v>
      </c>
      <c r="L13" s="11" t="str">
        <f>[8]Março!$K$15</f>
        <v>*</v>
      </c>
      <c r="M13" s="11" t="str">
        <f>[8]Março!$K$16</f>
        <v>*</v>
      </c>
      <c r="N13" s="11" t="str">
        <f>[8]Março!$K$17</f>
        <v>*</v>
      </c>
      <c r="O13" s="11" t="str">
        <f>[8]Março!$K$18</f>
        <v>*</v>
      </c>
      <c r="P13" s="11" t="str">
        <f>[8]Março!$K$19</f>
        <v>*</v>
      </c>
      <c r="Q13" s="11" t="str">
        <f>[8]Março!$K$20</f>
        <v>*</v>
      </c>
      <c r="R13" s="11" t="str">
        <f>[8]Março!$K$21</f>
        <v>*</v>
      </c>
      <c r="S13" s="11" t="str">
        <f>[8]Março!$K$22</f>
        <v>*</v>
      </c>
      <c r="T13" s="11" t="str">
        <f>[8]Março!$K$23</f>
        <v>*</v>
      </c>
      <c r="U13" s="11" t="str">
        <f>[8]Março!$K$24</f>
        <v>*</v>
      </c>
      <c r="V13" s="11" t="str">
        <f>[8]Março!$K$25</f>
        <v>*</v>
      </c>
      <c r="W13" s="11" t="str">
        <f>[8]Março!$K$26</f>
        <v>*</v>
      </c>
      <c r="X13" s="11" t="str">
        <f>[8]Março!$K$27</f>
        <v>*</v>
      </c>
      <c r="Y13" s="11" t="str">
        <f>[8]Março!$K$28</f>
        <v>*</v>
      </c>
      <c r="Z13" s="11" t="str">
        <f>[8]Março!$K$29</f>
        <v>*</v>
      </c>
      <c r="AA13" s="11" t="str">
        <f>[8]Março!$K$30</f>
        <v>*</v>
      </c>
      <c r="AB13" s="11" t="str">
        <f>[8]Março!$K$31</f>
        <v>*</v>
      </c>
      <c r="AC13" s="11" t="str">
        <f>[8]Março!$K$32</f>
        <v>*</v>
      </c>
      <c r="AD13" s="11" t="str">
        <f>[8]Março!$K$33</f>
        <v>*</v>
      </c>
      <c r="AE13" s="11" t="str">
        <f>[8]Março!$K$34</f>
        <v>*</v>
      </c>
      <c r="AF13" s="11" t="str">
        <f>[8]Março!$K$35</f>
        <v>*</v>
      </c>
      <c r="AG13" s="14" t="s">
        <v>226</v>
      </c>
      <c r="AH13" s="140" t="s">
        <v>226</v>
      </c>
      <c r="AI13" s="67" t="s">
        <v>226</v>
      </c>
    </row>
    <row r="14" spans="1:35" x14ac:dyDescent="0.2">
      <c r="A14" s="58" t="s">
        <v>118</v>
      </c>
      <c r="B14" s="11" t="str">
        <f>[9]Março!$K$5</f>
        <v>*</v>
      </c>
      <c r="C14" s="11" t="str">
        <f>[9]Março!$K$6</f>
        <v>*</v>
      </c>
      <c r="D14" s="11" t="str">
        <f>[9]Março!$K$7</f>
        <v>*</v>
      </c>
      <c r="E14" s="11" t="str">
        <f>[9]Março!$K$8</f>
        <v>*</v>
      </c>
      <c r="F14" s="11" t="str">
        <f>[9]Março!$K$9</f>
        <v>*</v>
      </c>
      <c r="G14" s="11" t="str">
        <f>[9]Março!$K$10</f>
        <v>*</v>
      </c>
      <c r="H14" s="11" t="str">
        <f>[9]Março!$K$11</f>
        <v>*</v>
      </c>
      <c r="I14" s="11" t="str">
        <f>[9]Março!$K$12</f>
        <v>*</v>
      </c>
      <c r="J14" s="11" t="str">
        <f>[9]Março!$K$13</f>
        <v>*</v>
      </c>
      <c r="K14" s="11" t="str">
        <f>[9]Março!$K$14</f>
        <v>*</v>
      </c>
      <c r="L14" s="11" t="str">
        <f>[9]Março!$K$15</f>
        <v>*</v>
      </c>
      <c r="M14" s="11" t="str">
        <f>[9]Março!$K$16</f>
        <v>*</v>
      </c>
      <c r="N14" s="11" t="str">
        <f>[9]Março!$K$17</f>
        <v>*</v>
      </c>
      <c r="O14" s="11" t="str">
        <f>[9]Março!$K$18</f>
        <v>*</v>
      </c>
      <c r="P14" s="11" t="str">
        <f>[9]Março!$K$19</f>
        <v>*</v>
      </c>
      <c r="Q14" s="11" t="str">
        <f>[9]Março!$K$20</f>
        <v>*</v>
      </c>
      <c r="R14" s="11" t="str">
        <f>[9]Março!$K$21</f>
        <v>*</v>
      </c>
      <c r="S14" s="11" t="str">
        <f>[9]Março!$K$22</f>
        <v>*</v>
      </c>
      <c r="T14" s="11" t="str">
        <f>[9]Março!$K$23</f>
        <v>*</v>
      </c>
      <c r="U14" s="11" t="str">
        <f>[9]Março!$K$24</f>
        <v>*</v>
      </c>
      <c r="V14" s="11" t="str">
        <f>[9]Março!$K$25</f>
        <v>*</v>
      </c>
      <c r="W14" s="11" t="str">
        <f>[9]Março!$K$26</f>
        <v>*</v>
      </c>
      <c r="X14" s="11" t="str">
        <f>[9]Março!$K$27</f>
        <v>*</v>
      </c>
      <c r="Y14" s="11" t="str">
        <f>[9]Março!$K$28</f>
        <v>*</v>
      </c>
      <c r="Z14" s="11" t="str">
        <f>[9]Março!$K$29</f>
        <v>*</v>
      </c>
      <c r="AA14" s="11" t="str">
        <f>[9]Março!$K$30</f>
        <v>*</v>
      </c>
      <c r="AB14" s="11" t="str">
        <f>[9]Março!$K$31</f>
        <v>*</v>
      </c>
      <c r="AC14" s="11" t="str">
        <f>[9]Março!$K$32</f>
        <v>*</v>
      </c>
      <c r="AD14" s="11" t="str">
        <f>[9]Março!$K$33</f>
        <v>*</v>
      </c>
      <c r="AE14" s="11" t="str">
        <f>[9]Março!$K$34</f>
        <v>*</v>
      </c>
      <c r="AF14" s="11" t="str">
        <f>[9]Março!$K$35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[10]Março!$K$5</f>
        <v>0</v>
      </c>
      <c r="C15" s="11">
        <f>[10]Março!$K$6</f>
        <v>0</v>
      </c>
      <c r="D15" s="11">
        <f>[10]Março!$K$7</f>
        <v>0</v>
      </c>
      <c r="E15" s="11">
        <f>[10]Março!$K$8</f>
        <v>0</v>
      </c>
      <c r="F15" s="11">
        <f>[10]Março!$K$9</f>
        <v>0</v>
      </c>
      <c r="G15" s="11">
        <f>[10]Março!$K$10</f>
        <v>0</v>
      </c>
      <c r="H15" s="11">
        <f>[10]Março!$K$11</f>
        <v>0</v>
      </c>
      <c r="I15" s="11" t="str">
        <f>[10]Março!$K$12</f>
        <v>*</v>
      </c>
      <c r="J15" s="11">
        <f>[10]Março!$K$13</f>
        <v>0</v>
      </c>
      <c r="K15" s="11">
        <f>[10]Março!$K$14</f>
        <v>0</v>
      </c>
      <c r="L15" s="11">
        <f>[10]Março!$K$15</f>
        <v>0</v>
      </c>
      <c r="M15" s="11" t="str">
        <f>[10]Março!$K$16</f>
        <v>*</v>
      </c>
      <c r="N15" s="11" t="str">
        <f>[10]Março!$K$17</f>
        <v>*</v>
      </c>
      <c r="O15" s="11" t="str">
        <f>[10]Março!$K$18</f>
        <v>*</v>
      </c>
      <c r="P15" s="11" t="str">
        <f>[10]Março!$K$19</f>
        <v>*</v>
      </c>
      <c r="Q15" s="11" t="str">
        <f>[10]Março!$K$20</f>
        <v>*</v>
      </c>
      <c r="R15" s="11" t="str">
        <f>[10]Março!$K$21</f>
        <v>*</v>
      </c>
      <c r="S15" s="11" t="str">
        <f>[10]Março!$K$22</f>
        <v>*</v>
      </c>
      <c r="T15" s="11">
        <f>[10]Março!$K$23</f>
        <v>13.599999999999998</v>
      </c>
      <c r="U15" s="11">
        <f>[10]Março!$K$24</f>
        <v>19</v>
      </c>
      <c r="V15" s="11">
        <f>[10]Março!$K$25</f>
        <v>0</v>
      </c>
      <c r="W15" s="11">
        <f>[10]Março!$K$26</f>
        <v>0</v>
      </c>
      <c r="X15" s="11">
        <f>[10]Março!$K$27</f>
        <v>0</v>
      </c>
      <c r="Y15" s="11">
        <f>[10]Março!$K$28</f>
        <v>0</v>
      </c>
      <c r="Z15" s="11">
        <f>[10]Março!$K$29</f>
        <v>0</v>
      </c>
      <c r="AA15" s="11" t="str">
        <f>[10]Março!$K$30</f>
        <v>*</v>
      </c>
      <c r="AB15" s="11">
        <f>[10]Março!$K$31</f>
        <v>0</v>
      </c>
      <c r="AC15" s="11" t="str">
        <f>[10]Março!$K$32</f>
        <v>*</v>
      </c>
      <c r="AD15" s="11">
        <f>[10]Março!$K$33</f>
        <v>3.8000000000000003</v>
      </c>
      <c r="AE15" s="11">
        <f>[10]Março!$K$34</f>
        <v>0</v>
      </c>
      <c r="AF15" s="11">
        <f>[10]Março!$K$35</f>
        <v>0</v>
      </c>
      <c r="AG15" s="15">
        <f t="shared" ref="AG15" si="17">SUM(B15:AF15)</f>
        <v>36.399999999999991</v>
      </c>
      <c r="AH15" s="16">
        <f t="shared" ref="AH15" si="18">MAX(B15:AF15)</f>
        <v>19</v>
      </c>
      <c r="AI15" s="67">
        <f t="shared" ref="AI15" si="19">COUNTIF(B15:AF15,"=0,0")</f>
        <v>18</v>
      </c>
    </row>
    <row r="16" spans="1:35" x14ac:dyDescent="0.2">
      <c r="A16" s="58" t="s">
        <v>168</v>
      </c>
      <c r="B16" s="11" t="str">
        <f>[11]Março!$K$5</f>
        <v>*</v>
      </c>
      <c r="C16" s="11" t="str">
        <f>[11]Março!$K$6</f>
        <v>*</v>
      </c>
      <c r="D16" s="11" t="str">
        <f>[11]Março!$K$7</f>
        <v>*</v>
      </c>
      <c r="E16" s="11" t="str">
        <f>[11]Março!$K$8</f>
        <v>*</v>
      </c>
      <c r="F16" s="11" t="str">
        <f>[11]Março!$K$9</f>
        <v>*</v>
      </c>
      <c r="G16" s="11" t="str">
        <f>[11]Março!$K$10</f>
        <v>*</v>
      </c>
      <c r="H16" s="11" t="str">
        <f>[11]Março!$K$11</f>
        <v>*</v>
      </c>
      <c r="I16" s="11" t="str">
        <f>[11]Março!$K$12</f>
        <v>*</v>
      </c>
      <c r="J16" s="11" t="str">
        <f>[11]Março!$K$13</f>
        <v>*</v>
      </c>
      <c r="K16" s="11" t="str">
        <f>[11]Março!$K$14</f>
        <v>*</v>
      </c>
      <c r="L16" s="11" t="str">
        <f>[11]Março!$K$15</f>
        <v>*</v>
      </c>
      <c r="M16" s="11" t="str">
        <f>[11]Março!$K$16</f>
        <v>*</v>
      </c>
      <c r="N16" s="11" t="str">
        <f>[11]Março!$K$17</f>
        <v>*</v>
      </c>
      <c r="O16" s="11" t="str">
        <f>[11]Março!$K$18</f>
        <v>*</v>
      </c>
      <c r="P16" s="11" t="str">
        <f>[11]Março!$K$19</f>
        <v>*</v>
      </c>
      <c r="Q16" s="11" t="str">
        <f>[11]Março!$K$20</f>
        <v>*</v>
      </c>
      <c r="R16" s="11" t="str">
        <f>[11]Março!$K$21</f>
        <v>*</v>
      </c>
      <c r="S16" s="11" t="str">
        <f>[11]Março!$K$22</f>
        <v>*</v>
      </c>
      <c r="T16" s="11" t="str">
        <f>[11]Março!$K$23</f>
        <v>*</v>
      </c>
      <c r="U16" s="11" t="str">
        <f>[11]Março!$K$24</f>
        <v>*</v>
      </c>
      <c r="V16" s="11" t="str">
        <f>[11]Março!$K$25</f>
        <v>*</v>
      </c>
      <c r="W16" s="11" t="str">
        <f>[11]Março!$K$26</f>
        <v>*</v>
      </c>
      <c r="X16" s="11" t="str">
        <f>[11]Março!$K$27</f>
        <v>*</v>
      </c>
      <c r="Y16" s="11" t="str">
        <f>[11]Março!$K$28</f>
        <v>*</v>
      </c>
      <c r="Z16" s="11" t="str">
        <f>[11]Março!$K$29</f>
        <v>*</v>
      </c>
      <c r="AA16" s="11" t="str">
        <f>[11]Março!$K$30</f>
        <v>*</v>
      </c>
      <c r="AB16" s="11" t="str">
        <f>[11]Março!$K$31</f>
        <v>*</v>
      </c>
      <c r="AC16" s="11" t="str">
        <f>[11]Março!$K$32</f>
        <v>*</v>
      </c>
      <c r="AD16" s="11" t="str">
        <f>[11]Março!$K$33</f>
        <v>*</v>
      </c>
      <c r="AE16" s="11" t="str">
        <f>[11]Março!$K$34</f>
        <v>*</v>
      </c>
      <c r="AF16" s="11" t="str">
        <f>[11]Março!$K$35</f>
        <v>*</v>
      </c>
      <c r="AG16" s="15" t="s">
        <v>226</v>
      </c>
      <c r="AH16" s="16" t="s">
        <v>226</v>
      </c>
      <c r="AI16" s="67" t="s">
        <v>226</v>
      </c>
    </row>
    <row r="17" spans="1:37" x14ac:dyDescent="0.2">
      <c r="A17" s="58" t="s">
        <v>2</v>
      </c>
      <c r="B17" s="11">
        <f>[12]Março!$K$5</f>
        <v>0</v>
      </c>
      <c r="C17" s="11">
        <f>[12]Março!$K$6</f>
        <v>0</v>
      </c>
      <c r="D17" s="11">
        <f>[12]Março!$K$7</f>
        <v>0</v>
      </c>
      <c r="E17" s="11">
        <f>[12]Março!$K$8</f>
        <v>0</v>
      </c>
      <c r="F17" s="11">
        <f>[12]Março!$K$9</f>
        <v>0</v>
      </c>
      <c r="G17" s="11">
        <f>[12]Março!$K$10</f>
        <v>4.4000000000000004</v>
      </c>
      <c r="H17" s="11">
        <f>[12]Março!$K$11</f>
        <v>0</v>
      </c>
      <c r="I17" s="11">
        <f>[12]Março!$K$12</f>
        <v>0</v>
      </c>
      <c r="J17" s="11">
        <f>[12]Março!$K$13</f>
        <v>0</v>
      </c>
      <c r="K17" s="11">
        <f>[12]Março!$K$14</f>
        <v>0</v>
      </c>
      <c r="L17" s="11">
        <f>[12]Março!$K$15</f>
        <v>0</v>
      </c>
      <c r="M17" s="11">
        <f>[12]Março!$K$16</f>
        <v>0</v>
      </c>
      <c r="N17" s="11">
        <f>[12]Março!$K$17</f>
        <v>0</v>
      </c>
      <c r="O17" s="11">
        <f>[12]Março!$K$18</f>
        <v>0</v>
      </c>
      <c r="P17" s="11">
        <f>[12]Março!$K$19</f>
        <v>0</v>
      </c>
      <c r="Q17" s="11">
        <f>[12]Março!$K$20</f>
        <v>0</v>
      </c>
      <c r="R17" s="11">
        <f>[12]Março!$K$21</f>
        <v>0</v>
      </c>
      <c r="S17" s="11">
        <f>[12]Março!$K$22</f>
        <v>0</v>
      </c>
      <c r="T17" s="11">
        <f>[12]Março!$K$23</f>
        <v>2.4</v>
      </c>
      <c r="U17" s="11">
        <f>[12]Março!$K$24</f>
        <v>34.799999999999997</v>
      </c>
      <c r="V17" s="11">
        <f>[12]Março!$K$25</f>
        <v>0</v>
      </c>
      <c r="W17" s="11">
        <f>[12]Março!$K$26</f>
        <v>0</v>
      </c>
      <c r="X17" s="11">
        <f>[12]Março!$K$27</f>
        <v>0</v>
      </c>
      <c r="Y17" s="11">
        <f>[12]Março!$K$28</f>
        <v>0</v>
      </c>
      <c r="Z17" s="11">
        <f>[12]Março!$K$29</f>
        <v>0</v>
      </c>
      <c r="AA17" s="11">
        <f>[12]Março!$K$30</f>
        <v>0</v>
      </c>
      <c r="AB17" s="11">
        <f>[12]Março!$K$31</f>
        <v>0</v>
      </c>
      <c r="AC17" s="11">
        <f>[12]Março!$K$32</f>
        <v>31.400000000000002</v>
      </c>
      <c r="AD17" s="11">
        <f>[12]Março!$K$33</f>
        <v>7.1999999999999993</v>
      </c>
      <c r="AE17" s="11">
        <f>[12]Março!$K$34</f>
        <v>0</v>
      </c>
      <c r="AF17" s="11">
        <f>[12]Março!$K$35</f>
        <v>0</v>
      </c>
      <c r="AG17" s="15">
        <f t="shared" ref="AG17:AG23" si="20">SUM(B17:AF17)</f>
        <v>80.2</v>
      </c>
      <c r="AH17" s="16">
        <f t="shared" ref="AH17:AH23" si="21">MAX(B17:AF17)</f>
        <v>34.799999999999997</v>
      </c>
      <c r="AI17" s="67">
        <f t="shared" ref="AI17:AI23" si="22">COUNTIF(B17:AF17,"=0,0")</f>
        <v>26</v>
      </c>
      <c r="AK17" s="12" t="s">
        <v>47</v>
      </c>
    </row>
    <row r="18" spans="1:37" x14ac:dyDescent="0.2">
      <c r="A18" s="58" t="s">
        <v>3</v>
      </c>
      <c r="B18" s="11">
        <f>[13]Março!$K$5</f>
        <v>0</v>
      </c>
      <c r="C18" s="11">
        <f>[13]Março!$K$6</f>
        <v>0.2</v>
      </c>
      <c r="D18" s="11">
        <f>[13]Março!$K$7</f>
        <v>0</v>
      </c>
      <c r="E18" s="11">
        <f>[13]Março!$K$8</f>
        <v>0</v>
      </c>
      <c r="F18" s="11">
        <f>[13]Março!$K$9</f>
        <v>0</v>
      </c>
      <c r="G18" s="11">
        <f>[13]Março!$K$10</f>
        <v>0</v>
      </c>
      <c r="H18" s="11">
        <f>[13]Março!$K$11</f>
        <v>0</v>
      </c>
      <c r="I18" s="11">
        <f>[13]Março!$K$12</f>
        <v>0</v>
      </c>
      <c r="J18" s="11">
        <f>[13]Março!$K$13</f>
        <v>0</v>
      </c>
      <c r="K18" s="11">
        <f>[13]Março!$K$14</f>
        <v>0</v>
      </c>
      <c r="L18" s="11">
        <f>[13]Março!$K$15</f>
        <v>0</v>
      </c>
      <c r="M18" s="11">
        <f>[13]Março!$K$16</f>
        <v>0</v>
      </c>
      <c r="N18" s="11">
        <f>[13]Março!$K$17</f>
        <v>0</v>
      </c>
      <c r="O18" s="11">
        <f>[13]Março!$K$18</f>
        <v>0</v>
      </c>
      <c r="P18" s="11">
        <f>[13]Março!$K$19</f>
        <v>0</v>
      </c>
      <c r="Q18" s="11">
        <f>[13]Março!$K$20</f>
        <v>18.599999999999998</v>
      </c>
      <c r="R18" s="11">
        <f>[13]Março!$K$21</f>
        <v>0</v>
      </c>
      <c r="S18" s="11">
        <f>[13]Março!$K$22</f>
        <v>0</v>
      </c>
      <c r="T18" s="11">
        <f>[13]Março!$K$23</f>
        <v>62</v>
      </c>
      <c r="U18" s="11">
        <f>[13]Março!$K$24</f>
        <v>20.8</v>
      </c>
      <c r="V18" s="11">
        <f>[13]Março!$K$25</f>
        <v>0.4</v>
      </c>
      <c r="W18" s="11">
        <f>[13]Março!$K$26</f>
        <v>63.6</v>
      </c>
      <c r="X18" s="11">
        <f>[13]Março!$K$27</f>
        <v>5.8</v>
      </c>
      <c r="Y18" s="11">
        <f>[13]Março!$K$28</f>
        <v>0</v>
      </c>
      <c r="Z18" s="11">
        <f>[13]Março!$K$29</f>
        <v>0</v>
      </c>
      <c r="AA18" s="11">
        <f>[13]Março!$K$30</f>
        <v>0</v>
      </c>
      <c r="AB18" s="11">
        <f>[13]Março!$K$31</f>
        <v>0</v>
      </c>
      <c r="AC18" s="11">
        <f>[13]Março!$K$32</f>
        <v>12.799999999999999</v>
      </c>
      <c r="AD18" s="11">
        <f>[13]Março!$K$33</f>
        <v>1</v>
      </c>
      <c r="AE18" s="11">
        <f>[13]Março!$K$34</f>
        <v>4.8000000000000007</v>
      </c>
      <c r="AF18" s="11">
        <f>[13]Março!$K$35</f>
        <v>0</v>
      </c>
      <c r="AG18" s="15">
        <f t="shared" si="20"/>
        <v>190.00000000000003</v>
      </c>
      <c r="AH18" s="16">
        <f t="shared" si="21"/>
        <v>63.6</v>
      </c>
      <c r="AI18" s="67">
        <f t="shared" si="22"/>
        <v>21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 t="str">
        <f>[14]Março!$K$5</f>
        <v>*</v>
      </c>
      <c r="C19" s="11" t="str">
        <f>[14]Março!$K$6</f>
        <v>*</v>
      </c>
      <c r="D19" s="11" t="str">
        <f>[14]Março!$K$7</f>
        <v>*</v>
      </c>
      <c r="E19" s="11" t="str">
        <f>[14]Março!$K$8</f>
        <v>*</v>
      </c>
      <c r="F19" s="11" t="str">
        <f>[14]Março!$K$9</f>
        <v>*</v>
      </c>
      <c r="G19" s="11" t="str">
        <f>[14]Março!$K$10</f>
        <v>*</v>
      </c>
      <c r="H19" s="11" t="str">
        <f>[14]Março!$K$11</f>
        <v>*</v>
      </c>
      <c r="I19" s="11" t="str">
        <f>[14]Março!$K$12</f>
        <v>*</v>
      </c>
      <c r="J19" s="11" t="str">
        <f>[14]Março!$K$13</f>
        <v>*</v>
      </c>
      <c r="K19" s="11" t="str">
        <f>[14]Março!$K$14</f>
        <v>*</v>
      </c>
      <c r="L19" s="11" t="str">
        <f>[14]Março!$K$15</f>
        <v>*</v>
      </c>
      <c r="M19" s="11" t="str">
        <f>[14]Março!$K$16</f>
        <v>*</v>
      </c>
      <c r="N19" s="11" t="str">
        <f>[14]Março!$K$17</f>
        <v>*</v>
      </c>
      <c r="O19" s="11" t="str">
        <f>[14]Março!$K$18</f>
        <v>*</v>
      </c>
      <c r="P19" s="11" t="str">
        <f>[14]Março!$K$19</f>
        <v>*</v>
      </c>
      <c r="Q19" s="11" t="str">
        <f>[14]Março!$K$20</f>
        <v>*</v>
      </c>
      <c r="R19" s="11" t="str">
        <f>[14]Março!$K$21</f>
        <v>*</v>
      </c>
      <c r="S19" s="11" t="str">
        <f>[14]Março!$K$22</f>
        <v>*</v>
      </c>
      <c r="T19" s="11" t="str">
        <f>[14]Março!$K$23</f>
        <v>*</v>
      </c>
      <c r="U19" s="11" t="str">
        <f>[14]Março!$K$24</f>
        <v>*</v>
      </c>
      <c r="V19" s="11" t="str">
        <f>[14]Março!$K$25</f>
        <v>*</v>
      </c>
      <c r="W19" s="11" t="str">
        <f>[14]Março!$K$26</f>
        <v>*</v>
      </c>
      <c r="X19" s="11" t="str">
        <f>[14]Março!$K$27</f>
        <v>*</v>
      </c>
      <c r="Y19" s="11" t="str">
        <f>[14]Março!$K$28</f>
        <v>*</v>
      </c>
      <c r="Z19" s="11" t="str">
        <f>[14]Março!$K$29</f>
        <v>*</v>
      </c>
      <c r="AA19" s="11" t="str">
        <f>[14]Março!$K$30</f>
        <v>*</v>
      </c>
      <c r="AB19" s="11" t="str">
        <f>[14]Março!$K$31</f>
        <v>*</v>
      </c>
      <c r="AC19" s="11" t="str">
        <f>[14]Março!$K$32</f>
        <v>*</v>
      </c>
      <c r="AD19" s="11" t="str">
        <f>[14]Março!$K$33</f>
        <v>*</v>
      </c>
      <c r="AE19" s="11" t="str">
        <f>[14]Março!$K$34</f>
        <v>*</v>
      </c>
      <c r="AF19" s="11" t="str">
        <f>[14]Março!$K$35</f>
        <v>*</v>
      </c>
      <c r="AG19" s="15" t="s">
        <v>226</v>
      </c>
      <c r="AH19" s="16" t="s">
        <v>226</v>
      </c>
      <c r="AI19" s="67" t="s">
        <v>226</v>
      </c>
    </row>
    <row r="20" spans="1:37" x14ac:dyDescent="0.2">
      <c r="A20" s="58" t="s">
        <v>5</v>
      </c>
      <c r="B20" s="11">
        <f>[15]Março!$K$5</f>
        <v>0</v>
      </c>
      <c r="C20" s="11">
        <f>[15]Março!$K$6</f>
        <v>0</v>
      </c>
      <c r="D20" s="11">
        <f>[15]Março!$K$7</f>
        <v>0</v>
      </c>
      <c r="E20" s="11">
        <f>[15]Março!$K$8</f>
        <v>0</v>
      </c>
      <c r="F20" s="11">
        <f>[15]Março!$K$9</f>
        <v>0</v>
      </c>
      <c r="G20" s="11">
        <f>[15]Março!$K$10</f>
        <v>0</v>
      </c>
      <c r="H20" s="11">
        <f>[15]Março!$K$11</f>
        <v>0</v>
      </c>
      <c r="I20" s="11">
        <f>[15]Março!$K$12</f>
        <v>0</v>
      </c>
      <c r="J20" s="11">
        <f>[15]Março!$K$13</f>
        <v>0</v>
      </c>
      <c r="K20" s="11">
        <f>[15]Março!$K$14</f>
        <v>0</v>
      </c>
      <c r="L20" s="11">
        <f>[15]Março!$K$15</f>
        <v>0</v>
      </c>
      <c r="M20" s="11">
        <f>[15]Março!$K$16</f>
        <v>0</v>
      </c>
      <c r="N20" s="11">
        <f>[15]Março!$K$17</f>
        <v>6</v>
      </c>
      <c r="O20" s="11">
        <f>[15]Março!$K$18</f>
        <v>0</v>
      </c>
      <c r="P20" s="11">
        <f>[15]Março!$K$19</f>
        <v>0</v>
      </c>
      <c r="Q20" s="11">
        <f>[15]Março!$K$20</f>
        <v>0</v>
      </c>
      <c r="R20" s="11">
        <f>[15]Março!$K$21</f>
        <v>0</v>
      </c>
      <c r="S20" s="11">
        <f>[15]Março!$K$22</f>
        <v>32.400000000000006</v>
      </c>
      <c r="T20" s="11">
        <f>[15]Março!$K$23</f>
        <v>0</v>
      </c>
      <c r="U20" s="11">
        <f>[15]Março!$K$24</f>
        <v>9.1999999999999993</v>
      </c>
      <c r="V20" s="11">
        <f>[15]Março!$K$25</f>
        <v>0</v>
      </c>
      <c r="W20" s="11">
        <f>[15]Março!$K$26</f>
        <v>0</v>
      </c>
      <c r="X20" s="11">
        <f>[15]Março!$K$27</f>
        <v>0</v>
      </c>
      <c r="Y20" s="11">
        <f>[15]Março!$K$28</f>
        <v>0</v>
      </c>
      <c r="Z20" s="11">
        <f>[15]Março!$K$29</f>
        <v>0</v>
      </c>
      <c r="AA20" s="11">
        <f>[15]Março!$K$30</f>
        <v>0</v>
      </c>
      <c r="AB20" s="11">
        <f>[15]Março!$K$31</f>
        <v>0.8</v>
      </c>
      <c r="AC20" s="11">
        <f>[15]Março!$K$32</f>
        <v>0</v>
      </c>
      <c r="AD20" s="11">
        <f>[15]Março!$K$33</f>
        <v>0</v>
      </c>
      <c r="AE20" s="11">
        <f>[15]Março!$K$34</f>
        <v>0</v>
      </c>
      <c r="AF20" s="11">
        <f>[15]Março!$K$35</f>
        <v>1.2</v>
      </c>
      <c r="AG20" s="15">
        <f t="shared" si="20"/>
        <v>49.600000000000009</v>
      </c>
      <c r="AH20" s="16">
        <f t="shared" si="21"/>
        <v>32.400000000000006</v>
      </c>
      <c r="AI20" s="67">
        <f t="shared" si="22"/>
        <v>26</v>
      </c>
      <c r="AJ20" s="12" t="s">
        <v>47</v>
      </c>
    </row>
    <row r="21" spans="1:37" x14ac:dyDescent="0.2">
      <c r="A21" s="58" t="s">
        <v>43</v>
      </c>
      <c r="B21" s="11">
        <f>[16]Março!$K$5</f>
        <v>17.8</v>
      </c>
      <c r="C21" s="11">
        <f>[16]Março!$K$6</f>
        <v>3.0000000000000004</v>
      </c>
      <c r="D21" s="11">
        <f>[16]Março!$K$7</f>
        <v>0</v>
      </c>
      <c r="E21" s="11">
        <f>[16]Março!$K$8</f>
        <v>0</v>
      </c>
      <c r="F21" s="11">
        <f>[16]Março!$K$9</f>
        <v>0</v>
      </c>
      <c r="G21" s="11">
        <f>[16]Março!$K$10</f>
        <v>0</v>
      </c>
      <c r="H21" s="11">
        <f>[16]Março!$K$11</f>
        <v>0</v>
      </c>
      <c r="I21" s="11">
        <f>[16]Março!$K$12</f>
        <v>0</v>
      </c>
      <c r="J21" s="11">
        <f>[16]Março!$K$13</f>
        <v>0</v>
      </c>
      <c r="K21" s="11">
        <f>[16]Março!$K$14</f>
        <v>0</v>
      </c>
      <c r="L21" s="11">
        <f>[16]Março!$K$15</f>
        <v>0</v>
      </c>
      <c r="M21" s="11">
        <f>[16]Março!$K$16</f>
        <v>0</v>
      </c>
      <c r="N21" s="11">
        <f>[16]Março!$K$17</f>
        <v>0</v>
      </c>
      <c r="O21" s="11">
        <f>[16]Março!$K$18</f>
        <v>0.2</v>
      </c>
      <c r="P21" s="11">
        <f>[16]Março!$K$19</f>
        <v>0</v>
      </c>
      <c r="Q21" s="11">
        <f>[16]Março!$K$20</f>
        <v>0.60000000000000009</v>
      </c>
      <c r="R21" s="11">
        <f>[16]Março!$K$21</f>
        <v>0.4</v>
      </c>
      <c r="S21" s="11">
        <f>[16]Março!$K$22</f>
        <v>0</v>
      </c>
      <c r="T21" s="11">
        <f>[16]Março!$K$23</f>
        <v>0</v>
      </c>
      <c r="U21" s="11">
        <f>[16]Março!$K$24</f>
        <v>0</v>
      </c>
      <c r="V21" s="11">
        <f>[16]Março!$K$25</f>
        <v>0</v>
      </c>
      <c r="W21" s="11">
        <f>[16]Março!$K$26</f>
        <v>1.4</v>
      </c>
      <c r="X21" s="11">
        <f>[16]Março!$K$27</f>
        <v>0.60000000000000009</v>
      </c>
      <c r="Y21" s="11">
        <f>[16]Março!$K$28</f>
        <v>0.4</v>
      </c>
      <c r="Z21" s="11">
        <f>[16]Março!$K$29</f>
        <v>0.60000000000000009</v>
      </c>
      <c r="AA21" s="11">
        <f>[16]Março!$K$30</f>
        <v>0.4</v>
      </c>
      <c r="AB21" s="11">
        <f>[16]Março!$K$31</f>
        <v>0</v>
      </c>
      <c r="AC21" s="11">
        <f>[16]Março!$K$32</f>
        <v>0</v>
      </c>
      <c r="AD21" s="11">
        <f>[16]Março!$K$33</f>
        <v>0</v>
      </c>
      <c r="AE21" s="11">
        <f>[16]Março!$K$34</f>
        <v>0</v>
      </c>
      <c r="AF21" s="11">
        <f>[16]Março!$K$35</f>
        <v>0</v>
      </c>
      <c r="AG21" s="15">
        <f>SUM(B21:AF21)</f>
        <v>25.4</v>
      </c>
      <c r="AH21" s="16">
        <f>MAX(B21:AF21)</f>
        <v>17.8</v>
      </c>
      <c r="AI21" s="67">
        <f t="shared" si="22"/>
        <v>21</v>
      </c>
    </row>
    <row r="22" spans="1:37" x14ac:dyDescent="0.2">
      <c r="A22" s="58" t="s">
        <v>6</v>
      </c>
      <c r="B22" s="11">
        <f>[17]Março!$K$5</f>
        <v>0</v>
      </c>
      <c r="C22" s="11">
        <f>[17]Março!$K$6</f>
        <v>0</v>
      </c>
      <c r="D22" s="11">
        <f>[17]Março!$K$7</f>
        <v>0</v>
      </c>
      <c r="E22" s="11">
        <f>[17]Março!$K$8</f>
        <v>0</v>
      </c>
      <c r="F22" s="11">
        <f>[17]Março!$K$9</f>
        <v>0</v>
      </c>
      <c r="G22" s="11">
        <f>[17]Março!$K$10</f>
        <v>0</v>
      </c>
      <c r="H22" s="11">
        <f>[17]Março!$K$11</f>
        <v>0</v>
      </c>
      <c r="I22" s="11">
        <f>[17]Março!$K$12</f>
        <v>0</v>
      </c>
      <c r="J22" s="11">
        <f>[17]Março!$K$13</f>
        <v>0</v>
      </c>
      <c r="K22" s="11">
        <f>[17]Março!$K$14</f>
        <v>0</v>
      </c>
      <c r="L22" s="11">
        <f>[17]Março!$K$15</f>
        <v>0</v>
      </c>
      <c r="M22" s="11">
        <f>[17]Março!$K$16</f>
        <v>0</v>
      </c>
      <c r="N22" s="11">
        <f>[17]Março!$K$17</f>
        <v>0.6</v>
      </c>
      <c r="O22" s="11">
        <f>[17]Março!$K$18</f>
        <v>1.2</v>
      </c>
      <c r="P22" s="11">
        <f>[17]Março!$K$19</f>
        <v>0</v>
      </c>
      <c r="Q22" s="11">
        <f>[17]Março!$K$20</f>
        <v>0.2</v>
      </c>
      <c r="R22" s="11">
        <f>[17]Março!$K$21</f>
        <v>0</v>
      </c>
      <c r="S22" s="11">
        <f>[17]Março!$K$22</f>
        <v>0</v>
      </c>
      <c r="T22" s="11">
        <f>[17]Março!$K$23</f>
        <v>0</v>
      </c>
      <c r="U22" s="11">
        <f>[17]Março!$K$24</f>
        <v>4.2000000000000011</v>
      </c>
      <c r="V22" s="11">
        <f>[17]Março!$K$25</f>
        <v>0.8</v>
      </c>
      <c r="W22" s="11">
        <f>[17]Março!$K$26</f>
        <v>1.7999999999999998</v>
      </c>
      <c r="X22" s="11">
        <f>[17]Março!$K$27</f>
        <v>0.4</v>
      </c>
      <c r="Y22" s="11">
        <f>[17]Março!$K$28</f>
        <v>1</v>
      </c>
      <c r="Z22" s="11">
        <f>[17]Março!$K$29</f>
        <v>0</v>
      </c>
      <c r="AA22" s="11">
        <f>[17]Março!$K$30</f>
        <v>0</v>
      </c>
      <c r="AB22" s="11">
        <f>[17]Março!$K$31</f>
        <v>0</v>
      </c>
      <c r="AC22" s="11">
        <f>[17]Março!$K$32</f>
        <v>0</v>
      </c>
      <c r="AD22" s="11">
        <f>[17]Março!$K$33</f>
        <v>0.2</v>
      </c>
      <c r="AE22" s="11">
        <f>[17]Março!$K$34</f>
        <v>0.8</v>
      </c>
      <c r="AF22" s="11">
        <f>[17]Março!$K$35</f>
        <v>5.2000000000000011</v>
      </c>
      <c r="AG22" s="15">
        <f t="shared" ref="AG22" si="23">SUM(B22:AF22)</f>
        <v>16.400000000000002</v>
      </c>
      <c r="AH22" s="16">
        <f t="shared" ref="AH22" si="24">MAX(B22:AF22)</f>
        <v>5.2000000000000011</v>
      </c>
      <c r="AI22" s="67">
        <f t="shared" si="22"/>
        <v>20</v>
      </c>
    </row>
    <row r="23" spans="1:37" x14ac:dyDescent="0.2">
      <c r="A23" s="58" t="s">
        <v>7</v>
      </c>
      <c r="B23" s="11">
        <f>[18]Março!$K$5</f>
        <v>0</v>
      </c>
      <c r="C23" s="11">
        <f>[18]Março!$K$6</f>
        <v>0</v>
      </c>
      <c r="D23" s="11">
        <f>[18]Março!$K$7</f>
        <v>0</v>
      </c>
      <c r="E23" s="11">
        <f>[18]Março!$K$8</f>
        <v>0</v>
      </c>
      <c r="F23" s="11">
        <f>[18]Março!$K$9</f>
        <v>0</v>
      </c>
      <c r="G23" s="11">
        <f>[18]Março!$K$10</f>
        <v>0</v>
      </c>
      <c r="H23" s="11">
        <f>[18]Março!$K$11</f>
        <v>0.2</v>
      </c>
      <c r="I23" s="11">
        <f>[18]Março!$K$12</f>
        <v>0</v>
      </c>
      <c r="J23" s="11">
        <f>[18]Março!$K$13</f>
        <v>0</v>
      </c>
      <c r="K23" s="11">
        <f>[18]Março!$K$14</f>
        <v>0</v>
      </c>
      <c r="L23" s="11">
        <f>[18]Março!$K$15</f>
        <v>0</v>
      </c>
      <c r="M23" s="11">
        <f>[18]Março!$K$16</f>
        <v>0</v>
      </c>
      <c r="N23" s="11">
        <f>[18]Março!$K$17</f>
        <v>0</v>
      </c>
      <c r="O23" s="11">
        <f>[18]Março!$K$18</f>
        <v>0</v>
      </c>
      <c r="P23" s="11">
        <f>[18]Março!$K$19</f>
        <v>0</v>
      </c>
      <c r="Q23" s="11">
        <f>[18]Março!$K$20</f>
        <v>1.6</v>
      </c>
      <c r="R23" s="11">
        <f>[18]Março!$K$21</f>
        <v>0.2</v>
      </c>
      <c r="S23" s="11">
        <f>[18]Março!$K$22</f>
        <v>0</v>
      </c>
      <c r="T23" s="11">
        <f>[18]Março!$K$23</f>
        <v>0.2</v>
      </c>
      <c r="U23" s="11">
        <f>[18]Março!$K$24</f>
        <v>0.2</v>
      </c>
      <c r="V23" s="11">
        <f>[18]Março!$K$25</f>
        <v>0</v>
      </c>
      <c r="W23" s="11">
        <f>[18]Março!$K$26</f>
        <v>0</v>
      </c>
      <c r="X23" s="11">
        <f>[18]Março!$K$27</f>
        <v>0</v>
      </c>
      <c r="Y23" s="11">
        <f>[18]Março!$K$28</f>
        <v>0</v>
      </c>
      <c r="Z23" s="11">
        <f>[18]Março!$K$29</f>
        <v>0</v>
      </c>
      <c r="AA23" s="11">
        <f>[18]Março!$K$30</f>
        <v>0</v>
      </c>
      <c r="AB23" s="11">
        <f>[18]Março!$K$31</f>
        <v>0</v>
      </c>
      <c r="AC23" s="11">
        <f>[18]Março!$K$32</f>
        <v>0</v>
      </c>
      <c r="AD23" s="11">
        <f>[18]Março!$K$33</f>
        <v>0.6</v>
      </c>
      <c r="AE23" s="11">
        <f>[18]Março!$K$34</f>
        <v>0.2</v>
      </c>
      <c r="AF23" s="11">
        <f>[18]Março!$K$35</f>
        <v>0</v>
      </c>
      <c r="AG23" s="15">
        <f t="shared" si="20"/>
        <v>3.2000000000000006</v>
      </c>
      <c r="AH23" s="16">
        <f t="shared" si="21"/>
        <v>1.6</v>
      </c>
      <c r="AI23" s="67">
        <f t="shared" si="22"/>
        <v>24</v>
      </c>
    </row>
    <row r="24" spans="1:37" x14ac:dyDescent="0.2">
      <c r="A24" s="58" t="s">
        <v>169</v>
      </c>
      <c r="B24" s="11" t="str">
        <f>[19]Março!$K$5</f>
        <v>*</v>
      </c>
      <c r="C24" s="11" t="str">
        <f>[19]Março!$K$6</f>
        <v>*</v>
      </c>
      <c r="D24" s="11" t="str">
        <f>[19]Março!$K$7</f>
        <v>*</v>
      </c>
      <c r="E24" s="11" t="str">
        <f>[19]Março!$K$8</f>
        <v>*</v>
      </c>
      <c r="F24" s="11" t="str">
        <f>[19]Março!$K$9</f>
        <v>*</v>
      </c>
      <c r="G24" s="11" t="str">
        <f>[19]Março!$K$10</f>
        <v>*</v>
      </c>
      <c r="H24" s="11" t="str">
        <f>[19]Março!$K$11</f>
        <v>*</v>
      </c>
      <c r="I24" s="11" t="str">
        <f>[19]Março!$K$12</f>
        <v>*</v>
      </c>
      <c r="J24" s="11" t="str">
        <f>[19]Março!$K$13</f>
        <v>*</v>
      </c>
      <c r="K24" s="11" t="str">
        <f>[19]Março!$K$14</f>
        <v>*</v>
      </c>
      <c r="L24" s="11" t="str">
        <f>[19]Março!$K$15</f>
        <v>*</v>
      </c>
      <c r="M24" s="11" t="str">
        <f>[19]Março!$K$16</f>
        <v>*</v>
      </c>
      <c r="N24" s="11" t="str">
        <f>[19]Março!$K$17</f>
        <v>*</v>
      </c>
      <c r="O24" s="11" t="str">
        <f>[19]Março!$K$18</f>
        <v>*</v>
      </c>
      <c r="P24" s="11" t="str">
        <f>[19]Março!$K$19</f>
        <v>*</v>
      </c>
      <c r="Q24" s="11" t="str">
        <f>[19]Março!$K$20</f>
        <v>*</v>
      </c>
      <c r="R24" s="11" t="str">
        <f>[19]Março!$K$21</f>
        <v>*</v>
      </c>
      <c r="S24" s="11" t="str">
        <f>[19]Março!$K$22</f>
        <v>*</v>
      </c>
      <c r="T24" s="11" t="str">
        <f>[19]Março!$K$23</f>
        <v>*</v>
      </c>
      <c r="U24" s="11" t="str">
        <f>[19]Março!$K$24</f>
        <v>*</v>
      </c>
      <c r="V24" s="11" t="str">
        <f>[19]Março!$K$25</f>
        <v>*</v>
      </c>
      <c r="W24" s="11" t="str">
        <f>[19]Março!$K$26</f>
        <v>*</v>
      </c>
      <c r="X24" s="11" t="str">
        <f>[19]Março!$K$27</f>
        <v>*</v>
      </c>
      <c r="Y24" s="11" t="str">
        <f>[19]Março!$K$28</f>
        <v>*</v>
      </c>
      <c r="Z24" s="11" t="str">
        <f>[19]Março!$K$29</f>
        <v>*</v>
      </c>
      <c r="AA24" s="11" t="str">
        <f>[19]Março!$K$30</f>
        <v>*</v>
      </c>
      <c r="AB24" s="11" t="str">
        <f>[19]Março!$K$31</f>
        <v>*</v>
      </c>
      <c r="AC24" s="11" t="str">
        <f>[19]Março!$K$32</f>
        <v>*</v>
      </c>
      <c r="AD24" s="11" t="str">
        <f>[19]Março!$K$33</f>
        <v>*</v>
      </c>
      <c r="AE24" s="11" t="str">
        <f>[19]Março!$K$34</f>
        <v>*</v>
      </c>
      <c r="AF24" s="11" t="str">
        <f>[19]Março!$K$35</f>
        <v>*</v>
      </c>
      <c r="AG24" s="15" t="s">
        <v>226</v>
      </c>
      <c r="AH24" s="16" t="s">
        <v>226</v>
      </c>
      <c r="AI24" s="67" t="s">
        <v>226</v>
      </c>
      <c r="AK24" t="s">
        <v>47</v>
      </c>
    </row>
    <row r="25" spans="1:37" x14ac:dyDescent="0.2">
      <c r="A25" s="58" t="s">
        <v>170</v>
      </c>
      <c r="B25" s="11">
        <f>[20]Março!$K$5</f>
        <v>0</v>
      </c>
      <c r="C25" s="11">
        <f>[20]Março!$K$6</f>
        <v>0</v>
      </c>
      <c r="D25" s="11">
        <f>[20]Março!$K$7</f>
        <v>0</v>
      </c>
      <c r="E25" s="11">
        <f>[20]Março!$K$8</f>
        <v>0</v>
      </c>
      <c r="F25" s="11">
        <f>[20]Março!$K$9</f>
        <v>0</v>
      </c>
      <c r="G25" s="11">
        <f>[20]Março!$K$10</f>
        <v>0</v>
      </c>
      <c r="H25" s="11">
        <f>[20]Março!$K$11</f>
        <v>0</v>
      </c>
      <c r="I25" s="11">
        <f>[20]Março!$K$12</f>
        <v>0</v>
      </c>
      <c r="J25" s="11">
        <f>[20]Março!$K$13</f>
        <v>0</v>
      </c>
      <c r="K25" s="11">
        <f>[20]Março!$K$14</f>
        <v>0</v>
      </c>
      <c r="L25" s="11">
        <f>[20]Março!$K$15</f>
        <v>0</v>
      </c>
      <c r="M25" s="11">
        <f>[20]Março!$K$16</f>
        <v>0</v>
      </c>
      <c r="N25" s="11">
        <f>[20]Março!$K$17</f>
        <v>0</v>
      </c>
      <c r="O25" s="11">
        <f>[20]Março!$K$18</f>
        <v>0</v>
      </c>
      <c r="P25" s="11">
        <f>[20]Março!$K$19</f>
        <v>0</v>
      </c>
      <c r="Q25" s="11">
        <f>[20]Março!$K$20</f>
        <v>7.8000000000000007</v>
      </c>
      <c r="R25" s="11">
        <f>[20]Março!$K$21</f>
        <v>0</v>
      </c>
      <c r="S25" s="11">
        <f>[20]Março!$K$22</f>
        <v>15.2</v>
      </c>
      <c r="T25" s="11">
        <f>[20]Março!$K$23</f>
        <v>28.6</v>
      </c>
      <c r="U25" s="11">
        <f>[20]Março!$K$24</f>
        <v>1.5999999999999999</v>
      </c>
      <c r="V25" s="11">
        <f>[20]Março!$K$25</f>
        <v>0</v>
      </c>
      <c r="W25" s="11">
        <f>[20]Março!$K$26</f>
        <v>0</v>
      </c>
      <c r="X25" s="11">
        <f>[20]Março!$K$27</f>
        <v>0</v>
      </c>
      <c r="Y25" s="11">
        <f>[20]Março!$K$28</f>
        <v>0</v>
      </c>
      <c r="Z25" s="11">
        <f>[20]Março!$K$29</f>
        <v>0</v>
      </c>
      <c r="AA25" s="11">
        <f>[20]Março!$K$30</f>
        <v>0</v>
      </c>
      <c r="AB25" s="11">
        <f>[20]Março!$K$31</f>
        <v>0</v>
      </c>
      <c r="AC25" s="11">
        <f>[20]Março!$K$32</f>
        <v>0</v>
      </c>
      <c r="AD25" s="11">
        <f>[20]Março!$K$33</f>
        <v>6</v>
      </c>
      <c r="AE25" s="11">
        <f>[20]Março!$K$34</f>
        <v>0</v>
      </c>
      <c r="AF25" s="11">
        <f>[20]Março!$K$35</f>
        <v>0</v>
      </c>
      <c r="AG25" s="15">
        <f t="shared" ref="AG25:AG26" si="25">SUM(B25:AF25)</f>
        <v>59.2</v>
      </c>
      <c r="AH25" s="16">
        <f t="shared" ref="AH25:AH26" si="26">MAX(B25:AF25)</f>
        <v>28.6</v>
      </c>
      <c r="AI25" s="67">
        <f t="shared" ref="AI25:AI26" si="27">COUNTIF(B25:AF25,"=0,0")</f>
        <v>26</v>
      </c>
      <c r="AJ25" s="12" t="s">
        <v>47</v>
      </c>
    </row>
    <row r="26" spans="1:37" x14ac:dyDescent="0.2">
      <c r="A26" s="58" t="s">
        <v>171</v>
      </c>
      <c r="B26" s="11">
        <f>[21]Março!$K$5</f>
        <v>0</v>
      </c>
      <c r="C26" s="11">
        <f>[21]Março!$K$6</f>
        <v>0</v>
      </c>
      <c r="D26" s="11">
        <f>[21]Março!$K$7</f>
        <v>0</v>
      </c>
      <c r="E26" s="11">
        <f>[21]Março!$K$8</f>
        <v>0</v>
      </c>
      <c r="F26" s="11">
        <f>[21]Março!$K$9</f>
        <v>2.4</v>
      </c>
      <c r="G26" s="11">
        <f>[21]Março!$K$10</f>
        <v>0</v>
      </c>
      <c r="H26" s="11">
        <f>[21]Março!$K$11</f>
        <v>0</v>
      </c>
      <c r="I26" s="11">
        <f>[21]Março!$K$12</f>
        <v>0</v>
      </c>
      <c r="J26" s="11">
        <f>[21]Março!$K$13</f>
        <v>0</v>
      </c>
      <c r="K26" s="11">
        <f>[21]Março!$K$14</f>
        <v>0</v>
      </c>
      <c r="L26" s="11">
        <f>[21]Março!$K$15</f>
        <v>0</v>
      </c>
      <c r="M26" s="11">
        <f>[21]Março!$K$16</f>
        <v>0</v>
      </c>
      <c r="N26" s="11">
        <f>[21]Março!$K$17</f>
        <v>0</v>
      </c>
      <c r="O26" s="11">
        <f>[21]Março!$K$18</f>
        <v>0</v>
      </c>
      <c r="P26" s="11">
        <f>[21]Março!$K$19</f>
        <v>0</v>
      </c>
      <c r="Q26" s="11">
        <f>[21]Março!$K$20</f>
        <v>7</v>
      </c>
      <c r="R26" s="11">
        <f>[21]Março!$K$21</f>
        <v>0.2</v>
      </c>
      <c r="S26" s="11">
        <f>[21]Março!$K$22</f>
        <v>17.8</v>
      </c>
      <c r="T26" s="11">
        <f>[21]Março!$K$23</f>
        <v>33.200000000000003</v>
      </c>
      <c r="U26" s="11">
        <f>[21]Março!$K$24</f>
        <v>11.799999999999997</v>
      </c>
      <c r="V26" s="11">
        <f>[21]Março!$K$25</f>
        <v>0</v>
      </c>
      <c r="W26" s="11">
        <f>[21]Março!$K$26</f>
        <v>0</v>
      </c>
      <c r="X26" s="11">
        <f>[21]Março!$K$27</f>
        <v>0</v>
      </c>
      <c r="Y26" s="11">
        <f>[21]Março!$K$28</f>
        <v>0</v>
      </c>
      <c r="Z26" s="11">
        <f>[21]Março!$K$29</f>
        <v>0</v>
      </c>
      <c r="AA26" s="11">
        <f>[21]Março!$K$30</f>
        <v>0</v>
      </c>
      <c r="AB26" s="11">
        <f>[21]Março!$K$31</f>
        <v>0</v>
      </c>
      <c r="AC26" s="11">
        <f>[21]Março!$K$32</f>
        <v>0.4</v>
      </c>
      <c r="AD26" s="11">
        <f>[21]Março!$K$33</f>
        <v>17</v>
      </c>
      <c r="AE26" s="11">
        <f>[21]Março!$K$34</f>
        <v>0</v>
      </c>
      <c r="AF26" s="11">
        <f>[21]Março!$K$35</f>
        <v>0</v>
      </c>
      <c r="AG26" s="15">
        <f t="shared" si="25"/>
        <v>89.800000000000011</v>
      </c>
      <c r="AH26" s="16">
        <f t="shared" si="26"/>
        <v>33.200000000000003</v>
      </c>
      <c r="AI26" s="67">
        <f t="shared" si="27"/>
        <v>23</v>
      </c>
    </row>
    <row r="27" spans="1:37" x14ac:dyDescent="0.2">
      <c r="A27" s="58" t="s">
        <v>8</v>
      </c>
      <c r="B27" s="11">
        <f>[22]Março!$K$5</f>
        <v>0</v>
      </c>
      <c r="C27" s="11">
        <f>[22]Março!$K$6</f>
        <v>0</v>
      </c>
      <c r="D27" s="11">
        <f>[22]Março!$K$7</f>
        <v>0</v>
      </c>
      <c r="E27" s="11">
        <f>[22]Março!$K$8</f>
        <v>0</v>
      </c>
      <c r="F27" s="11">
        <f>[22]Março!$K$9</f>
        <v>0</v>
      </c>
      <c r="G27" s="11">
        <f>[22]Março!$K$10</f>
        <v>0</v>
      </c>
      <c r="H27" s="11">
        <f>[22]Março!$K$11</f>
        <v>0</v>
      </c>
      <c r="I27" s="11">
        <f>[22]Março!$K$12</f>
        <v>3.6</v>
      </c>
      <c r="J27" s="11">
        <f>[22]Março!$K$13</f>
        <v>0</v>
      </c>
      <c r="K27" s="11">
        <f>[22]Março!$K$14</f>
        <v>0</v>
      </c>
      <c r="L27" s="11">
        <f>[22]Março!$K$15</f>
        <v>0</v>
      </c>
      <c r="M27" s="11">
        <f>[22]Março!$K$16</f>
        <v>0</v>
      </c>
      <c r="N27" s="11">
        <f>[22]Março!$K$17</f>
        <v>0</v>
      </c>
      <c r="O27" s="11">
        <f>[22]Março!$K$18</f>
        <v>0</v>
      </c>
      <c r="P27" s="11">
        <f>[22]Março!$K$19</f>
        <v>0</v>
      </c>
      <c r="Q27" s="11">
        <f>[22]Março!$K$20</f>
        <v>0</v>
      </c>
      <c r="R27" s="11">
        <f>[22]Março!$K$21</f>
        <v>0</v>
      </c>
      <c r="S27" s="11">
        <f>[22]Março!$K$22</f>
        <v>0</v>
      </c>
      <c r="T27" s="11">
        <f>[22]Março!$K$23</f>
        <v>16</v>
      </c>
      <c r="U27" s="11">
        <f>[22]Março!$K$24</f>
        <v>0.2</v>
      </c>
      <c r="V27" s="11">
        <f>[22]Março!$K$25</f>
        <v>0</v>
      </c>
      <c r="W27" s="11">
        <f>[22]Março!$K$26</f>
        <v>0</v>
      </c>
      <c r="X27" s="11">
        <f>[22]Março!$K$27</f>
        <v>0</v>
      </c>
      <c r="Y27" s="11">
        <f>[22]Março!$K$28</f>
        <v>0</v>
      </c>
      <c r="Z27" s="11">
        <f>[22]Março!$K$29</f>
        <v>0</v>
      </c>
      <c r="AA27" s="11">
        <f>[22]Março!$K$30</f>
        <v>0</v>
      </c>
      <c r="AB27" s="11">
        <f>[22]Março!$K$31</f>
        <v>0</v>
      </c>
      <c r="AC27" s="11">
        <f>[22]Março!$K$32</f>
        <v>0.4</v>
      </c>
      <c r="AD27" s="11">
        <f>[22]Março!$K$33</f>
        <v>18</v>
      </c>
      <c r="AE27" s="11">
        <f>[22]Março!$K$34</f>
        <v>0</v>
      </c>
      <c r="AF27" s="11">
        <f>[22]Março!$K$35</f>
        <v>0</v>
      </c>
      <c r="AG27" s="15">
        <f t="shared" ref="AG27" si="28">SUM(B27:AF27)</f>
        <v>38.200000000000003</v>
      </c>
      <c r="AH27" s="16">
        <f t="shared" ref="AH27:AH31" si="29">MAX(B27:AF27)</f>
        <v>18</v>
      </c>
      <c r="AI27" s="67">
        <f t="shared" ref="AI27:AI31" si="30">COUNTIF(B27:AF27,"=0,0")</f>
        <v>26</v>
      </c>
    </row>
    <row r="28" spans="1:37" x14ac:dyDescent="0.2">
      <c r="A28" s="58" t="s">
        <v>9</v>
      </c>
      <c r="B28" s="11">
        <f>[23]Março!$K$5</f>
        <v>0</v>
      </c>
      <c r="C28" s="11">
        <f>[23]Março!$K$6</f>
        <v>0</v>
      </c>
      <c r="D28" s="11">
        <f>[23]Março!$K$7</f>
        <v>0</v>
      </c>
      <c r="E28" s="11">
        <f>[23]Março!$K$8</f>
        <v>0</v>
      </c>
      <c r="F28" s="11">
        <f>[23]Março!$K$9</f>
        <v>0</v>
      </c>
      <c r="G28" s="11">
        <f>[23]Março!$K$10</f>
        <v>0</v>
      </c>
      <c r="H28" s="11">
        <f>[23]Março!$K$11</f>
        <v>0</v>
      </c>
      <c r="I28" s="11">
        <f>[23]Março!$K$12</f>
        <v>3.1999999999999997</v>
      </c>
      <c r="J28" s="11">
        <f>[23]Março!$K$13</f>
        <v>0</v>
      </c>
      <c r="K28" s="11">
        <f>[23]Março!$K$14</f>
        <v>0</v>
      </c>
      <c r="L28" s="11">
        <f>[23]Março!$K$15</f>
        <v>0</v>
      </c>
      <c r="M28" s="11">
        <f>[23]Março!$K$16</f>
        <v>0</v>
      </c>
      <c r="N28" s="11">
        <f>[23]Março!$K$17</f>
        <v>0</v>
      </c>
      <c r="O28" s="11">
        <f>[23]Março!$K$18</f>
        <v>0</v>
      </c>
      <c r="P28" s="11">
        <f>[23]Março!$K$19</f>
        <v>0</v>
      </c>
      <c r="Q28" s="11">
        <f>[23]Março!$K$20</f>
        <v>0.2</v>
      </c>
      <c r="R28" s="11">
        <f>[23]Março!$K$21</f>
        <v>0</v>
      </c>
      <c r="S28" s="11">
        <f>[23]Março!$K$22</f>
        <v>0</v>
      </c>
      <c r="T28" s="11">
        <f>[23]Março!$K$23</f>
        <v>27.599999999999998</v>
      </c>
      <c r="U28" s="11">
        <f>[23]Março!$K$24</f>
        <v>0.4</v>
      </c>
      <c r="V28" s="11">
        <f>[23]Março!$K$25</f>
        <v>0</v>
      </c>
      <c r="W28" s="11">
        <f>[23]Março!$K$26</f>
        <v>0</v>
      </c>
      <c r="X28" s="11">
        <f>[23]Março!$K$27</f>
        <v>0</v>
      </c>
      <c r="Y28" s="11">
        <f>[23]Março!$K$28</f>
        <v>0</v>
      </c>
      <c r="Z28" s="11">
        <f>[23]Março!$K$29</f>
        <v>0</v>
      </c>
      <c r="AA28" s="11">
        <f>[23]Março!$K$30</f>
        <v>0</v>
      </c>
      <c r="AB28" s="11">
        <f>[23]Março!$K$31</f>
        <v>0</v>
      </c>
      <c r="AC28" s="11">
        <f>[23]Março!$K$32</f>
        <v>0</v>
      </c>
      <c r="AD28" s="11">
        <f>[23]Março!$K$33</f>
        <v>11.200000000000001</v>
      </c>
      <c r="AE28" s="11">
        <f>[23]Março!$K$34</f>
        <v>0</v>
      </c>
      <c r="AF28" s="11">
        <f>[23]Março!$K$35</f>
        <v>0</v>
      </c>
      <c r="AG28" s="15">
        <f t="shared" ref="AG28:AG31" si="31">SUM(B28:AF28)</f>
        <v>42.599999999999994</v>
      </c>
      <c r="AH28" s="16">
        <f t="shared" si="29"/>
        <v>27.599999999999998</v>
      </c>
      <c r="AI28" s="67">
        <f t="shared" si="30"/>
        <v>26</v>
      </c>
    </row>
    <row r="29" spans="1:37" x14ac:dyDescent="0.2">
      <c r="A29" s="58" t="s">
        <v>42</v>
      </c>
      <c r="B29" s="11">
        <f>[24]Março!$K$5</f>
        <v>0</v>
      </c>
      <c r="C29" s="11">
        <f>[24]Março!$K$6</f>
        <v>0</v>
      </c>
      <c r="D29" s="11">
        <f>[24]Março!$K$7</f>
        <v>0</v>
      </c>
      <c r="E29" s="11">
        <f>[24]Março!$K$8</f>
        <v>0</v>
      </c>
      <c r="F29" s="11">
        <f>[24]Março!$K$9</f>
        <v>0</v>
      </c>
      <c r="G29" s="11">
        <f>[24]Março!$K$10</f>
        <v>0</v>
      </c>
      <c r="H29" s="11">
        <f>[24]Março!$K$11</f>
        <v>0</v>
      </c>
      <c r="I29" s="11">
        <f>[24]Março!$K$12</f>
        <v>0</v>
      </c>
      <c r="J29" s="11">
        <f>[24]Março!$K$13</f>
        <v>0</v>
      </c>
      <c r="K29" s="11">
        <f>[24]Março!$K$14</f>
        <v>0</v>
      </c>
      <c r="L29" s="11">
        <f>[24]Março!$K$15</f>
        <v>0</v>
      </c>
      <c r="M29" s="11">
        <f>[24]Março!$K$16</f>
        <v>0</v>
      </c>
      <c r="N29" s="11">
        <f>[24]Março!$K$17</f>
        <v>8.1999999999999993</v>
      </c>
      <c r="O29" s="11">
        <f>[24]Março!$K$18</f>
        <v>0</v>
      </c>
      <c r="P29" s="11">
        <f>[24]Março!$K$19</f>
        <v>0</v>
      </c>
      <c r="Q29" s="11">
        <f>[24]Março!$K$20</f>
        <v>0</v>
      </c>
      <c r="R29" s="11">
        <f>[24]Março!$K$21</f>
        <v>0</v>
      </c>
      <c r="S29" s="11">
        <f>[24]Março!$K$22</f>
        <v>0</v>
      </c>
      <c r="T29" s="11">
        <f>[24]Março!$K$23</f>
        <v>1.2000000000000002</v>
      </c>
      <c r="U29" s="11">
        <f>[24]Março!$K$24</f>
        <v>10.4</v>
      </c>
      <c r="V29" s="11">
        <f>[24]Março!$K$25</f>
        <v>0</v>
      </c>
      <c r="W29" s="11">
        <f>[24]Março!$K$26</f>
        <v>0</v>
      </c>
      <c r="X29" s="11">
        <f>[24]Março!$K$27</f>
        <v>0</v>
      </c>
      <c r="Y29" s="11">
        <f>[24]Março!$K$28</f>
        <v>0</v>
      </c>
      <c r="Z29" s="11">
        <f>[24]Março!$K$29</f>
        <v>0</v>
      </c>
      <c r="AA29" s="11">
        <f>[24]Março!$K$30</f>
        <v>0</v>
      </c>
      <c r="AB29" s="11">
        <f>[24]Março!$K$31</f>
        <v>0</v>
      </c>
      <c r="AC29" s="11">
        <f>[24]Março!$K$32</f>
        <v>0.6</v>
      </c>
      <c r="AD29" s="11">
        <f>[24]Março!$K$33</f>
        <v>25.6</v>
      </c>
      <c r="AE29" s="11">
        <f>[24]Março!$K$34</f>
        <v>0.4</v>
      </c>
      <c r="AF29" s="11">
        <f>[24]Março!$K$35</f>
        <v>0</v>
      </c>
      <c r="AG29" s="15">
        <f t="shared" si="31"/>
        <v>46.4</v>
      </c>
      <c r="AH29" s="16">
        <f t="shared" si="29"/>
        <v>25.6</v>
      </c>
      <c r="AI29" s="67">
        <f t="shared" si="30"/>
        <v>25</v>
      </c>
    </row>
    <row r="30" spans="1:37" x14ac:dyDescent="0.2">
      <c r="A30" s="58" t="s">
        <v>10</v>
      </c>
      <c r="B30" s="11">
        <f>[25]Março!$K$5</f>
        <v>0</v>
      </c>
      <c r="C30" s="11">
        <f>[25]Março!$K$6</f>
        <v>0</v>
      </c>
      <c r="D30" s="11">
        <f>[25]Março!$K$7</f>
        <v>0</v>
      </c>
      <c r="E30" s="11">
        <f>[25]Março!$K$8</f>
        <v>0</v>
      </c>
      <c r="F30" s="11">
        <f>[25]Março!$K$9</f>
        <v>0</v>
      </c>
      <c r="G30" s="11">
        <f>[25]Março!$K$10</f>
        <v>0</v>
      </c>
      <c r="H30" s="11">
        <f>[25]Março!$K$11</f>
        <v>0</v>
      </c>
      <c r="I30" s="11">
        <f>[25]Março!$K$12</f>
        <v>0</v>
      </c>
      <c r="J30" s="11">
        <f>[25]Março!$K$13</f>
        <v>0</v>
      </c>
      <c r="K30" s="11">
        <f>[25]Março!$K$14</f>
        <v>0</v>
      </c>
      <c r="L30" s="11">
        <f>[25]Março!$K$15</f>
        <v>0</v>
      </c>
      <c r="M30" s="11">
        <f>[25]Março!$K$16</f>
        <v>0</v>
      </c>
      <c r="N30" s="11">
        <f>[25]Março!$K$17</f>
        <v>0</v>
      </c>
      <c r="O30" s="11">
        <f>[25]Março!$K$18</f>
        <v>0</v>
      </c>
      <c r="P30" s="11">
        <f>[25]Março!$K$19</f>
        <v>0</v>
      </c>
      <c r="Q30" s="11">
        <f>[25]Março!$K$20</f>
        <v>0</v>
      </c>
      <c r="R30" s="11">
        <f>[25]Março!$K$21</f>
        <v>0</v>
      </c>
      <c r="S30" s="11">
        <f>[25]Março!$K$22</f>
        <v>0</v>
      </c>
      <c r="T30" s="11">
        <f>[25]Março!$K$23</f>
        <v>0</v>
      </c>
      <c r="U30" s="11">
        <f>[25]Março!$K$24</f>
        <v>0</v>
      </c>
      <c r="V30" s="11">
        <f>[25]Março!$K$25</f>
        <v>0</v>
      </c>
      <c r="W30" s="11">
        <f>[25]Março!$K$26</f>
        <v>0.2</v>
      </c>
      <c r="X30" s="11">
        <f>[25]Março!$K$27</f>
        <v>0</v>
      </c>
      <c r="Y30" s="11">
        <f>[25]Março!$K$28</f>
        <v>0</v>
      </c>
      <c r="Z30" s="11">
        <f>[25]Março!$K$29</f>
        <v>0</v>
      </c>
      <c r="AA30" s="11">
        <f>[25]Março!$K$30</f>
        <v>0</v>
      </c>
      <c r="AB30" s="11">
        <f>[25]Março!$K$31</f>
        <v>0</v>
      </c>
      <c r="AC30" s="11">
        <f>[25]Março!$K$32</f>
        <v>0</v>
      </c>
      <c r="AD30" s="11">
        <f>[25]Março!$K$33</f>
        <v>0</v>
      </c>
      <c r="AE30" s="11">
        <f>[25]Março!$K$34</f>
        <v>0</v>
      </c>
      <c r="AF30" s="11">
        <f>[25]Março!$K$35</f>
        <v>0</v>
      </c>
      <c r="AG30" s="15">
        <f t="shared" si="31"/>
        <v>0.2</v>
      </c>
      <c r="AH30" s="16">
        <f t="shared" si="29"/>
        <v>0.2</v>
      </c>
      <c r="AI30" s="67">
        <f t="shared" si="30"/>
        <v>30</v>
      </c>
      <c r="AK30" t="s">
        <v>47</v>
      </c>
    </row>
    <row r="31" spans="1:37" x14ac:dyDescent="0.2">
      <c r="A31" s="58" t="s">
        <v>172</v>
      </c>
      <c r="B31" s="11">
        <f>[26]Março!$K$5</f>
        <v>0</v>
      </c>
      <c r="C31" s="11">
        <f>[26]Março!$K$6</f>
        <v>0</v>
      </c>
      <c r="D31" s="11">
        <f>[26]Março!$K$7</f>
        <v>0</v>
      </c>
      <c r="E31" s="11">
        <f>[26]Março!$K$8</f>
        <v>0</v>
      </c>
      <c r="F31" s="11">
        <f>[26]Março!$K$9</f>
        <v>2.4</v>
      </c>
      <c r="G31" s="11">
        <f>[26]Março!$K$10</f>
        <v>0</v>
      </c>
      <c r="H31" s="11">
        <f>[26]Março!$K$11</f>
        <v>0</v>
      </c>
      <c r="I31" s="11">
        <f>[26]Março!$K$12</f>
        <v>1.8</v>
      </c>
      <c r="J31" s="11">
        <f>[26]Março!$K$13</f>
        <v>0</v>
      </c>
      <c r="K31" s="11">
        <f>[26]Março!$K$14</f>
        <v>0</v>
      </c>
      <c r="L31" s="11">
        <f>[26]Março!$K$15</f>
        <v>0</v>
      </c>
      <c r="M31" s="11">
        <f>[26]Março!$K$16</f>
        <v>0</v>
      </c>
      <c r="N31" s="11">
        <f>[26]Março!$K$17</f>
        <v>0</v>
      </c>
      <c r="O31" s="11">
        <f>[26]Março!$K$18</f>
        <v>0</v>
      </c>
      <c r="P31" s="11">
        <f>[26]Março!$K$19</f>
        <v>0</v>
      </c>
      <c r="Q31" s="11">
        <f>[26]Março!$K$20</f>
        <v>0.2</v>
      </c>
      <c r="R31" s="11">
        <f>[26]Março!$K$21</f>
        <v>0</v>
      </c>
      <c r="S31" s="11">
        <f>[26]Março!$K$22</f>
        <v>4.5999999999999996</v>
      </c>
      <c r="T31" s="11">
        <f>[26]Março!$K$23</f>
        <v>46.599999999999994</v>
      </c>
      <c r="U31" s="11">
        <f>[26]Março!$K$24</f>
        <v>0</v>
      </c>
      <c r="V31" s="11">
        <f>[26]Março!$K$25</f>
        <v>0</v>
      </c>
      <c r="W31" s="11">
        <f>[26]Março!$K$26</f>
        <v>0</v>
      </c>
      <c r="X31" s="11">
        <f>[26]Março!$K$27</f>
        <v>0</v>
      </c>
      <c r="Y31" s="11">
        <f>[26]Março!$K$28</f>
        <v>0</v>
      </c>
      <c r="Z31" s="11">
        <f>[26]Março!$K$29</f>
        <v>0</v>
      </c>
      <c r="AA31" s="11">
        <f>[26]Março!$K$30</f>
        <v>0</v>
      </c>
      <c r="AB31" s="11">
        <f>[26]Março!$K$31</f>
        <v>0</v>
      </c>
      <c r="AC31" s="11">
        <f>[26]Março!$K$32</f>
        <v>0.4</v>
      </c>
      <c r="AD31" s="11">
        <f>[26]Março!$K$33</f>
        <v>29.4</v>
      </c>
      <c r="AE31" s="11">
        <f>[26]Março!$K$34</f>
        <v>0</v>
      </c>
      <c r="AF31" s="11">
        <f>[26]Março!$K$35</f>
        <v>0</v>
      </c>
      <c r="AG31" s="15">
        <f t="shared" si="31"/>
        <v>85.399999999999991</v>
      </c>
      <c r="AH31" s="16">
        <f t="shared" si="29"/>
        <v>46.599999999999994</v>
      </c>
      <c r="AI31" s="67">
        <f t="shared" si="30"/>
        <v>24</v>
      </c>
      <c r="AJ31" s="12" t="s">
        <v>47</v>
      </c>
    </row>
    <row r="32" spans="1:37" x14ac:dyDescent="0.2">
      <c r="A32" s="58" t="s">
        <v>11</v>
      </c>
      <c r="B32" s="11" t="str">
        <f>[27]Março!$K$5</f>
        <v>*</v>
      </c>
      <c r="C32" s="11" t="str">
        <f>[27]Março!$K$6</f>
        <v>*</v>
      </c>
      <c r="D32" s="11" t="str">
        <f>[27]Março!$K$7</f>
        <v>*</v>
      </c>
      <c r="E32" s="11" t="str">
        <f>[27]Março!$K$8</f>
        <v>*</v>
      </c>
      <c r="F32" s="11" t="str">
        <f>[27]Março!$K$9</f>
        <v>*</v>
      </c>
      <c r="G32" s="11" t="str">
        <f>[27]Março!$K$10</f>
        <v>*</v>
      </c>
      <c r="H32" s="11" t="str">
        <f>[27]Março!$K$11</f>
        <v>*</v>
      </c>
      <c r="I32" s="11" t="str">
        <f>[27]Março!$K$12</f>
        <v>*</v>
      </c>
      <c r="J32" s="11" t="str">
        <f>[27]Março!$K$13</f>
        <v>*</v>
      </c>
      <c r="K32" s="11" t="str">
        <f>[27]Março!$K$14</f>
        <v>*</v>
      </c>
      <c r="L32" s="11" t="str">
        <f>[27]Março!$K$15</f>
        <v>*</v>
      </c>
      <c r="M32" s="11" t="str">
        <f>[27]Março!$K$16</f>
        <v>*</v>
      </c>
      <c r="N32" s="11" t="str">
        <f>[27]Março!$K$17</f>
        <v>*</v>
      </c>
      <c r="O32" s="11" t="str">
        <f>[27]Março!$K$18</f>
        <v>*</v>
      </c>
      <c r="P32" s="11" t="str">
        <f>[27]Março!$K$19</f>
        <v>*</v>
      </c>
      <c r="Q32" s="11" t="str">
        <f>[27]Março!$K$20</f>
        <v>*</v>
      </c>
      <c r="R32" s="11" t="str">
        <f>[27]Março!$K$21</f>
        <v>*</v>
      </c>
      <c r="S32" s="11" t="str">
        <f>[27]Março!$K$22</f>
        <v>*</v>
      </c>
      <c r="T32" s="11" t="str">
        <f>[27]Março!$K$23</f>
        <v>*</v>
      </c>
      <c r="U32" s="11" t="str">
        <f>[27]Março!$K$24</f>
        <v>*</v>
      </c>
      <c r="V32" s="11" t="str">
        <f>[27]Março!$K$25</f>
        <v>*</v>
      </c>
      <c r="W32" s="11" t="str">
        <f>[27]Março!$K$26</f>
        <v>*</v>
      </c>
      <c r="X32" s="11" t="str">
        <f>[27]Março!$K$27</f>
        <v>*</v>
      </c>
      <c r="Y32" s="11" t="str">
        <f>[27]Março!$K$28</f>
        <v>*</v>
      </c>
      <c r="Z32" s="11" t="str">
        <f>[27]Março!$K$29</f>
        <v>*</v>
      </c>
      <c r="AA32" s="11" t="str">
        <f>[27]Março!$K$30</f>
        <v>*</v>
      </c>
      <c r="AB32" s="11" t="str">
        <f>[27]Março!$K$31</f>
        <v>*</v>
      </c>
      <c r="AC32" s="11" t="str">
        <f>[27]Março!$K$32</f>
        <v>*</v>
      </c>
      <c r="AD32" s="11" t="str">
        <f>[27]Março!$K$33</f>
        <v>*</v>
      </c>
      <c r="AE32" s="11" t="str">
        <f>[27]Março!$K$34</f>
        <v>*</v>
      </c>
      <c r="AF32" s="11" t="str">
        <f>[27]Março!$K$35</f>
        <v>*</v>
      </c>
      <c r="AG32" s="15" t="s">
        <v>226</v>
      </c>
      <c r="AH32" s="16" t="s">
        <v>226</v>
      </c>
      <c r="AI32" s="67" t="s">
        <v>226</v>
      </c>
    </row>
    <row r="33" spans="1:37" s="5" customFormat="1" x14ac:dyDescent="0.2">
      <c r="A33" s="58" t="s">
        <v>12</v>
      </c>
      <c r="B33" s="11">
        <f>[28]Março!$K$5</f>
        <v>0</v>
      </c>
      <c r="C33" s="11">
        <f>[28]Março!$K$6</f>
        <v>0</v>
      </c>
      <c r="D33" s="11" t="str">
        <f>[28]Março!$K$7</f>
        <v>*</v>
      </c>
      <c r="E33" s="11" t="str">
        <f>[28]Março!$K$8</f>
        <v>*</v>
      </c>
      <c r="F33" s="11" t="str">
        <f>[28]Março!$K$9</f>
        <v>*</v>
      </c>
      <c r="G33" s="11" t="str">
        <f>[28]Março!$K$10</f>
        <v>*</v>
      </c>
      <c r="H33" s="11">
        <f>[28]Março!$K$11</f>
        <v>0</v>
      </c>
      <c r="I33" s="11">
        <f>[28]Março!$K$12</f>
        <v>0</v>
      </c>
      <c r="J33" s="11">
        <f>[28]Março!$K$13</f>
        <v>0</v>
      </c>
      <c r="K33" s="11">
        <f>[28]Março!$K$14</f>
        <v>0</v>
      </c>
      <c r="L33" s="11">
        <f>[28]Março!$K$15</f>
        <v>0</v>
      </c>
      <c r="M33" s="11">
        <f>[28]Março!$K$16</f>
        <v>0</v>
      </c>
      <c r="N33" s="11">
        <f>[28]Março!$K$17</f>
        <v>0</v>
      </c>
      <c r="O33" s="11" t="str">
        <f>[28]Março!$K$18</f>
        <v>*</v>
      </c>
      <c r="P33" s="11" t="str">
        <f>[28]Março!$K$19</f>
        <v>*</v>
      </c>
      <c r="Q33" s="11" t="str">
        <f>[28]Março!$K$20</f>
        <v>*</v>
      </c>
      <c r="R33" s="11" t="str">
        <f>[28]Março!$K$21</f>
        <v>*</v>
      </c>
      <c r="S33" s="11" t="str">
        <f>[28]Março!$K$22</f>
        <v>*</v>
      </c>
      <c r="T33" s="11" t="str">
        <f>[28]Março!$K$23</f>
        <v>*</v>
      </c>
      <c r="U33" s="11">
        <f>[28]Março!$K$24</f>
        <v>0</v>
      </c>
      <c r="V33" s="11">
        <f>[28]Março!$K$25</f>
        <v>0</v>
      </c>
      <c r="W33" s="11">
        <f>[28]Março!$K$26</f>
        <v>0</v>
      </c>
      <c r="X33" s="11">
        <f>[28]Março!$K$27</f>
        <v>0</v>
      </c>
      <c r="Y33" s="11">
        <f>[28]Março!$K$28</f>
        <v>0</v>
      </c>
      <c r="Z33" s="11">
        <f>[28]Março!$K$29</f>
        <v>0</v>
      </c>
      <c r="AA33" s="11">
        <f>[28]Março!$K$30</f>
        <v>0</v>
      </c>
      <c r="AB33" s="11">
        <f>[28]Março!$K$31</f>
        <v>0</v>
      </c>
      <c r="AC33" s="11" t="str">
        <f>[28]Março!$K$32</f>
        <v>*</v>
      </c>
      <c r="AD33" s="11" t="str">
        <f>[28]Março!$K$33</f>
        <v>*</v>
      </c>
      <c r="AE33" s="11" t="str">
        <f>[28]Março!$K$34</f>
        <v>*</v>
      </c>
      <c r="AF33" s="11">
        <f>[28]Março!$K$35</f>
        <v>0.2</v>
      </c>
      <c r="AG33" s="15">
        <f t="shared" ref="AG33:AG34" si="32">SUM(B33:AF33)</f>
        <v>0.2</v>
      </c>
      <c r="AH33" s="16">
        <f t="shared" ref="AH33:AH35" si="33">MAX(B33:AF33)</f>
        <v>0.2</v>
      </c>
      <c r="AI33" s="67">
        <f t="shared" ref="AI33:AI35" si="34">COUNTIF(B33:AF33,"=0,0")</f>
        <v>17</v>
      </c>
    </row>
    <row r="34" spans="1:37" x14ac:dyDescent="0.2">
      <c r="A34" s="58" t="s">
        <v>13</v>
      </c>
      <c r="B34" s="11">
        <f>[29]Março!$K$5</f>
        <v>0.2</v>
      </c>
      <c r="C34" s="11">
        <f>[29]Março!$K$6</f>
        <v>0</v>
      </c>
      <c r="D34" s="11">
        <f>[29]Março!$K$7</f>
        <v>0</v>
      </c>
      <c r="E34" s="11">
        <f>[29]Março!$K$8</f>
        <v>0</v>
      </c>
      <c r="F34" s="11">
        <f>[29]Março!$K$9</f>
        <v>0</v>
      </c>
      <c r="G34" s="11">
        <f>[29]Março!$K$10</f>
        <v>0</v>
      </c>
      <c r="H34" s="11">
        <f>[29]Março!$K$11</f>
        <v>0</v>
      </c>
      <c r="I34" s="11">
        <f>[29]Março!$K$12</f>
        <v>0</v>
      </c>
      <c r="J34" s="11">
        <f>[29]Março!$K$13</f>
        <v>0</v>
      </c>
      <c r="K34" s="11">
        <f>[29]Março!$K$14</f>
        <v>0</v>
      </c>
      <c r="L34" s="11">
        <f>[29]Março!$K$15</f>
        <v>0</v>
      </c>
      <c r="M34" s="11">
        <f>[29]Março!$K$16</f>
        <v>0</v>
      </c>
      <c r="N34" s="11">
        <f>[29]Março!$K$17</f>
        <v>0</v>
      </c>
      <c r="O34" s="11">
        <f>[29]Março!$K$18</f>
        <v>0</v>
      </c>
      <c r="P34" s="11">
        <f>[29]Março!$K$19</f>
        <v>0.4</v>
      </c>
      <c r="Q34" s="11">
        <f>[29]Março!$K$20</f>
        <v>0.4</v>
      </c>
      <c r="R34" s="11">
        <f>[29]Março!$K$21</f>
        <v>0.2</v>
      </c>
      <c r="S34" s="11">
        <f>[29]Março!$K$22</f>
        <v>0</v>
      </c>
      <c r="T34" s="11">
        <f>[29]Março!$K$23</f>
        <v>0</v>
      </c>
      <c r="U34" s="11">
        <f>[29]Março!$K$24</f>
        <v>7</v>
      </c>
      <c r="V34" s="11">
        <f>[29]Março!$K$25</f>
        <v>0</v>
      </c>
      <c r="W34" s="11">
        <f>[29]Março!$K$26</f>
        <v>5</v>
      </c>
      <c r="X34" s="11">
        <f>[29]Março!$K$27</f>
        <v>0</v>
      </c>
      <c r="Y34" s="11">
        <f>[29]Março!$K$28</f>
        <v>0</v>
      </c>
      <c r="Z34" s="11">
        <f>[29]Março!$K$29</f>
        <v>0</v>
      </c>
      <c r="AA34" s="11">
        <f>[29]Março!$K$30</f>
        <v>0</v>
      </c>
      <c r="AB34" s="11">
        <f>[29]Março!$K$31</f>
        <v>0.2</v>
      </c>
      <c r="AC34" s="11">
        <f>[29]Março!$K$32</f>
        <v>5</v>
      </c>
      <c r="AD34" s="11">
        <f>[29]Março!$K$33</f>
        <v>10.199999999999999</v>
      </c>
      <c r="AE34" s="11">
        <f>[29]Março!$K$34</f>
        <v>0</v>
      </c>
      <c r="AF34" s="11">
        <f>[29]Março!$K$35</f>
        <v>0</v>
      </c>
      <c r="AG34" s="15">
        <f t="shared" si="32"/>
        <v>28.599999999999998</v>
      </c>
      <c r="AH34" s="16">
        <f t="shared" si="33"/>
        <v>10.199999999999999</v>
      </c>
      <c r="AI34" s="67">
        <f t="shared" si="34"/>
        <v>22</v>
      </c>
    </row>
    <row r="35" spans="1:37" x14ac:dyDescent="0.2">
      <c r="A35" s="58" t="s">
        <v>173</v>
      </c>
      <c r="B35" s="11">
        <f>[30]Março!$K$5</f>
        <v>0</v>
      </c>
      <c r="C35" s="11">
        <f>[30]Março!$K$6</f>
        <v>0</v>
      </c>
      <c r="D35" s="11">
        <f>[30]Março!$K$7</f>
        <v>0</v>
      </c>
      <c r="E35" s="11">
        <f>[30]Março!$K$8</f>
        <v>0</v>
      </c>
      <c r="F35" s="11">
        <f>[30]Março!$K$9</f>
        <v>0</v>
      </c>
      <c r="G35" s="11">
        <f>[30]Março!$K$10</f>
        <v>0</v>
      </c>
      <c r="H35" s="11">
        <f>[30]Março!$K$11</f>
        <v>0</v>
      </c>
      <c r="I35" s="11">
        <f>[30]Março!$K$12</f>
        <v>0</v>
      </c>
      <c r="J35" s="11">
        <f>[30]Março!$K$13</f>
        <v>0</v>
      </c>
      <c r="K35" s="11">
        <f>[30]Março!$K$14</f>
        <v>0</v>
      </c>
      <c r="L35" s="11">
        <f>[30]Março!$K$15</f>
        <v>0</v>
      </c>
      <c r="M35" s="11">
        <f>[30]Março!$K$16</f>
        <v>0</v>
      </c>
      <c r="N35" s="11">
        <f>[30]Março!$K$17</f>
        <v>0</v>
      </c>
      <c r="O35" s="11">
        <f>[30]Março!$K$18</f>
        <v>0</v>
      </c>
      <c r="P35" s="11">
        <f>[30]Março!$K$19</f>
        <v>0</v>
      </c>
      <c r="Q35" s="11">
        <f>[30]Março!$K$20</f>
        <v>0</v>
      </c>
      <c r="R35" s="11">
        <f>[30]Março!$K$21</f>
        <v>0</v>
      </c>
      <c r="S35" s="11">
        <f>[30]Março!$K$22</f>
        <v>2.4</v>
      </c>
      <c r="T35" s="11">
        <f>[30]Março!$K$23</f>
        <v>22.2</v>
      </c>
      <c r="U35" s="11">
        <f>[30]Março!$K$24</f>
        <v>3.4000000000000004</v>
      </c>
      <c r="V35" s="11">
        <f>[30]Março!$K$25</f>
        <v>0</v>
      </c>
      <c r="W35" s="11">
        <f>[30]Março!$K$26</f>
        <v>0</v>
      </c>
      <c r="X35" s="11">
        <f>[30]Março!$K$27</f>
        <v>0</v>
      </c>
      <c r="Y35" s="11">
        <f>[30]Março!$K$28</f>
        <v>0</v>
      </c>
      <c r="Z35" s="11">
        <f>[30]Março!$K$29</f>
        <v>0</v>
      </c>
      <c r="AA35" s="11">
        <f>[30]Março!$K$30</f>
        <v>0</v>
      </c>
      <c r="AB35" s="11">
        <f>[30]Março!$K$31</f>
        <v>0</v>
      </c>
      <c r="AC35" s="11">
        <f>[30]Março!$K$32</f>
        <v>3.8</v>
      </c>
      <c r="AD35" s="11">
        <f>[30]Março!$K$33</f>
        <v>37.999999999999993</v>
      </c>
      <c r="AE35" s="11">
        <f>[30]Março!$K$34</f>
        <v>0.2</v>
      </c>
      <c r="AF35" s="11">
        <f>[30]Março!$K$35</f>
        <v>0</v>
      </c>
      <c r="AG35" s="15">
        <f t="shared" ref="AG35" si="35">SUM(B35:AF35)</f>
        <v>70</v>
      </c>
      <c r="AH35" s="16">
        <f t="shared" si="33"/>
        <v>37.999999999999993</v>
      </c>
      <c r="AI35" s="67">
        <f t="shared" si="34"/>
        <v>25</v>
      </c>
    </row>
    <row r="36" spans="1:37" x14ac:dyDescent="0.2">
      <c r="A36" s="58" t="s">
        <v>144</v>
      </c>
      <c r="B36" s="11" t="str">
        <f>[31]Março!$K$5</f>
        <v>*</v>
      </c>
      <c r="C36" s="11" t="str">
        <f>[31]Março!$K$6</f>
        <v>*</v>
      </c>
      <c r="D36" s="11" t="str">
        <f>[31]Março!$K$7</f>
        <v>*</v>
      </c>
      <c r="E36" s="11" t="str">
        <f>[31]Março!$K$8</f>
        <v>*</v>
      </c>
      <c r="F36" s="11" t="str">
        <f>[31]Março!$K$9</f>
        <v>*</v>
      </c>
      <c r="G36" s="11" t="str">
        <f>[31]Março!$K$10</f>
        <v>*</v>
      </c>
      <c r="H36" s="11" t="str">
        <f>[31]Março!$K$11</f>
        <v>*</v>
      </c>
      <c r="I36" s="11" t="str">
        <f>[31]Março!$K$12</f>
        <v>*</v>
      </c>
      <c r="J36" s="11" t="str">
        <f>[31]Março!$K$13</f>
        <v>*</v>
      </c>
      <c r="K36" s="11" t="str">
        <f>[31]Março!$K$14</f>
        <v>*</v>
      </c>
      <c r="L36" s="11" t="str">
        <f>[31]Março!$K$15</f>
        <v>*</v>
      </c>
      <c r="M36" s="11" t="str">
        <f>[31]Março!$K$16</f>
        <v>*</v>
      </c>
      <c r="N36" s="11" t="str">
        <f>[31]Março!$K$17</f>
        <v>*</v>
      </c>
      <c r="O36" s="11" t="str">
        <f>[31]Março!$K$18</f>
        <v>*</v>
      </c>
      <c r="P36" s="11" t="str">
        <f>[31]Março!$K$19</f>
        <v>*</v>
      </c>
      <c r="Q36" s="11" t="str">
        <f>[31]Março!$K$20</f>
        <v>*</v>
      </c>
      <c r="R36" s="11" t="str">
        <f>[31]Março!$K$21</f>
        <v>*</v>
      </c>
      <c r="S36" s="11" t="str">
        <f>[31]Março!$K$22</f>
        <v>*</v>
      </c>
      <c r="T36" s="11" t="str">
        <f>[31]Março!$K$23</f>
        <v>*</v>
      </c>
      <c r="U36" s="11" t="str">
        <f>[31]Março!$K$24</f>
        <v>*</v>
      </c>
      <c r="V36" s="11" t="str">
        <f>[31]Março!$K$25</f>
        <v>*</v>
      </c>
      <c r="W36" s="11" t="str">
        <f>[31]Março!$K$26</f>
        <v>*</v>
      </c>
      <c r="X36" s="11" t="str">
        <f>[31]Março!$K$27</f>
        <v>*</v>
      </c>
      <c r="Y36" s="11" t="str">
        <f>[31]Março!$K$28</f>
        <v>*</v>
      </c>
      <c r="Z36" s="11" t="str">
        <f>[31]Março!$K$29</f>
        <v>*</v>
      </c>
      <c r="AA36" s="11" t="str">
        <f>[31]Março!$K$30</f>
        <v>*</v>
      </c>
      <c r="AB36" s="11" t="str">
        <f>[31]Março!$K$31</f>
        <v>*</v>
      </c>
      <c r="AC36" s="11" t="str">
        <f>[31]Março!$K$32</f>
        <v>*</v>
      </c>
      <c r="AD36" s="11" t="str">
        <f>[31]Março!$K$33</f>
        <v>*</v>
      </c>
      <c r="AE36" s="11" t="str">
        <f>[31]Março!$K$34</f>
        <v>*</v>
      </c>
      <c r="AF36" s="11" t="str">
        <f>[31]Março!$K$35</f>
        <v>*</v>
      </c>
      <c r="AG36" s="15" t="s">
        <v>226</v>
      </c>
      <c r="AH36" s="16" t="s">
        <v>226</v>
      </c>
      <c r="AI36" s="67" t="s">
        <v>226</v>
      </c>
      <c r="AK36" t="s">
        <v>47</v>
      </c>
    </row>
    <row r="37" spans="1:37" x14ac:dyDescent="0.2">
      <c r="A37" s="58" t="s">
        <v>14</v>
      </c>
      <c r="B37" s="11" t="str">
        <f>[32]Março!$K$5</f>
        <v>*</v>
      </c>
      <c r="C37" s="11" t="str">
        <f>[32]Março!$K$6</f>
        <v>*</v>
      </c>
      <c r="D37" s="11" t="str">
        <f>[32]Março!$K$7</f>
        <v>*</v>
      </c>
      <c r="E37" s="11" t="str">
        <f>[32]Março!$K$8</f>
        <v>*</v>
      </c>
      <c r="F37" s="11" t="str">
        <f>[32]Março!$K$9</f>
        <v>*</v>
      </c>
      <c r="G37" s="11" t="str">
        <f>[32]Março!$K$10</f>
        <v>*</v>
      </c>
      <c r="H37" s="11" t="str">
        <f>[32]Março!$K$11</f>
        <v>*</v>
      </c>
      <c r="I37" s="11" t="str">
        <f>[32]Março!$K$12</f>
        <v>*</v>
      </c>
      <c r="J37" s="11" t="str">
        <f>[32]Março!$K$13</f>
        <v>*</v>
      </c>
      <c r="K37" s="11" t="str">
        <f>[32]Março!$K$14</f>
        <v>*</v>
      </c>
      <c r="L37" s="11" t="str">
        <f>[32]Março!$K$15</f>
        <v>*</v>
      </c>
      <c r="M37" s="11" t="str">
        <f>[32]Março!$K$16</f>
        <v>*</v>
      </c>
      <c r="N37" s="11" t="str">
        <f>[32]Março!$K$17</f>
        <v>*</v>
      </c>
      <c r="O37" s="11" t="str">
        <f>[32]Março!$K$18</f>
        <v>*</v>
      </c>
      <c r="P37" s="11" t="str">
        <f>[32]Março!$K$19</f>
        <v>*</v>
      </c>
      <c r="Q37" s="11" t="str">
        <f>[32]Março!$K$20</f>
        <v>*</v>
      </c>
      <c r="R37" s="11" t="str">
        <f>[32]Março!$K$21</f>
        <v>*</v>
      </c>
      <c r="S37" s="11" t="str">
        <f>[32]Março!$K$22</f>
        <v>*</v>
      </c>
      <c r="T37" s="11" t="str">
        <f>[32]Março!$K$23</f>
        <v>*</v>
      </c>
      <c r="U37" s="11" t="str">
        <f>[32]Março!$K$24</f>
        <v>*</v>
      </c>
      <c r="V37" s="11" t="str">
        <f>[32]Março!$K$25</f>
        <v>*</v>
      </c>
      <c r="W37" s="11" t="str">
        <f>[32]Março!$K$26</f>
        <v>*</v>
      </c>
      <c r="X37" s="11" t="str">
        <f>[32]Março!$K$27</f>
        <v>*</v>
      </c>
      <c r="Y37" s="11" t="str">
        <f>[32]Março!$K$28</f>
        <v>*</v>
      </c>
      <c r="Z37" s="11" t="str">
        <f>[32]Março!$K$29</f>
        <v>*</v>
      </c>
      <c r="AA37" s="11" t="str">
        <f>[32]Março!$K$30</f>
        <v>*</v>
      </c>
      <c r="AB37" s="11" t="str">
        <f>[32]Março!$K$31</f>
        <v>*</v>
      </c>
      <c r="AC37" s="11" t="str">
        <f>[32]Março!$K$32</f>
        <v>*</v>
      </c>
      <c r="AD37" s="11" t="str">
        <f>[32]Março!$K$33</f>
        <v>*</v>
      </c>
      <c r="AE37" s="11" t="str">
        <f>[32]Março!$K$34</f>
        <v>*</v>
      </c>
      <c r="AF37" s="11" t="str">
        <f>[32]Março!$K$35</f>
        <v>*</v>
      </c>
      <c r="AG37" s="15" t="s">
        <v>226</v>
      </c>
      <c r="AH37" s="16" t="s">
        <v>226</v>
      </c>
      <c r="AI37" s="67" t="s">
        <v>226</v>
      </c>
    </row>
    <row r="38" spans="1:37" x14ac:dyDescent="0.2">
      <c r="A38" s="58" t="s">
        <v>174</v>
      </c>
      <c r="B38" s="11">
        <f>[33]Março!$K$5</f>
        <v>0</v>
      </c>
      <c r="C38" s="11">
        <f>[33]Março!$K$6</f>
        <v>0</v>
      </c>
      <c r="D38" s="11">
        <f>[33]Março!$K$7</f>
        <v>0</v>
      </c>
      <c r="E38" s="11">
        <f>[33]Março!$K$8</f>
        <v>0</v>
      </c>
      <c r="F38" s="11">
        <f>[33]Março!$K$9</f>
        <v>0</v>
      </c>
      <c r="G38" s="11">
        <f>[33]Março!$K$10</f>
        <v>0</v>
      </c>
      <c r="H38" s="11">
        <f>[33]Março!$K$11</f>
        <v>0</v>
      </c>
      <c r="I38" s="11">
        <f>[33]Março!$K$12</f>
        <v>0</v>
      </c>
      <c r="J38" s="11">
        <f>[33]Março!$K$13</f>
        <v>0</v>
      </c>
      <c r="K38" s="11">
        <f>[33]Março!$K$14</f>
        <v>0.2</v>
      </c>
      <c r="L38" s="11">
        <f>[33]Março!$K$15</f>
        <v>0</v>
      </c>
      <c r="M38" s="11">
        <f>[33]Março!$K$16</f>
        <v>0</v>
      </c>
      <c r="N38" s="11">
        <f>[33]Março!$K$17</f>
        <v>0</v>
      </c>
      <c r="O38" s="11">
        <f>[33]Março!$K$18</f>
        <v>0</v>
      </c>
      <c r="P38" s="11">
        <f>[33]Março!$K$19</f>
        <v>20.8</v>
      </c>
      <c r="Q38" s="11">
        <f>[33]Março!$K$20</f>
        <v>1.4</v>
      </c>
      <c r="R38" s="11">
        <f>[33]Março!$K$21</f>
        <v>0</v>
      </c>
      <c r="S38" s="11">
        <f>[33]Março!$K$22</f>
        <v>0</v>
      </c>
      <c r="T38" s="11">
        <f>[33]Março!$K$23</f>
        <v>0</v>
      </c>
      <c r="U38" s="11">
        <f>[33]Março!$K$24</f>
        <v>0</v>
      </c>
      <c r="V38" s="11">
        <f>[33]Março!$K$25</f>
        <v>0</v>
      </c>
      <c r="W38" s="11">
        <f>[33]Março!$K$26</f>
        <v>0.2</v>
      </c>
      <c r="X38" s="11">
        <f>[33]Março!$K$27</f>
        <v>0</v>
      </c>
      <c r="Y38" s="11">
        <f>[33]Março!$K$28</f>
        <v>0</v>
      </c>
      <c r="Z38" s="11">
        <f>[33]Março!$K$29</f>
        <v>0</v>
      </c>
      <c r="AA38" s="11">
        <f>[33]Março!$K$30</f>
        <v>13.6</v>
      </c>
      <c r="AB38" s="11">
        <f>[33]Março!$K$31</f>
        <v>2.4</v>
      </c>
      <c r="AC38" s="11">
        <f>[33]Março!$K$32</f>
        <v>6.2</v>
      </c>
      <c r="AD38" s="11">
        <f>[33]Março!$K$33</f>
        <v>0</v>
      </c>
      <c r="AE38" s="11">
        <f>[33]Março!$K$34</f>
        <v>0</v>
      </c>
      <c r="AF38" s="11">
        <f>[33]Março!$K$35</f>
        <v>0</v>
      </c>
      <c r="AG38" s="15">
        <f t="shared" ref="AG38" si="36">SUM(B38:AF38)</f>
        <v>44.8</v>
      </c>
      <c r="AH38" s="16">
        <f t="shared" ref="AH38" si="37">MAX(B38:AF38)</f>
        <v>20.8</v>
      </c>
      <c r="AI38" s="67">
        <f t="shared" ref="AI38" si="38">COUNTIF(B38:AF38,"=0,0")</f>
        <v>24</v>
      </c>
    </row>
    <row r="39" spans="1:37" x14ac:dyDescent="0.2">
      <c r="A39" s="58" t="s">
        <v>15</v>
      </c>
      <c r="B39" s="11">
        <f>[34]Março!$K$5</f>
        <v>13.6</v>
      </c>
      <c r="C39" s="11">
        <f>[34]Março!$K$6</f>
        <v>0</v>
      </c>
      <c r="D39" s="11">
        <f>[34]Março!$K$7</f>
        <v>0</v>
      </c>
      <c r="E39" s="11">
        <f>[34]Março!$K$8</f>
        <v>0</v>
      </c>
      <c r="F39" s="11">
        <f>[34]Março!$K$9</f>
        <v>0</v>
      </c>
      <c r="G39" s="11">
        <f>[34]Março!$K$10</f>
        <v>0</v>
      </c>
      <c r="H39" s="11">
        <f>[34]Março!$K$11</f>
        <v>0</v>
      </c>
      <c r="I39" s="11">
        <f>[34]Março!$K$12</f>
        <v>0</v>
      </c>
      <c r="J39" s="11">
        <f>[34]Março!$K$13</f>
        <v>0</v>
      </c>
      <c r="K39" s="11">
        <f>[34]Março!$K$14</f>
        <v>0</v>
      </c>
      <c r="L39" s="11">
        <f>[34]Março!$K$15</f>
        <v>0</v>
      </c>
      <c r="M39" s="11">
        <f>[34]Março!$K$16</f>
        <v>0</v>
      </c>
      <c r="N39" s="11">
        <f>[34]Março!$K$17</f>
        <v>0</v>
      </c>
      <c r="O39" s="11">
        <f>[34]Março!$K$18</f>
        <v>0</v>
      </c>
      <c r="P39" s="11">
        <f>[34]Março!$K$19</f>
        <v>0</v>
      </c>
      <c r="Q39" s="11">
        <f>[34]Março!$K$20</f>
        <v>0</v>
      </c>
      <c r="R39" s="11">
        <f>[34]Março!$K$21</f>
        <v>0.4</v>
      </c>
      <c r="S39" s="11">
        <f>[34]Março!$K$22</f>
        <v>0</v>
      </c>
      <c r="T39" s="11">
        <f>[34]Março!$K$23</f>
        <v>28</v>
      </c>
      <c r="U39" s="11">
        <f>[34]Março!$K$24</f>
        <v>26.399999999999995</v>
      </c>
      <c r="V39" s="11">
        <f>[34]Março!$K$25</f>
        <v>0</v>
      </c>
      <c r="W39" s="11">
        <f>[34]Março!$K$26</f>
        <v>0</v>
      </c>
      <c r="X39" s="11">
        <f>[34]Março!$K$27</f>
        <v>0</v>
      </c>
      <c r="Y39" s="11">
        <f>[34]Março!$K$28</f>
        <v>0</v>
      </c>
      <c r="Z39" s="11">
        <f>[34]Março!$K$29</f>
        <v>0</v>
      </c>
      <c r="AA39" s="11">
        <f>[34]Março!$K$30</f>
        <v>0</v>
      </c>
      <c r="AB39" s="11">
        <f>[34]Março!$K$31</f>
        <v>0</v>
      </c>
      <c r="AC39" s="11">
        <f>[34]Março!$K$32</f>
        <v>22.200000000000003</v>
      </c>
      <c r="AD39" s="11">
        <f>[34]Março!$K$33</f>
        <v>7.8000000000000007</v>
      </c>
      <c r="AE39" s="11">
        <f>[34]Março!$K$34</f>
        <v>0</v>
      </c>
      <c r="AF39" s="11">
        <f>[34]Março!$K$35</f>
        <v>0</v>
      </c>
      <c r="AG39" s="15">
        <f t="shared" ref="AG39:AG41" si="39">SUM(B39:AF39)</f>
        <v>98.399999999999991</v>
      </c>
      <c r="AH39" s="16">
        <f t="shared" ref="AH39:AH41" si="40">MAX(B39:AF39)</f>
        <v>28</v>
      </c>
      <c r="AI39" s="67">
        <f t="shared" ref="AI39:AI41" si="41">COUNTIF(B39:AF39,"=0,0")</f>
        <v>25</v>
      </c>
      <c r="AJ39" s="12" t="s">
        <v>47</v>
      </c>
    </row>
    <row r="40" spans="1:37" x14ac:dyDescent="0.2">
      <c r="A40" s="58" t="s">
        <v>16</v>
      </c>
      <c r="B40" s="11">
        <f>[35]Março!$K$5</f>
        <v>0</v>
      </c>
      <c r="C40" s="11">
        <f>[35]Março!$K$6</f>
        <v>0</v>
      </c>
      <c r="D40" s="11">
        <f>[35]Março!$K$7</f>
        <v>0</v>
      </c>
      <c r="E40" s="11">
        <f>[35]Março!$K$8</f>
        <v>0</v>
      </c>
      <c r="F40" s="11" t="str">
        <f>[35]Março!$K$9</f>
        <v>*</v>
      </c>
      <c r="G40" s="11" t="str">
        <f>[35]Março!$K$10</f>
        <v>*</v>
      </c>
      <c r="H40" s="11" t="str">
        <f>[35]Março!$K$11</f>
        <v>*</v>
      </c>
      <c r="I40" s="11" t="str">
        <f>[35]Março!$K$12</f>
        <v>*</v>
      </c>
      <c r="J40" s="11" t="str">
        <f>[35]Março!$K$13</f>
        <v>*</v>
      </c>
      <c r="K40" s="11" t="str">
        <f>[35]Março!$K$14</f>
        <v>*</v>
      </c>
      <c r="L40" s="11" t="str">
        <f>[35]Março!$K$15</f>
        <v>*</v>
      </c>
      <c r="M40" s="11" t="str">
        <f>[35]Março!$K$16</f>
        <v>*</v>
      </c>
      <c r="N40" s="11" t="str">
        <f>[35]Março!$K$17</f>
        <v>*</v>
      </c>
      <c r="O40" s="11" t="str">
        <f>[35]Março!$K$18</f>
        <v>*</v>
      </c>
      <c r="P40" s="11" t="str">
        <f>[35]Março!$K$19</f>
        <v>*</v>
      </c>
      <c r="Q40" s="11" t="str">
        <f>[35]Março!$K$20</f>
        <v>*</v>
      </c>
      <c r="R40" s="11">
        <f>[35]Março!$K$21</f>
        <v>0.2</v>
      </c>
      <c r="S40" s="11">
        <f>[35]Março!$K$22</f>
        <v>0</v>
      </c>
      <c r="T40" s="11">
        <f>[35]Março!$K$23</f>
        <v>0</v>
      </c>
      <c r="U40" s="11">
        <f>[35]Março!$K$24</f>
        <v>0</v>
      </c>
      <c r="V40" s="11">
        <f>[35]Março!$K$25</f>
        <v>0</v>
      </c>
      <c r="W40" s="11" t="str">
        <f>[35]Março!$K$26</f>
        <v>*</v>
      </c>
      <c r="X40" s="11" t="str">
        <f>[35]Março!$K$27</f>
        <v>*</v>
      </c>
      <c r="Y40" s="11" t="str">
        <f>[35]Março!$K$28</f>
        <v>*</v>
      </c>
      <c r="Z40" s="11" t="str">
        <f>[35]Março!$K$29</f>
        <v>*</v>
      </c>
      <c r="AA40" s="11" t="str">
        <f>[35]Março!$K$30</f>
        <v>*</v>
      </c>
      <c r="AB40" s="11" t="str">
        <f>[35]Março!$K$31</f>
        <v>*</v>
      </c>
      <c r="AC40" s="11" t="str">
        <f>[35]Março!$K$32</f>
        <v>*</v>
      </c>
      <c r="AD40" s="11">
        <f>[35]Março!$K$33</f>
        <v>0</v>
      </c>
      <c r="AE40" s="11">
        <f>[35]Março!$K$34</f>
        <v>0</v>
      </c>
      <c r="AF40" s="11">
        <f>[35]Março!$K$35</f>
        <v>0</v>
      </c>
      <c r="AG40" s="15">
        <f t="shared" si="39"/>
        <v>0.2</v>
      </c>
      <c r="AH40" s="16">
        <f t="shared" si="40"/>
        <v>0.2</v>
      </c>
      <c r="AI40" s="67">
        <f t="shared" si="41"/>
        <v>11</v>
      </c>
    </row>
    <row r="41" spans="1:37" x14ac:dyDescent="0.2">
      <c r="A41" s="58" t="s">
        <v>175</v>
      </c>
      <c r="B41" s="11">
        <f>[36]Março!$K$5</f>
        <v>0</v>
      </c>
      <c r="C41" s="11">
        <f>[36]Março!$K$6</f>
        <v>0</v>
      </c>
      <c r="D41" s="11">
        <f>[36]Março!$K$7</f>
        <v>0</v>
      </c>
      <c r="E41" s="11">
        <f>[36]Março!$K$8</f>
        <v>0</v>
      </c>
      <c r="F41" s="11">
        <f>[36]Março!$K$9</f>
        <v>0</v>
      </c>
      <c r="G41" s="11">
        <f>[36]Março!$K$10</f>
        <v>0</v>
      </c>
      <c r="H41" s="11">
        <f>[36]Março!$K$11</f>
        <v>0</v>
      </c>
      <c r="I41" s="11">
        <f>[36]Março!$K$12</f>
        <v>0</v>
      </c>
      <c r="J41" s="11">
        <f>[36]Março!$K$13</f>
        <v>0</v>
      </c>
      <c r="K41" s="11">
        <f>[36]Março!$K$14</f>
        <v>0</v>
      </c>
      <c r="L41" s="11">
        <f>[36]Março!$K$15</f>
        <v>0</v>
      </c>
      <c r="M41" s="11">
        <f>[36]Março!$K$16</f>
        <v>0</v>
      </c>
      <c r="N41" s="11">
        <f>[36]Março!$K$17</f>
        <v>0</v>
      </c>
      <c r="O41" s="11">
        <f>[36]Março!$K$18</f>
        <v>0</v>
      </c>
      <c r="P41" s="11">
        <f>[36]Março!$K$19</f>
        <v>0</v>
      </c>
      <c r="Q41" s="11">
        <f>[36]Março!$K$20</f>
        <v>0.2</v>
      </c>
      <c r="R41" s="11">
        <f>[36]Março!$K$21</f>
        <v>0</v>
      </c>
      <c r="S41" s="11">
        <f>[36]Março!$K$22</f>
        <v>0</v>
      </c>
      <c r="T41" s="11">
        <f>[36]Março!$K$23</f>
        <v>35</v>
      </c>
      <c r="U41" s="11">
        <f>[36]Março!$K$24</f>
        <v>0.60000000000000009</v>
      </c>
      <c r="V41" s="11">
        <f>[36]Março!$K$25</f>
        <v>0.2</v>
      </c>
      <c r="W41" s="11">
        <f>[36]Março!$K$26</f>
        <v>0</v>
      </c>
      <c r="X41" s="11">
        <f>[36]Março!$K$27</f>
        <v>0</v>
      </c>
      <c r="Y41" s="11">
        <f>[36]Março!$K$28</f>
        <v>0</v>
      </c>
      <c r="Z41" s="11">
        <f>[36]Março!$K$29</f>
        <v>0</v>
      </c>
      <c r="AA41" s="11">
        <f>[36]Março!$K$30</f>
        <v>0</v>
      </c>
      <c r="AB41" s="11">
        <f>[36]Março!$K$31</f>
        <v>0</v>
      </c>
      <c r="AC41" s="11">
        <f>[36]Março!$K$32</f>
        <v>9.4</v>
      </c>
      <c r="AD41" s="11">
        <f>[36]Março!$K$33</f>
        <v>0.4</v>
      </c>
      <c r="AE41" s="11">
        <f>[36]Março!$K$34</f>
        <v>0</v>
      </c>
      <c r="AF41" s="11">
        <f>[36]Março!$K$35</f>
        <v>0</v>
      </c>
      <c r="AG41" s="15">
        <f t="shared" si="39"/>
        <v>45.800000000000004</v>
      </c>
      <c r="AH41" s="16">
        <f t="shared" si="40"/>
        <v>35</v>
      </c>
      <c r="AI41" s="67">
        <f t="shared" si="41"/>
        <v>25</v>
      </c>
      <c r="AK41" t="s">
        <v>47</v>
      </c>
    </row>
    <row r="42" spans="1:37" x14ac:dyDescent="0.2">
      <c r="A42" s="58" t="s">
        <v>17</v>
      </c>
      <c r="B42" s="11">
        <f>[37]Março!$K$5</f>
        <v>0.2</v>
      </c>
      <c r="C42" s="11">
        <f>[37]Março!$K$6</f>
        <v>0.2</v>
      </c>
      <c r="D42" s="11">
        <f>[37]Março!$K$7</f>
        <v>0</v>
      </c>
      <c r="E42" s="11">
        <f>[37]Março!$K$8</f>
        <v>0.2</v>
      </c>
      <c r="F42" s="11">
        <f>[37]Março!$K$9</f>
        <v>0</v>
      </c>
      <c r="G42" s="11">
        <f>[37]Março!$K$10</f>
        <v>0</v>
      </c>
      <c r="H42" s="11">
        <f>[37]Março!$K$11</f>
        <v>0</v>
      </c>
      <c r="I42" s="11">
        <f>[37]Março!$K$12</f>
        <v>0</v>
      </c>
      <c r="J42" s="11">
        <f>[37]Março!$K$13</f>
        <v>0</v>
      </c>
      <c r="K42" s="11">
        <f>[37]Março!$K$14</f>
        <v>0</v>
      </c>
      <c r="L42" s="11">
        <f>[37]Março!$K$15</f>
        <v>0</v>
      </c>
      <c r="M42" s="11">
        <f>[37]Março!$K$16</f>
        <v>1.8</v>
      </c>
      <c r="N42" s="11">
        <f>[37]Março!$K$17</f>
        <v>0</v>
      </c>
      <c r="O42" s="11">
        <f>[37]Março!$K$18</f>
        <v>0</v>
      </c>
      <c r="P42" s="11">
        <f>[37]Março!$K$19</f>
        <v>0</v>
      </c>
      <c r="Q42" s="11">
        <f>[37]Março!$K$20</f>
        <v>22</v>
      </c>
      <c r="R42" s="11">
        <f>[37]Março!$K$21</f>
        <v>0</v>
      </c>
      <c r="S42" s="11">
        <f>[37]Março!$K$22</f>
        <v>0</v>
      </c>
      <c r="T42" s="11">
        <f>[37]Março!$K$23</f>
        <v>16.600000000000001</v>
      </c>
      <c r="U42" s="11">
        <f>[37]Março!$K$24</f>
        <v>2.6</v>
      </c>
      <c r="V42" s="11">
        <f>[37]Março!$K$25</f>
        <v>0</v>
      </c>
      <c r="W42" s="11">
        <f>[37]Março!$K$26</f>
        <v>0.2</v>
      </c>
      <c r="X42" s="11">
        <f>[37]Março!$K$27</f>
        <v>0.2</v>
      </c>
      <c r="Y42" s="11">
        <f>[37]Março!$K$28</f>
        <v>0</v>
      </c>
      <c r="Z42" s="11">
        <f>[37]Março!$K$29</f>
        <v>0</v>
      </c>
      <c r="AA42" s="11">
        <f>[37]Março!$K$30</f>
        <v>0</v>
      </c>
      <c r="AB42" s="11">
        <f>[37]Março!$K$31</f>
        <v>0</v>
      </c>
      <c r="AC42" s="11">
        <f>[37]Março!$K$32</f>
        <v>0</v>
      </c>
      <c r="AD42" s="11">
        <f>[37]Março!$K$33</f>
        <v>4.6000000000000014</v>
      </c>
      <c r="AE42" s="11">
        <f>[37]Março!$K$34</f>
        <v>0.2</v>
      </c>
      <c r="AF42" s="11">
        <f>[37]Março!$K$35</f>
        <v>0.2</v>
      </c>
      <c r="AG42" s="15">
        <f t="shared" ref="AG42:AG43" si="42">SUM(B42:AF42)</f>
        <v>49.000000000000014</v>
      </c>
      <c r="AH42" s="16">
        <f t="shared" ref="AH42:AH43" si="43">MAX(B42:AF42)</f>
        <v>22</v>
      </c>
      <c r="AI42" s="67">
        <f t="shared" ref="AI42:AI43" si="44">COUNTIF(B42:AF42,"=0,0")</f>
        <v>19</v>
      </c>
    </row>
    <row r="43" spans="1:37" x14ac:dyDescent="0.2">
      <c r="A43" s="58" t="s">
        <v>157</v>
      </c>
      <c r="B43" s="11">
        <f>[38]Março!$K$5</f>
        <v>0</v>
      </c>
      <c r="C43" s="11">
        <f>[38]Março!$K$6</f>
        <v>0</v>
      </c>
      <c r="D43" s="11">
        <f>[38]Março!$K$7</f>
        <v>0</v>
      </c>
      <c r="E43" s="11">
        <f>[38]Março!$K$8</f>
        <v>0</v>
      </c>
      <c r="F43" s="11">
        <f>[38]Março!$K$9</f>
        <v>0</v>
      </c>
      <c r="G43" s="11">
        <f>[38]Março!$K$10</f>
        <v>0</v>
      </c>
      <c r="H43" s="11">
        <f>[38]Março!$K$11</f>
        <v>0</v>
      </c>
      <c r="I43" s="11">
        <f>[38]Março!$K$12</f>
        <v>0</v>
      </c>
      <c r="J43" s="11">
        <f>[38]Março!$K$13</f>
        <v>0</v>
      </c>
      <c r="K43" s="11">
        <f>[38]Março!$K$14</f>
        <v>0</v>
      </c>
      <c r="L43" s="11">
        <f>[38]Março!$K$15</f>
        <v>0</v>
      </c>
      <c r="M43" s="11">
        <f>[38]Março!$K$16</f>
        <v>0</v>
      </c>
      <c r="N43" s="11">
        <f>[38]Março!$K$17</f>
        <v>0</v>
      </c>
      <c r="O43" s="11">
        <f>[38]Março!$K$18</f>
        <v>0</v>
      </c>
      <c r="P43" s="11">
        <f>[38]Março!$K$19</f>
        <v>0</v>
      </c>
      <c r="Q43" s="11">
        <f>[38]Março!$K$20</f>
        <v>0.2</v>
      </c>
      <c r="R43" s="11">
        <f>[38]Março!$K$21</f>
        <v>4.4000000000000004</v>
      </c>
      <c r="S43" s="11">
        <f>[38]Março!$K$22</f>
        <v>2.6</v>
      </c>
      <c r="T43" s="11">
        <f>[38]Março!$K$23</f>
        <v>1.9999999999999998</v>
      </c>
      <c r="U43" s="11">
        <f>[38]Março!$K$24</f>
        <v>0.60000000000000009</v>
      </c>
      <c r="V43" s="11">
        <f>[38]Março!$K$25</f>
        <v>0</v>
      </c>
      <c r="W43" s="11">
        <f>[38]Março!$K$26</f>
        <v>0</v>
      </c>
      <c r="X43" s="11">
        <f>[38]Março!$K$27</f>
        <v>0</v>
      </c>
      <c r="Y43" s="11">
        <f>[38]Março!$K$28</f>
        <v>0</v>
      </c>
      <c r="Z43" s="11">
        <f>[38]Março!$K$29</f>
        <v>0</v>
      </c>
      <c r="AA43" s="11">
        <f>[38]Março!$K$30</f>
        <v>0</v>
      </c>
      <c r="AB43" s="11">
        <f>[38]Março!$K$31</f>
        <v>0</v>
      </c>
      <c r="AC43" s="11">
        <f>[38]Março!$K$32</f>
        <v>0</v>
      </c>
      <c r="AD43" s="11">
        <f>[38]Março!$K$33</f>
        <v>3.4</v>
      </c>
      <c r="AE43" s="11">
        <f>[38]Março!$K$34</f>
        <v>0</v>
      </c>
      <c r="AF43" s="11">
        <f>[38]Março!$K$35</f>
        <v>0</v>
      </c>
      <c r="AG43" s="15">
        <f t="shared" si="42"/>
        <v>13.200000000000001</v>
      </c>
      <c r="AH43" s="16">
        <f t="shared" si="43"/>
        <v>4.4000000000000004</v>
      </c>
      <c r="AI43" s="67">
        <f t="shared" si="44"/>
        <v>25</v>
      </c>
      <c r="AK43" s="12" t="s">
        <v>47</v>
      </c>
    </row>
    <row r="44" spans="1:37" x14ac:dyDescent="0.2">
      <c r="A44" s="58" t="s">
        <v>18</v>
      </c>
      <c r="B44" s="11">
        <f>[39]Março!$K$5</f>
        <v>0</v>
      </c>
      <c r="C44" s="11">
        <f>[39]Março!$K$6</f>
        <v>0.2</v>
      </c>
      <c r="D44" s="11">
        <f>[39]Março!$K$7</f>
        <v>0</v>
      </c>
      <c r="E44" s="11">
        <f>[39]Março!$K$8</f>
        <v>0</v>
      </c>
      <c r="F44" s="11">
        <f>[39]Março!$K$9</f>
        <v>0</v>
      </c>
      <c r="G44" s="11">
        <f>[39]Março!$K$10</f>
        <v>0</v>
      </c>
      <c r="H44" s="11">
        <f>[39]Março!$K$11</f>
        <v>0</v>
      </c>
      <c r="I44" s="11">
        <f>[39]Março!$K$12</f>
        <v>0</v>
      </c>
      <c r="J44" s="11">
        <f>[39]Março!$K$13</f>
        <v>0</v>
      </c>
      <c r="K44" s="11">
        <f>[39]Março!$K$14</f>
        <v>0</v>
      </c>
      <c r="L44" s="11">
        <f>[39]Março!$K$15</f>
        <v>0</v>
      </c>
      <c r="M44" s="11">
        <f>[39]Março!$K$16</f>
        <v>8.1999999999999993</v>
      </c>
      <c r="N44" s="11">
        <f>[39]Março!$K$17</f>
        <v>19.199999999999996</v>
      </c>
      <c r="O44" s="11">
        <f>[39]Março!$K$18</f>
        <v>0</v>
      </c>
      <c r="P44" s="11">
        <f>[39]Março!$K$19</f>
        <v>1.7999999999999998</v>
      </c>
      <c r="Q44" s="11">
        <f>[39]Março!$K$20</f>
        <v>2.1999999999999997</v>
      </c>
      <c r="R44" s="11">
        <f>[39]Março!$K$21</f>
        <v>0.2</v>
      </c>
      <c r="S44" s="11">
        <f>[39]Março!$K$22</f>
        <v>0</v>
      </c>
      <c r="T44" s="11">
        <f>[39]Março!$K$23</f>
        <v>0</v>
      </c>
      <c r="U44" s="11">
        <f>[39]Março!$K$24</f>
        <v>1.6</v>
      </c>
      <c r="V44" s="11">
        <f>[39]Março!$K$25</f>
        <v>0</v>
      </c>
      <c r="W44" s="11">
        <f>[39]Março!$K$26</f>
        <v>0</v>
      </c>
      <c r="X44" s="11">
        <f>[39]Março!$K$27</f>
        <v>0</v>
      </c>
      <c r="Y44" s="11">
        <f>[39]Março!$K$28</f>
        <v>0</v>
      </c>
      <c r="Z44" s="11">
        <f>[39]Março!$K$29</f>
        <v>0</v>
      </c>
      <c r="AA44" s="11">
        <f>[39]Março!$K$30</f>
        <v>0</v>
      </c>
      <c r="AB44" s="11">
        <f>[39]Março!$K$31</f>
        <v>0</v>
      </c>
      <c r="AC44" s="11">
        <f>[39]Março!$K$32</f>
        <v>0</v>
      </c>
      <c r="AD44" s="11">
        <f>[39]Março!$K$33</f>
        <v>0</v>
      </c>
      <c r="AE44" s="11">
        <f>[39]Março!$K$34</f>
        <v>0</v>
      </c>
      <c r="AF44" s="11">
        <f>[39]Março!$K$35</f>
        <v>0</v>
      </c>
      <c r="AG44" s="15">
        <f t="shared" ref="AG44:AG45" si="45">SUM(B44:AF44)</f>
        <v>33.399999999999991</v>
      </c>
      <c r="AH44" s="16">
        <f t="shared" ref="AH44:AH45" si="46">MAX(B44:AF44)</f>
        <v>19.199999999999996</v>
      </c>
      <c r="AI44" s="67">
        <f t="shared" ref="AI44:AI45" si="47">COUNTIF(B44:AF44,"=0,0")</f>
        <v>24</v>
      </c>
    </row>
    <row r="45" spans="1:37" x14ac:dyDescent="0.2">
      <c r="A45" s="58" t="s">
        <v>162</v>
      </c>
      <c r="B45" s="11">
        <f>[40]Março!$K$5</f>
        <v>0</v>
      </c>
      <c r="C45" s="11">
        <f>[40]Março!$K$6</f>
        <v>0</v>
      </c>
      <c r="D45" s="11">
        <f>[40]Março!$K$7</f>
        <v>2</v>
      </c>
      <c r="E45" s="11">
        <f>[40]Março!$K$8</f>
        <v>0</v>
      </c>
      <c r="F45" s="11">
        <f>[40]Março!$K$9</f>
        <v>0</v>
      </c>
      <c r="G45" s="11">
        <f>[40]Março!$K$10</f>
        <v>0</v>
      </c>
      <c r="H45" s="11">
        <f>[40]Março!$K$11</f>
        <v>0</v>
      </c>
      <c r="I45" s="11">
        <f>[40]Março!$K$12</f>
        <v>0</v>
      </c>
      <c r="J45" s="11">
        <f>[40]Março!$K$13</f>
        <v>0</v>
      </c>
      <c r="K45" s="11">
        <f>[40]Março!$K$14</f>
        <v>0</v>
      </c>
      <c r="L45" s="11">
        <f>[40]Março!$K$15</f>
        <v>0</v>
      </c>
      <c r="M45" s="11">
        <f>[40]Março!$K$16</f>
        <v>0</v>
      </c>
      <c r="N45" s="11">
        <f>[40]Março!$K$17</f>
        <v>0</v>
      </c>
      <c r="O45" s="11">
        <f>[40]Março!$K$18</f>
        <v>0</v>
      </c>
      <c r="P45" s="11">
        <f>[40]Março!$K$19</f>
        <v>0</v>
      </c>
      <c r="Q45" s="11">
        <f>[40]Março!$K$20</f>
        <v>0</v>
      </c>
      <c r="R45" s="11">
        <f>[40]Março!$K$21</f>
        <v>0</v>
      </c>
      <c r="S45" s="11">
        <f>[40]Março!$K$22</f>
        <v>0</v>
      </c>
      <c r="T45" s="11">
        <f>[40]Março!$K$23</f>
        <v>2.8</v>
      </c>
      <c r="U45" s="11">
        <f>[40]Março!$K$24</f>
        <v>0.4</v>
      </c>
      <c r="V45" s="11">
        <f>[40]Março!$K$25</f>
        <v>53</v>
      </c>
      <c r="W45" s="11">
        <f>[40]Março!$K$26</f>
        <v>0.4</v>
      </c>
      <c r="X45" s="11">
        <f>[40]Março!$K$27</f>
        <v>0</v>
      </c>
      <c r="Y45" s="11">
        <f>[40]Março!$K$28</f>
        <v>0</v>
      </c>
      <c r="Z45" s="11">
        <f>[40]Março!$K$29</f>
        <v>0</v>
      </c>
      <c r="AA45" s="11">
        <f>[40]Março!$K$30</f>
        <v>0</v>
      </c>
      <c r="AB45" s="11">
        <f>[40]Março!$K$31</f>
        <v>0</v>
      </c>
      <c r="AC45" s="11">
        <f>[40]Março!$K$32</f>
        <v>0.2</v>
      </c>
      <c r="AD45" s="11">
        <f>[40]Março!$K$33</f>
        <v>2.6000000000000005</v>
      </c>
      <c r="AE45" s="11">
        <f>[40]Março!$K$34</f>
        <v>0</v>
      </c>
      <c r="AF45" s="11">
        <f>[40]Março!$K$35</f>
        <v>0</v>
      </c>
      <c r="AG45" s="15">
        <f t="shared" si="45"/>
        <v>61.400000000000006</v>
      </c>
      <c r="AH45" s="16">
        <f t="shared" si="46"/>
        <v>53</v>
      </c>
      <c r="AI45" s="67">
        <f t="shared" si="47"/>
        <v>24</v>
      </c>
    </row>
    <row r="46" spans="1:37" x14ac:dyDescent="0.2">
      <c r="A46" s="58" t="s">
        <v>19</v>
      </c>
      <c r="B46" s="11" t="str">
        <f>[41]Março!$K$5</f>
        <v>*</v>
      </c>
      <c r="C46" s="11" t="str">
        <f>[41]Março!$K$6</f>
        <v>*</v>
      </c>
      <c r="D46" s="11" t="str">
        <f>[41]Março!$K$7</f>
        <v>*</v>
      </c>
      <c r="E46" s="11" t="str">
        <f>[41]Março!$K$8</f>
        <v>*</v>
      </c>
      <c r="F46" s="11" t="str">
        <f>[41]Março!$K$9</f>
        <v>*</v>
      </c>
      <c r="G46" s="11" t="str">
        <f>[41]Março!$K$10</f>
        <v>*</v>
      </c>
      <c r="H46" s="11" t="str">
        <f>[41]Março!$K$11</f>
        <v>*</v>
      </c>
      <c r="I46" s="11" t="str">
        <f>[41]Março!$K$12</f>
        <v>*</v>
      </c>
      <c r="J46" s="11" t="str">
        <f>[41]Março!$K$13</f>
        <v>*</v>
      </c>
      <c r="K46" s="11" t="str">
        <f>[41]Março!$K$14</f>
        <v>*</v>
      </c>
      <c r="L46" s="11" t="str">
        <f>[41]Março!$K$15</f>
        <v>*</v>
      </c>
      <c r="M46" s="11" t="str">
        <f>[41]Março!$K$16</f>
        <v>*</v>
      </c>
      <c r="N46" s="11" t="str">
        <f>[41]Março!$K$17</f>
        <v>*</v>
      </c>
      <c r="O46" s="11" t="str">
        <f>[41]Março!$K$18</f>
        <v>*</v>
      </c>
      <c r="P46" s="11" t="str">
        <f>[41]Março!$K$19</f>
        <v>*</v>
      </c>
      <c r="Q46" s="11" t="str">
        <f>[41]Março!$K$20</f>
        <v>*</v>
      </c>
      <c r="R46" s="11" t="str">
        <f>[41]Março!$K$21</f>
        <v>*</v>
      </c>
      <c r="S46" s="11" t="str">
        <f>[41]Março!$K$22</f>
        <v>*</v>
      </c>
      <c r="T46" s="11" t="str">
        <f>[41]Março!$K$23</f>
        <v>*</v>
      </c>
      <c r="U46" s="11" t="str">
        <f>[41]Março!$K$24</f>
        <v>*</v>
      </c>
      <c r="V46" s="11" t="str">
        <f>[41]Março!$K$25</f>
        <v>*</v>
      </c>
      <c r="W46" s="11" t="str">
        <f>[41]Março!$K$26</f>
        <v>*</v>
      </c>
      <c r="X46" s="11" t="str">
        <f>[41]Março!$K$27</f>
        <v>*</v>
      </c>
      <c r="Y46" s="11" t="str">
        <f>[41]Março!$K$28</f>
        <v>*</v>
      </c>
      <c r="Z46" s="11" t="str">
        <f>[41]Março!$K$29</f>
        <v>*</v>
      </c>
      <c r="AA46" s="11" t="str">
        <f>[41]Março!$K$30</f>
        <v>*</v>
      </c>
      <c r="AB46" s="11" t="str">
        <f>[41]Março!$K$31</f>
        <v>*</v>
      </c>
      <c r="AC46" s="11" t="str">
        <f>[41]Março!$K$32</f>
        <v>*</v>
      </c>
      <c r="AD46" s="11" t="str">
        <f>[41]Março!$K$33</f>
        <v>*</v>
      </c>
      <c r="AE46" s="11" t="str">
        <f>[41]Março!$K$34</f>
        <v>*</v>
      </c>
      <c r="AF46" s="11" t="str">
        <f>[41]Março!$K$35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37" x14ac:dyDescent="0.2">
      <c r="A47" s="58" t="s">
        <v>31</v>
      </c>
      <c r="B47" s="11">
        <f>[42]Março!$K$5</f>
        <v>0</v>
      </c>
      <c r="C47" s="11">
        <f>[42]Março!$K$6</f>
        <v>0</v>
      </c>
      <c r="D47" s="11">
        <f>[42]Março!$K$7</f>
        <v>0</v>
      </c>
      <c r="E47" s="11">
        <f>[42]Março!$K$8</f>
        <v>0</v>
      </c>
      <c r="F47" s="11">
        <f>[42]Março!$K$9</f>
        <v>0</v>
      </c>
      <c r="G47" s="11">
        <f>[42]Março!$K$10</f>
        <v>0</v>
      </c>
      <c r="H47" s="11">
        <f>[42]Março!$K$11</f>
        <v>0</v>
      </c>
      <c r="I47" s="11">
        <f>[42]Março!$K$12</f>
        <v>0</v>
      </c>
      <c r="J47" s="11">
        <f>[42]Março!$K$13</f>
        <v>0</v>
      </c>
      <c r="K47" s="11">
        <f>[42]Março!$K$14</f>
        <v>0</v>
      </c>
      <c r="L47" s="11">
        <f>[42]Março!$K$15</f>
        <v>0</v>
      </c>
      <c r="M47" s="11">
        <f>[42]Março!$K$16</f>
        <v>0</v>
      </c>
      <c r="N47" s="11">
        <f>[42]Março!$K$17</f>
        <v>0</v>
      </c>
      <c r="O47" s="11">
        <f>[42]Março!$K$18</f>
        <v>0</v>
      </c>
      <c r="P47" s="11">
        <f>[42]Março!$K$19</f>
        <v>0</v>
      </c>
      <c r="Q47" s="11">
        <f>[42]Março!$K$20</f>
        <v>0.6</v>
      </c>
      <c r="R47" s="11">
        <f>[42]Março!$K$21</f>
        <v>0</v>
      </c>
      <c r="S47" s="11">
        <f>[42]Março!$K$22</f>
        <v>0</v>
      </c>
      <c r="T47" s="11">
        <f>[42]Março!$K$23</f>
        <v>13.799999999999999</v>
      </c>
      <c r="U47" s="11">
        <f>[42]Março!$K$24</f>
        <v>9.3999999999999986</v>
      </c>
      <c r="V47" s="11">
        <f>[42]Março!$K$25</f>
        <v>0</v>
      </c>
      <c r="W47" s="11">
        <f>[42]Março!$K$26</f>
        <v>0</v>
      </c>
      <c r="X47" s="11">
        <f>[42]Março!$K$27</f>
        <v>0</v>
      </c>
      <c r="Y47" s="11">
        <f>[42]Março!$K$28</f>
        <v>0</v>
      </c>
      <c r="Z47" s="11">
        <f>[42]Março!$K$29</f>
        <v>8.8000000000000007</v>
      </c>
      <c r="AA47" s="11">
        <f>[42]Março!$K$30</f>
        <v>0.2</v>
      </c>
      <c r="AB47" s="11">
        <f>[42]Março!$K$31</f>
        <v>0</v>
      </c>
      <c r="AC47" s="11">
        <f>[42]Março!$K$32</f>
        <v>14.6</v>
      </c>
      <c r="AD47" s="11">
        <f>[42]Março!$K$33</f>
        <v>50.199999999999996</v>
      </c>
      <c r="AE47" s="11">
        <f>[42]Março!$K$34</f>
        <v>0</v>
      </c>
      <c r="AF47" s="11">
        <f>[42]Março!$K$35</f>
        <v>0</v>
      </c>
      <c r="AG47" s="15">
        <f t="shared" ref="AG47" si="48">SUM(B47:AF47)</f>
        <v>97.6</v>
      </c>
      <c r="AH47" s="16">
        <f t="shared" ref="AH47" si="49">MAX(B47:AF47)</f>
        <v>50.199999999999996</v>
      </c>
      <c r="AI47" s="67">
        <f t="shared" ref="AI47" si="50">COUNTIF(B47:AF47,"=0,0")</f>
        <v>24</v>
      </c>
    </row>
    <row r="48" spans="1:37" x14ac:dyDescent="0.2">
      <c r="A48" s="58" t="s">
        <v>44</v>
      </c>
      <c r="B48" s="11" t="str">
        <f>[43]Março!$K$5</f>
        <v>*</v>
      </c>
      <c r="C48" s="11" t="str">
        <f>[43]Março!$K$6</f>
        <v>*</v>
      </c>
      <c r="D48" s="11" t="str">
        <f>[43]Março!$K$7</f>
        <v>*</v>
      </c>
      <c r="E48" s="11" t="str">
        <f>[43]Março!$K$8</f>
        <v>*</v>
      </c>
      <c r="F48" s="11" t="str">
        <f>[43]Março!$K$9</f>
        <v>*</v>
      </c>
      <c r="G48" s="11" t="str">
        <f>[43]Março!$K$10</f>
        <v>*</v>
      </c>
      <c r="H48" s="11" t="str">
        <f>[43]Março!$K$11</f>
        <v>*</v>
      </c>
      <c r="I48" s="11" t="str">
        <f>[43]Março!$K$12</f>
        <v>*</v>
      </c>
      <c r="J48" s="11" t="str">
        <f>[43]Março!$K$13</f>
        <v>*</v>
      </c>
      <c r="K48" s="11" t="str">
        <f>[43]Março!$K$14</f>
        <v>*</v>
      </c>
      <c r="L48" s="11" t="str">
        <f>[43]Março!$K$15</f>
        <v>*</v>
      </c>
      <c r="M48" s="11" t="str">
        <f>[43]Março!$K$16</f>
        <v>*</v>
      </c>
      <c r="N48" s="11" t="str">
        <f>[43]Março!$K$17</f>
        <v>*</v>
      </c>
      <c r="O48" s="11" t="str">
        <f>[43]Março!$K$18</f>
        <v>*</v>
      </c>
      <c r="P48" s="11" t="str">
        <f>[43]Março!$K$19</f>
        <v>*</v>
      </c>
      <c r="Q48" s="11" t="str">
        <f>[43]Março!$K$20</f>
        <v>*</v>
      </c>
      <c r="R48" s="11" t="str">
        <f>[43]Março!$K$21</f>
        <v>*</v>
      </c>
      <c r="S48" s="11" t="str">
        <f>[43]Março!$K$22</f>
        <v>*</v>
      </c>
      <c r="T48" s="11" t="str">
        <f>[43]Março!$K$23</f>
        <v>*</v>
      </c>
      <c r="U48" s="11" t="str">
        <f>[43]Março!$K$24</f>
        <v>*</v>
      </c>
      <c r="V48" s="11" t="str">
        <f>[43]Março!$K$25</f>
        <v>*</v>
      </c>
      <c r="W48" s="11" t="str">
        <f>[43]Março!$K$26</f>
        <v>*</v>
      </c>
      <c r="X48" s="11" t="str">
        <f>[43]Março!$K$27</f>
        <v>*</v>
      </c>
      <c r="Y48" s="11" t="str">
        <f>[43]Março!$K$28</f>
        <v>*</v>
      </c>
      <c r="Z48" s="11" t="str">
        <f>[43]Março!$K$29</f>
        <v>*</v>
      </c>
      <c r="AA48" s="11" t="str">
        <f>[43]Março!$K$30</f>
        <v>*</v>
      </c>
      <c r="AB48" s="11" t="str">
        <f>[43]Março!$K$31</f>
        <v>*</v>
      </c>
      <c r="AC48" s="11" t="str">
        <f>[43]Março!$K$32</f>
        <v>*</v>
      </c>
      <c r="AD48" s="11" t="str">
        <f>[43]Março!$K$33</f>
        <v>*</v>
      </c>
      <c r="AE48" s="11" t="str">
        <f>[43]Março!$K$34</f>
        <v>*</v>
      </c>
      <c r="AF48" s="11" t="str">
        <f>[43]Março!$K$35</f>
        <v>*</v>
      </c>
      <c r="AG48" s="15" t="s">
        <v>226</v>
      </c>
      <c r="AH48" s="16" t="s">
        <v>226</v>
      </c>
      <c r="AI48" s="67" t="s">
        <v>226</v>
      </c>
      <c r="AJ48" s="12" t="s">
        <v>47</v>
      </c>
    </row>
    <row r="49" spans="1:36" x14ac:dyDescent="0.2">
      <c r="A49" s="58" t="s">
        <v>20</v>
      </c>
      <c r="B49" s="11" t="str">
        <f>[44]Março!$K$5</f>
        <v>*</v>
      </c>
      <c r="C49" s="11" t="str">
        <f>[44]Março!$K$6</f>
        <v>*</v>
      </c>
      <c r="D49" s="11" t="str">
        <f>[44]Março!$K$7</f>
        <v>*</v>
      </c>
      <c r="E49" s="11" t="str">
        <f>[44]Março!$K$8</f>
        <v>*</v>
      </c>
      <c r="F49" s="11" t="str">
        <f>[44]Março!$K$9</f>
        <v>*</v>
      </c>
      <c r="G49" s="11" t="str">
        <f>[44]Março!$K$10</f>
        <v>*</v>
      </c>
      <c r="H49" s="11" t="str">
        <f>[44]Março!$K$11</f>
        <v>*</v>
      </c>
      <c r="I49" s="11" t="str">
        <f>[44]Março!$K$12</f>
        <v>*</v>
      </c>
      <c r="J49" s="11" t="str">
        <f>[44]Março!$K$13</f>
        <v>*</v>
      </c>
      <c r="K49" s="11" t="str">
        <f>[44]Março!$K$14</f>
        <v>*</v>
      </c>
      <c r="L49" s="11" t="str">
        <f>[44]Março!$K$15</f>
        <v>*</v>
      </c>
      <c r="M49" s="11" t="str">
        <f>[44]Março!$K$16</f>
        <v>*</v>
      </c>
      <c r="N49" s="11" t="str">
        <f>[44]Março!$K$17</f>
        <v>*</v>
      </c>
      <c r="O49" s="11" t="str">
        <f>[44]Março!$K$18</f>
        <v>*</v>
      </c>
      <c r="P49" s="11" t="str">
        <f>[44]Março!$K$19</f>
        <v>*</v>
      </c>
      <c r="Q49" s="11" t="str">
        <f>[44]Março!$K$20</f>
        <v>*</v>
      </c>
      <c r="R49" s="11" t="str">
        <f>[44]Março!$K$21</f>
        <v>*</v>
      </c>
      <c r="S49" s="11" t="str">
        <f>[44]Março!$K$22</f>
        <v>*</v>
      </c>
      <c r="T49" s="11" t="str">
        <f>[44]Março!$K$23</f>
        <v>*</v>
      </c>
      <c r="U49" s="11" t="str">
        <f>[44]Março!$K$24</f>
        <v>*</v>
      </c>
      <c r="V49" s="11" t="str">
        <f>[44]Março!$K$25</f>
        <v>*</v>
      </c>
      <c r="W49" s="11" t="str">
        <f>[44]Março!$K$26</f>
        <v>*</v>
      </c>
      <c r="X49" s="11" t="str">
        <f>[44]Março!$K$27</f>
        <v>*</v>
      </c>
      <c r="Y49" s="11" t="str">
        <f>[44]Março!$K$28</f>
        <v>*</v>
      </c>
      <c r="Z49" s="11" t="str">
        <f>[44]Março!$K$29</f>
        <v>*</v>
      </c>
      <c r="AA49" s="11" t="str">
        <f>[44]Março!$K$30</f>
        <v>*</v>
      </c>
      <c r="AB49" s="11" t="str">
        <f>[44]Março!$K$31</f>
        <v>*</v>
      </c>
      <c r="AC49" s="11" t="str">
        <f>[44]Março!$K$32</f>
        <v>*</v>
      </c>
      <c r="AD49" s="11" t="str">
        <f>[44]Março!$K$33</f>
        <v>*</v>
      </c>
      <c r="AE49" s="11" t="str">
        <f>[44]Março!$K$34</f>
        <v>*</v>
      </c>
      <c r="AF49" s="11" t="str">
        <f>[44]Março!$K$35</f>
        <v>*</v>
      </c>
      <c r="AG49" s="15" t="s">
        <v>226</v>
      </c>
      <c r="AH49" s="16" t="s">
        <v>226</v>
      </c>
      <c r="AI49" s="67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H50" si="51">MAX(B5:B49)</f>
        <v>17.8</v>
      </c>
      <c r="C50" s="13">
        <f t="shared" si="51"/>
        <v>3.0000000000000004</v>
      </c>
      <c r="D50" s="13">
        <f t="shared" si="51"/>
        <v>2</v>
      </c>
      <c r="E50" s="13">
        <f t="shared" si="51"/>
        <v>0.2</v>
      </c>
      <c r="F50" s="13">
        <f t="shared" si="51"/>
        <v>2.4</v>
      </c>
      <c r="G50" s="13">
        <f t="shared" si="51"/>
        <v>4.4000000000000004</v>
      </c>
      <c r="H50" s="13">
        <f t="shared" si="51"/>
        <v>0.2</v>
      </c>
      <c r="I50" s="13">
        <f t="shared" si="51"/>
        <v>8.3999999999999986</v>
      </c>
      <c r="J50" s="13">
        <f t="shared" si="51"/>
        <v>0</v>
      </c>
      <c r="K50" s="13">
        <f t="shared" si="51"/>
        <v>0.2</v>
      </c>
      <c r="L50" s="13">
        <f t="shared" si="51"/>
        <v>0</v>
      </c>
      <c r="M50" s="13">
        <f t="shared" si="51"/>
        <v>8.1999999999999993</v>
      </c>
      <c r="N50" s="13">
        <f t="shared" si="51"/>
        <v>19.199999999999996</v>
      </c>
      <c r="O50" s="13">
        <f t="shared" si="51"/>
        <v>1.2</v>
      </c>
      <c r="P50" s="13">
        <f t="shared" si="51"/>
        <v>20.8</v>
      </c>
      <c r="Q50" s="13">
        <f t="shared" si="51"/>
        <v>22</v>
      </c>
      <c r="R50" s="13">
        <f t="shared" si="51"/>
        <v>16.399999999999999</v>
      </c>
      <c r="S50" s="13">
        <f t="shared" si="51"/>
        <v>32.400000000000006</v>
      </c>
      <c r="T50" s="13">
        <f t="shared" si="51"/>
        <v>62</v>
      </c>
      <c r="U50" s="13">
        <f t="shared" si="51"/>
        <v>34.799999999999997</v>
      </c>
      <c r="V50" s="13">
        <f t="shared" si="51"/>
        <v>53</v>
      </c>
      <c r="W50" s="13">
        <f t="shared" si="51"/>
        <v>63.6</v>
      </c>
      <c r="X50" s="13">
        <f t="shared" si="51"/>
        <v>5.8</v>
      </c>
      <c r="Y50" s="13">
        <f t="shared" si="51"/>
        <v>1</v>
      </c>
      <c r="Z50" s="13">
        <f t="shared" si="51"/>
        <v>8.8000000000000007</v>
      </c>
      <c r="AA50" s="13">
        <f t="shared" si="51"/>
        <v>13.6</v>
      </c>
      <c r="AB50" s="13">
        <f t="shared" si="51"/>
        <v>2.4</v>
      </c>
      <c r="AC50" s="13">
        <f t="shared" si="51"/>
        <v>31.400000000000002</v>
      </c>
      <c r="AD50" s="13">
        <f t="shared" si="51"/>
        <v>50.199999999999996</v>
      </c>
      <c r="AE50" s="13">
        <f t="shared" si="51"/>
        <v>20.599999999999998</v>
      </c>
      <c r="AF50" s="13">
        <f t="shared" ref="AF50" si="52">MAX(AF5:AF49)</f>
        <v>5.2000000000000011</v>
      </c>
      <c r="AG50" s="15">
        <f t="shared" si="51"/>
        <v>190.00000000000003</v>
      </c>
      <c r="AH50" s="93">
        <f t="shared" si="51"/>
        <v>63.6</v>
      </c>
      <c r="AI50" s="187"/>
    </row>
    <row r="51" spans="1:36" s="8" customFormat="1" x14ac:dyDescent="0.2">
      <c r="A51" s="68" t="s">
        <v>34</v>
      </c>
      <c r="B51" s="113">
        <f t="shared" ref="B51:AG51" si="53">SUM(B5:B49)</f>
        <v>34.800000000000004</v>
      </c>
      <c r="C51" s="113">
        <f t="shared" si="53"/>
        <v>3.600000000000001</v>
      </c>
      <c r="D51" s="113">
        <f t="shared" si="53"/>
        <v>2.4</v>
      </c>
      <c r="E51" s="113">
        <f t="shared" si="53"/>
        <v>0.2</v>
      </c>
      <c r="F51" s="113">
        <f t="shared" si="53"/>
        <v>4.8</v>
      </c>
      <c r="G51" s="113">
        <f t="shared" si="53"/>
        <v>4.4000000000000004</v>
      </c>
      <c r="H51" s="113">
        <f t="shared" si="53"/>
        <v>0.2</v>
      </c>
      <c r="I51" s="113">
        <f t="shared" si="53"/>
        <v>18.599999999999998</v>
      </c>
      <c r="J51" s="113">
        <f t="shared" si="53"/>
        <v>0</v>
      </c>
      <c r="K51" s="113">
        <f t="shared" si="53"/>
        <v>0.2</v>
      </c>
      <c r="L51" s="113">
        <f t="shared" si="53"/>
        <v>0</v>
      </c>
      <c r="M51" s="113">
        <f t="shared" si="53"/>
        <v>10</v>
      </c>
      <c r="N51" s="113">
        <f t="shared" si="53"/>
        <v>33.999999999999993</v>
      </c>
      <c r="O51" s="113">
        <f t="shared" si="53"/>
        <v>1.4</v>
      </c>
      <c r="P51" s="113">
        <f t="shared" si="53"/>
        <v>39.599999999999994</v>
      </c>
      <c r="Q51" s="113">
        <f t="shared" si="53"/>
        <v>67</v>
      </c>
      <c r="R51" s="113">
        <f t="shared" si="53"/>
        <v>23.799999999999994</v>
      </c>
      <c r="S51" s="113">
        <f t="shared" si="53"/>
        <v>82</v>
      </c>
      <c r="T51" s="113">
        <f t="shared" si="53"/>
        <v>454.00000000000006</v>
      </c>
      <c r="U51" s="113">
        <f t="shared" si="53"/>
        <v>218.79999999999995</v>
      </c>
      <c r="V51" s="113">
        <f t="shared" si="53"/>
        <v>54.4</v>
      </c>
      <c r="W51" s="113">
        <f t="shared" si="53"/>
        <v>72.800000000000011</v>
      </c>
      <c r="X51" s="113">
        <f t="shared" si="53"/>
        <v>7.0000000000000009</v>
      </c>
      <c r="Y51" s="113">
        <f t="shared" si="53"/>
        <v>1.4</v>
      </c>
      <c r="Z51" s="113">
        <f t="shared" si="53"/>
        <v>9.4</v>
      </c>
      <c r="AA51" s="113">
        <f t="shared" si="53"/>
        <v>14.2</v>
      </c>
      <c r="AB51" s="113">
        <f t="shared" si="53"/>
        <v>3.4</v>
      </c>
      <c r="AC51" s="113">
        <f t="shared" si="53"/>
        <v>118.2</v>
      </c>
      <c r="AD51" s="113">
        <f t="shared" si="53"/>
        <v>283.8</v>
      </c>
      <c r="AE51" s="113">
        <f t="shared" si="53"/>
        <v>27.199999999999996</v>
      </c>
      <c r="AF51" s="113">
        <f t="shared" ref="AF51" si="54">SUM(AF5:AF49)</f>
        <v>6.8000000000000016</v>
      </c>
      <c r="AG51" s="142">
        <f t="shared" si="53"/>
        <v>1598.4000000000005</v>
      </c>
      <c r="AH51" s="105"/>
      <c r="AI51" s="188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3" t="s">
        <v>97</v>
      </c>
      <c r="U53" s="153"/>
      <c r="V53" s="153"/>
      <c r="W53" s="153"/>
      <c r="X53" s="153"/>
      <c r="Y53" s="84"/>
      <c r="Z53" s="84"/>
      <c r="AA53" s="84"/>
      <c r="AB53" s="84"/>
      <c r="AC53" s="84"/>
      <c r="AD53" s="84"/>
      <c r="AE53" s="84"/>
      <c r="AF53" s="116"/>
      <c r="AG53" s="52"/>
      <c r="AH53" s="84"/>
      <c r="AI53" s="54"/>
    </row>
    <row r="54" spans="1:36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4" t="s">
        <v>98</v>
      </c>
      <c r="U54" s="154"/>
      <c r="V54" s="154"/>
      <c r="W54" s="154"/>
      <c r="X54" s="154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6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6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I63" s="10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9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9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9" x14ac:dyDescent="0.2">
      <c r="H67" s="2" t="s">
        <v>47</v>
      </c>
      <c r="S67" s="2" t="s">
        <v>47</v>
      </c>
      <c r="W67" s="2" t="s">
        <v>47</v>
      </c>
      <c r="AG67" s="7" t="s">
        <v>47</v>
      </c>
      <c r="AM67" s="12" t="s">
        <v>47</v>
      </c>
    </row>
    <row r="68" spans="8:39" x14ac:dyDescent="0.2">
      <c r="Q68" s="2" t="s">
        <v>47</v>
      </c>
      <c r="R68" s="2" t="s">
        <v>47</v>
      </c>
      <c r="AE68" s="2" t="s">
        <v>47</v>
      </c>
    </row>
    <row r="69" spans="8:39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9" x14ac:dyDescent="0.2">
      <c r="Y70" s="2" t="s">
        <v>47</v>
      </c>
    </row>
    <row r="74" spans="8:39" x14ac:dyDescent="0.2">
      <c r="S74" s="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2 AG42 AG44 AG27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L56" sqref="AL5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9" t="s">
        <v>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6" ht="20.100000000000001" customHeight="1" x14ac:dyDescent="0.2">
      <c r="A2" s="162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5"/>
    </row>
    <row r="3" spans="1:36" s="4" customFormat="1" ht="20.100000000000001" customHeight="1" x14ac:dyDescent="0.2">
      <c r="A3" s="163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5">
        <v>30</v>
      </c>
      <c r="AF3" s="157">
        <v>31</v>
      </c>
      <c r="AG3" s="110" t="s">
        <v>37</v>
      </c>
      <c r="AH3" s="60" t="s">
        <v>36</v>
      </c>
    </row>
    <row r="4" spans="1:36" s="5" customFormat="1" ht="20.100000000000001" customHeight="1" x14ac:dyDescent="0.2">
      <c r="A4" s="164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6"/>
      <c r="AF4" s="158"/>
      <c r="AG4" s="110" t="s">
        <v>35</v>
      </c>
      <c r="AH4" s="60" t="s">
        <v>35</v>
      </c>
    </row>
    <row r="5" spans="1:36" s="5" customFormat="1" x14ac:dyDescent="0.2">
      <c r="A5" s="58" t="s">
        <v>40</v>
      </c>
      <c r="B5" s="128">
        <f>[1]Março!$C$5</f>
        <v>32</v>
      </c>
      <c r="C5" s="128">
        <f>[1]Março!$C$6</f>
        <v>30.8</v>
      </c>
      <c r="D5" s="128">
        <f>[1]Março!$C$7</f>
        <v>32.700000000000003</v>
      </c>
      <c r="E5" s="128">
        <f>[1]Março!$C$8</f>
        <v>33.6</v>
      </c>
      <c r="F5" s="128">
        <f>[1]Março!$C$9</f>
        <v>35</v>
      </c>
      <c r="G5" s="128">
        <f>[1]Março!$C$10</f>
        <v>34.200000000000003</v>
      </c>
      <c r="H5" s="128">
        <f>[1]Março!$C$11</f>
        <v>34.700000000000003</v>
      </c>
      <c r="I5" s="128">
        <f>[1]Março!$C$12</f>
        <v>34.6</v>
      </c>
      <c r="J5" s="128">
        <f>[1]Março!$C$13</f>
        <v>35</v>
      </c>
      <c r="K5" s="128">
        <f>[1]Março!$C$14</f>
        <v>35.700000000000003</v>
      </c>
      <c r="L5" s="128">
        <f>[1]Março!$C$15</f>
        <v>36.6</v>
      </c>
      <c r="M5" s="128">
        <f>[1]Março!$C$16</f>
        <v>37.700000000000003</v>
      </c>
      <c r="N5" s="128">
        <f>[1]Março!$C$17</f>
        <v>37.5</v>
      </c>
      <c r="O5" s="128">
        <f>[1]Março!$C$18</f>
        <v>37.799999999999997</v>
      </c>
      <c r="P5" s="128">
        <f>[1]Março!$C$19</f>
        <v>37.6</v>
      </c>
      <c r="Q5" s="128">
        <f>[1]Março!$C$20</f>
        <v>36.1</v>
      </c>
      <c r="R5" s="128">
        <f>[1]Março!$C$21</f>
        <v>36.799999999999997</v>
      </c>
      <c r="S5" s="128">
        <f>[1]Março!$C$22</f>
        <v>37.200000000000003</v>
      </c>
      <c r="T5" s="128">
        <f>[1]Março!$C$23</f>
        <v>35.700000000000003</v>
      </c>
      <c r="U5" s="128">
        <f>[1]Março!$C$24</f>
        <v>32.299999999999997</v>
      </c>
      <c r="V5" s="128">
        <f>[1]Março!$C$25</f>
        <v>32.5</v>
      </c>
      <c r="W5" s="128">
        <f>[1]Março!$C$26</f>
        <v>32.6</v>
      </c>
      <c r="X5" s="128">
        <f>[1]Março!$C$27</f>
        <v>32.299999999999997</v>
      </c>
      <c r="Y5" s="128">
        <f>[1]Março!$C$28</f>
        <v>32.5</v>
      </c>
      <c r="Z5" s="128">
        <f>[1]Março!$C$29</f>
        <v>33.9</v>
      </c>
      <c r="AA5" s="128">
        <f>[1]Março!$C$30</f>
        <v>34</v>
      </c>
      <c r="AB5" s="128">
        <f>[1]Março!$C$31</f>
        <v>34.700000000000003</v>
      </c>
      <c r="AC5" s="128">
        <f>[1]Março!$C$32</f>
        <v>34.700000000000003</v>
      </c>
      <c r="AD5" s="128">
        <f>[1]Março!$C$33</f>
        <v>31.4</v>
      </c>
      <c r="AE5" s="128">
        <f>[1]Março!$C$34</f>
        <v>33.1</v>
      </c>
      <c r="AF5" s="128">
        <f>[1]Março!$C$35</f>
        <v>34.799999999999997</v>
      </c>
      <c r="AG5" s="132">
        <f t="shared" ref="AG5:AG6" si="1">MAX(B5:AF5)</f>
        <v>37.799999999999997</v>
      </c>
      <c r="AH5" s="93">
        <f t="shared" ref="AH5:AH6" si="2">AVERAGE(B5:AF5)</f>
        <v>34.519354838709674</v>
      </c>
    </row>
    <row r="6" spans="1:36" x14ac:dyDescent="0.2">
      <c r="A6" s="58" t="s">
        <v>0</v>
      </c>
      <c r="B6" s="11">
        <f>[2]Março!$C$5</f>
        <v>32.1</v>
      </c>
      <c r="C6" s="11">
        <f>[2]Março!$C$6</f>
        <v>31.7</v>
      </c>
      <c r="D6" s="11">
        <f>[2]Março!$C$7</f>
        <v>32</v>
      </c>
      <c r="E6" s="11">
        <f>[2]Março!$C$8</f>
        <v>33.700000000000003</v>
      </c>
      <c r="F6" s="11">
        <f>[2]Março!$C$9</f>
        <v>35.299999999999997</v>
      </c>
      <c r="G6" s="11">
        <f>[2]Março!$C$10</f>
        <v>34.4</v>
      </c>
      <c r="H6" s="11">
        <f>[2]Março!$C$11</f>
        <v>34.4</v>
      </c>
      <c r="I6" s="11">
        <f>[2]Março!$C$12</f>
        <v>34.700000000000003</v>
      </c>
      <c r="J6" s="11">
        <f>[2]Março!$C$13</f>
        <v>34.6</v>
      </c>
      <c r="K6" s="11">
        <f>[2]Março!$C$14</f>
        <v>35.1</v>
      </c>
      <c r="L6" s="11">
        <f>[2]Março!$C$15</f>
        <v>35.4</v>
      </c>
      <c r="M6" s="11">
        <f>[2]Março!$C$16</f>
        <v>36.299999999999997</v>
      </c>
      <c r="N6" s="11">
        <f>[2]Março!$C$17</f>
        <v>36.9</v>
      </c>
      <c r="O6" s="11">
        <f>[2]Março!$C$18</f>
        <v>37</v>
      </c>
      <c r="P6" s="11">
        <f>[2]Março!$C$19</f>
        <v>37.200000000000003</v>
      </c>
      <c r="Q6" s="11">
        <f>[2]Março!$C$20</f>
        <v>36.700000000000003</v>
      </c>
      <c r="R6" s="11">
        <f>[2]Março!$C$21</f>
        <v>35</v>
      </c>
      <c r="S6" s="11">
        <f>[2]Março!$C$22</f>
        <v>35.5</v>
      </c>
      <c r="T6" s="11">
        <f>[2]Março!$C$23</f>
        <v>28.6</v>
      </c>
      <c r="U6" s="11">
        <f>[2]Março!$C$24</f>
        <v>30.2</v>
      </c>
      <c r="V6" s="11">
        <f>[2]Março!$C$25</f>
        <v>31.8</v>
      </c>
      <c r="W6" s="11">
        <f>[2]Março!$C$26</f>
        <v>34.1</v>
      </c>
      <c r="X6" s="11">
        <f>[2]Março!$C$27</f>
        <v>31.9</v>
      </c>
      <c r="Y6" s="11">
        <f>[2]Março!$C$28</f>
        <v>31.4</v>
      </c>
      <c r="Z6" s="11">
        <f>[2]Março!$C$29</f>
        <v>32.200000000000003</v>
      </c>
      <c r="AA6" s="11">
        <f>[2]Março!$C$30</f>
        <v>32.5</v>
      </c>
      <c r="AB6" s="11">
        <f>[2]Março!$C$31</f>
        <v>33.5</v>
      </c>
      <c r="AC6" s="11">
        <f>[2]Março!$C$32</f>
        <v>33</v>
      </c>
      <c r="AD6" s="11">
        <f>[2]Março!$C$33</f>
        <v>31.7</v>
      </c>
      <c r="AE6" s="11">
        <f>[2]Março!$C$34</f>
        <v>32.700000000000003</v>
      </c>
      <c r="AF6" s="11">
        <f>[2]Março!$C$35</f>
        <v>33.5</v>
      </c>
      <c r="AG6" s="132">
        <f t="shared" si="1"/>
        <v>37.200000000000003</v>
      </c>
      <c r="AH6" s="93">
        <f t="shared" si="2"/>
        <v>33.712903225806464</v>
      </c>
    </row>
    <row r="7" spans="1:36" x14ac:dyDescent="0.2">
      <c r="A7" s="58" t="s">
        <v>104</v>
      </c>
      <c r="B7" s="11">
        <f>[3]Março!$C$5</f>
        <v>30.5</v>
      </c>
      <c r="C7" s="11">
        <f>[3]Março!$C$6</f>
        <v>31</v>
      </c>
      <c r="D7" s="11">
        <f>[3]Março!$C$7</f>
        <v>31.1</v>
      </c>
      <c r="E7" s="11">
        <f>[3]Março!$C$8</f>
        <v>32.9</v>
      </c>
      <c r="F7" s="11">
        <f>[3]Março!$C$9</f>
        <v>34.299999999999997</v>
      </c>
      <c r="G7" s="11">
        <f>[3]Março!$C$10</f>
        <v>33.9</v>
      </c>
      <c r="H7" s="11">
        <f>[3]Março!$C$11</f>
        <v>34.200000000000003</v>
      </c>
      <c r="I7" s="11">
        <f>[3]Março!$C$12</f>
        <v>33.9</v>
      </c>
      <c r="J7" s="11">
        <f>[3]Março!$C$13</f>
        <v>34.6</v>
      </c>
      <c r="K7" s="11">
        <f>[3]Março!$C$14</f>
        <v>35.299999999999997</v>
      </c>
      <c r="L7" s="11">
        <f>[3]Março!$C$15</f>
        <v>36.799999999999997</v>
      </c>
      <c r="M7" s="11">
        <f>[3]Março!$C$16</f>
        <v>37.299999999999997</v>
      </c>
      <c r="N7" s="11">
        <f>[3]Março!$C$17</f>
        <v>37.700000000000003</v>
      </c>
      <c r="O7" s="11">
        <f>[3]Março!$C$18</f>
        <v>37.799999999999997</v>
      </c>
      <c r="P7" s="11">
        <f>[3]Março!$C$19</f>
        <v>37.799999999999997</v>
      </c>
      <c r="Q7" s="11">
        <f>[3]Março!$C$20</f>
        <v>35</v>
      </c>
      <c r="R7" s="11">
        <f>[3]Março!$C$21</f>
        <v>36.5</v>
      </c>
      <c r="S7" s="11">
        <f>[3]Março!$C$22</f>
        <v>36</v>
      </c>
      <c r="T7" s="11">
        <f>[3]Março!$C$23</f>
        <v>29.6</v>
      </c>
      <c r="U7" s="11">
        <f>[3]Março!$C$24</f>
        <v>30.5</v>
      </c>
      <c r="V7" s="11">
        <f>[3]Março!$C$25</f>
        <v>33.1</v>
      </c>
      <c r="W7" s="11">
        <f>[3]Março!$C$26</f>
        <v>33.5</v>
      </c>
      <c r="X7" s="11">
        <f>[3]Março!$C$27</f>
        <v>31.9</v>
      </c>
      <c r="Y7" s="11">
        <f>[3]Março!$C$28</f>
        <v>32.700000000000003</v>
      </c>
      <c r="Z7" s="11">
        <f>[3]Março!$C$29</f>
        <v>34.1</v>
      </c>
      <c r="AA7" s="11">
        <f>[3]Março!$C$30</f>
        <v>34</v>
      </c>
      <c r="AB7" s="11">
        <f>[3]Março!$C$31</f>
        <v>34.6</v>
      </c>
      <c r="AC7" s="11">
        <f>[3]Março!$C$32</f>
        <v>34.4</v>
      </c>
      <c r="AD7" s="11">
        <f>[3]Março!$C$33</f>
        <v>30.4</v>
      </c>
      <c r="AE7" s="11">
        <f>[3]Março!$C$34</f>
        <v>32.5</v>
      </c>
      <c r="AF7" s="11">
        <f>[3]Março!$C$35</f>
        <v>35</v>
      </c>
      <c r="AG7" s="132">
        <f t="shared" ref="AG7" si="3">MAX(B7:AF7)</f>
        <v>37.799999999999997</v>
      </c>
      <c r="AH7" s="93">
        <f t="shared" ref="AH7" si="4">AVERAGE(B7:AF7)</f>
        <v>33.964516129032262</v>
      </c>
    </row>
    <row r="8" spans="1:36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36.6</v>
      </c>
      <c r="H8" s="11">
        <v>35.700000000000003</v>
      </c>
      <c r="I8" s="11">
        <v>36.1</v>
      </c>
      <c r="J8" s="11">
        <v>37.4</v>
      </c>
      <c r="K8" s="11">
        <v>36.200000000000003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32">
        <f t="shared" ref="AG8:AG9" si="5">MAX(B8:AF8)</f>
        <v>37.4</v>
      </c>
      <c r="AH8" s="93">
        <f t="shared" ref="AH8:AH9" si="6">AVERAGE(B8:AF8)</f>
        <v>36.4</v>
      </c>
    </row>
    <row r="9" spans="1:36" x14ac:dyDescent="0.2">
      <c r="A9" s="58" t="s">
        <v>167</v>
      </c>
      <c r="B9" s="11">
        <f>[4]Março!$C$5</f>
        <v>30.6</v>
      </c>
      <c r="C9" s="11">
        <f>[4]Março!$C$6</f>
        <v>31.2</v>
      </c>
      <c r="D9" s="11">
        <f>[4]Março!$C$7</f>
        <v>30.9</v>
      </c>
      <c r="E9" s="11">
        <f>[4]Março!$C$8</f>
        <v>31.5</v>
      </c>
      <c r="F9" s="11">
        <f>[4]Março!$C$9</f>
        <v>32.6</v>
      </c>
      <c r="G9" s="11">
        <f>[4]Março!$C$10</f>
        <v>33.5</v>
      </c>
      <c r="H9" s="11">
        <f>[4]Março!$C$11</f>
        <v>33.6</v>
      </c>
      <c r="I9" s="11">
        <f>[4]Março!$C$12</f>
        <v>34.299999999999997</v>
      </c>
      <c r="J9" s="11">
        <f>[4]Março!$C$13</f>
        <v>34.299999999999997</v>
      </c>
      <c r="K9" s="11">
        <f>[4]Março!$C$14</f>
        <v>34.4</v>
      </c>
      <c r="L9" s="11">
        <f>[4]Março!$C$15</f>
        <v>35.1</v>
      </c>
      <c r="M9" s="11">
        <f>[4]Março!$C$16</f>
        <v>35.799999999999997</v>
      </c>
      <c r="N9" s="11">
        <f>[4]Março!$C$17</f>
        <v>36.4</v>
      </c>
      <c r="O9" s="11">
        <f>[4]Março!$C$18</f>
        <v>36.6</v>
      </c>
      <c r="P9" s="11">
        <f>[4]Março!$C$19</f>
        <v>35.799999999999997</v>
      </c>
      <c r="Q9" s="11">
        <f>[4]Março!$C$20</f>
        <v>33.700000000000003</v>
      </c>
      <c r="R9" s="11">
        <f>[4]Março!$C$21</f>
        <v>34.5</v>
      </c>
      <c r="S9" s="11">
        <f>[4]Março!$C$22</f>
        <v>33.799999999999997</v>
      </c>
      <c r="T9" s="11">
        <f>[4]Março!$C$23</f>
        <v>30.2</v>
      </c>
      <c r="U9" s="11">
        <f>[4]Março!$C$24</f>
        <v>27.2</v>
      </c>
      <c r="V9" s="11">
        <f>[4]Março!$C$25</f>
        <v>28.8</v>
      </c>
      <c r="W9" s="11">
        <f>[4]Março!$C$26</f>
        <v>32</v>
      </c>
      <c r="X9" s="11">
        <f>[4]Março!$C$27</f>
        <v>30.8</v>
      </c>
      <c r="Y9" s="11">
        <f>[4]Março!$C$28</f>
        <v>30.9</v>
      </c>
      <c r="Z9" s="11">
        <f>[4]Março!$C$29</f>
        <v>31.5</v>
      </c>
      <c r="AA9" s="11">
        <f>[4]Março!$C$30</f>
        <v>32</v>
      </c>
      <c r="AB9" s="11">
        <f>[4]Março!$C$31</f>
        <v>33.1</v>
      </c>
      <c r="AC9" s="11">
        <f>[4]Março!$C$32</f>
        <v>31.9</v>
      </c>
      <c r="AD9" s="11">
        <f>[4]Março!$C$33</f>
        <v>30.3</v>
      </c>
      <c r="AE9" s="11">
        <f>[4]Março!$C$34</f>
        <v>31.5</v>
      </c>
      <c r="AF9" s="11">
        <f>[4]Março!$C$35</f>
        <v>32.299999999999997</v>
      </c>
      <c r="AG9" s="132">
        <f t="shared" si="5"/>
        <v>36.6</v>
      </c>
      <c r="AH9" s="93">
        <f t="shared" si="6"/>
        <v>32.616129032258058</v>
      </c>
    </row>
    <row r="10" spans="1:36" x14ac:dyDescent="0.2">
      <c r="A10" s="58" t="s">
        <v>111</v>
      </c>
      <c r="B10" s="11" t="str">
        <f>[5]Março!$C$5</f>
        <v>*</v>
      </c>
      <c r="C10" s="11" t="str">
        <f>[5]Março!$C$6</f>
        <v>*</v>
      </c>
      <c r="D10" s="11" t="str">
        <f>[5]Março!$C$7</f>
        <v>*</v>
      </c>
      <c r="E10" s="11" t="str">
        <f>[5]Março!$C$8</f>
        <v>*</v>
      </c>
      <c r="F10" s="11" t="str">
        <f>[5]Março!$C$9</f>
        <v>*</v>
      </c>
      <c r="G10" s="11" t="str">
        <f>[5]Março!$C$10</f>
        <v>*</v>
      </c>
      <c r="H10" s="11" t="str">
        <f>[5]Março!$C$11</f>
        <v>*</v>
      </c>
      <c r="I10" s="11" t="str">
        <f>[5]Março!$C$12</f>
        <v>*</v>
      </c>
      <c r="J10" s="11" t="str">
        <f>[5]Março!$C$13</f>
        <v>*</v>
      </c>
      <c r="K10" s="11" t="str">
        <f>[5]Março!$C$14</f>
        <v>*</v>
      </c>
      <c r="L10" s="11" t="str">
        <f>[5]Março!$C$15</f>
        <v>*</v>
      </c>
      <c r="M10" s="11" t="str">
        <f>[5]Março!$C$16</f>
        <v>*</v>
      </c>
      <c r="N10" s="11" t="str">
        <f>[5]Março!$C$17</f>
        <v>*</v>
      </c>
      <c r="O10" s="11" t="str">
        <f>[5]Março!$C$18</f>
        <v>*</v>
      </c>
      <c r="P10" s="11" t="str">
        <f>[5]Março!$C$19</f>
        <v>*</v>
      </c>
      <c r="Q10" s="11" t="str">
        <f>[5]Março!$C$20</f>
        <v>*</v>
      </c>
      <c r="R10" s="11" t="str">
        <f>[5]Março!$C$21</f>
        <v>*</v>
      </c>
      <c r="S10" s="11" t="str">
        <f>[5]Março!$C$22</f>
        <v>*</v>
      </c>
      <c r="T10" s="11" t="str">
        <f>[5]Março!$C$23</f>
        <v>*</v>
      </c>
      <c r="U10" s="11" t="str">
        <f>[5]Março!$C$24</f>
        <v>*</v>
      </c>
      <c r="V10" s="11" t="str">
        <f>[5]Março!$C$25</f>
        <v>*</v>
      </c>
      <c r="W10" s="11" t="str">
        <f>[5]Março!$C$26</f>
        <v>*</v>
      </c>
      <c r="X10" s="11" t="str">
        <f>[5]Março!$C$27</f>
        <v>*</v>
      </c>
      <c r="Y10" s="11" t="str">
        <f>[5]Março!$C$28</f>
        <v>*</v>
      </c>
      <c r="Z10" s="11" t="str">
        <f>[5]Março!$C$29</f>
        <v>*</v>
      </c>
      <c r="AA10" s="11" t="str">
        <f>[5]Março!$C$30</f>
        <v>*</v>
      </c>
      <c r="AB10" s="11" t="str">
        <f>[5]Março!$C$31</f>
        <v>*</v>
      </c>
      <c r="AC10" s="11" t="str">
        <f>[5]Março!$C$32</f>
        <v>*</v>
      </c>
      <c r="AD10" s="11" t="str">
        <f>[5]Março!$C$33</f>
        <v>*</v>
      </c>
      <c r="AE10" s="11" t="str">
        <f>[5]Março!$C$34</f>
        <v>*</v>
      </c>
      <c r="AF10" s="11" t="str">
        <f>[5]Março!$C$35</f>
        <v>*</v>
      </c>
      <c r="AG10" s="132" t="s">
        <v>226</v>
      </c>
      <c r="AH10" s="93" t="s">
        <v>226</v>
      </c>
    </row>
    <row r="11" spans="1:36" x14ac:dyDescent="0.2">
      <c r="A11" s="58" t="s">
        <v>64</v>
      </c>
      <c r="B11" s="11">
        <f>[6]Março!$C$5</f>
        <v>30.8</v>
      </c>
      <c r="C11" s="11">
        <f>[6]Março!$C$6</f>
        <v>30.1</v>
      </c>
      <c r="D11" s="11">
        <f>[6]Março!$C$7</f>
        <v>30.5</v>
      </c>
      <c r="E11" s="11">
        <f>[6]Março!$C$8</f>
        <v>31.7</v>
      </c>
      <c r="F11" s="11">
        <f>[6]Março!$C$9</f>
        <v>33.299999999999997</v>
      </c>
      <c r="G11" s="11">
        <f>[6]Março!$C$10</f>
        <v>31.6</v>
      </c>
      <c r="H11" s="11">
        <f>[6]Março!$C$11</f>
        <v>32.1</v>
      </c>
      <c r="I11" s="11">
        <f>[6]Março!$C$12</f>
        <v>32.5</v>
      </c>
      <c r="J11" s="11">
        <f>[6]Março!$C$13</f>
        <v>33.9</v>
      </c>
      <c r="K11" s="11">
        <f>[6]Março!$C$14</f>
        <v>35</v>
      </c>
      <c r="L11" s="11">
        <f>[6]Março!$C$15</f>
        <v>35.1</v>
      </c>
      <c r="M11" s="11">
        <f>[6]Março!$C$16</f>
        <v>36</v>
      </c>
      <c r="N11" s="11">
        <f>[6]Março!$C$17</f>
        <v>36.200000000000003</v>
      </c>
      <c r="O11" s="11">
        <f>[6]Março!$C$18</f>
        <v>36.5</v>
      </c>
      <c r="P11" s="11">
        <f>[6]Março!$C$19</f>
        <v>37.4</v>
      </c>
      <c r="Q11" s="11">
        <f>[6]Março!$C$20</f>
        <v>35</v>
      </c>
      <c r="R11" s="11">
        <f>[6]Março!$C$21</f>
        <v>36.700000000000003</v>
      </c>
      <c r="S11" s="11">
        <f>[6]Março!$C$22</f>
        <v>36.700000000000003</v>
      </c>
      <c r="T11" s="11">
        <f>[6]Março!$C$23</f>
        <v>33.4</v>
      </c>
      <c r="U11" s="11">
        <f>[6]Março!$C$24</f>
        <v>32</v>
      </c>
      <c r="V11" s="11">
        <f>[6]Março!$C$25</f>
        <v>33.700000000000003</v>
      </c>
      <c r="W11" s="11">
        <f>[6]Março!$C$26</f>
        <v>32.200000000000003</v>
      </c>
      <c r="X11" s="11">
        <f>[6]Março!$C$27</f>
        <v>31.3</v>
      </c>
      <c r="Y11" s="11">
        <f>[6]Março!$C$28</f>
        <v>32.299999999999997</v>
      </c>
      <c r="Z11" s="11">
        <f>[6]Março!$C$29</f>
        <v>32.4</v>
      </c>
      <c r="AA11" s="11">
        <f>[6]Março!$C$30</f>
        <v>32.5</v>
      </c>
      <c r="AB11" s="11">
        <f>[6]Março!$C$31</f>
        <v>33.200000000000003</v>
      </c>
      <c r="AC11" s="11">
        <f>[6]Março!$C$32</f>
        <v>34.1</v>
      </c>
      <c r="AD11" s="11">
        <f>[6]Março!$C$33</f>
        <v>29.6</v>
      </c>
      <c r="AE11" s="11">
        <f>[6]Março!$C$34</f>
        <v>30</v>
      </c>
      <c r="AF11" s="11">
        <f>[6]Março!$C$35</f>
        <v>33.4</v>
      </c>
      <c r="AG11" s="132">
        <f t="shared" ref="AG11:AG12" si="7">MAX(B11:AF11)</f>
        <v>37.4</v>
      </c>
      <c r="AH11" s="93">
        <f t="shared" ref="AH11:AH12" si="8">AVERAGE(B11:AF11)</f>
        <v>33.264516129032266</v>
      </c>
    </row>
    <row r="12" spans="1:36" x14ac:dyDescent="0.2">
      <c r="A12" s="58" t="s">
        <v>41</v>
      </c>
      <c r="B12" s="11">
        <f>[7]Março!$C$5</f>
        <v>32.6</v>
      </c>
      <c r="C12" s="11">
        <f>[7]Março!$C$6</f>
        <v>31.8</v>
      </c>
      <c r="D12" s="11">
        <f>[7]Março!$C$7</f>
        <v>31.7</v>
      </c>
      <c r="E12" s="11">
        <f>[7]Março!$C$8</f>
        <v>32.299999999999997</v>
      </c>
      <c r="F12" s="11">
        <f>[7]Março!$C$9</f>
        <v>32.4</v>
      </c>
      <c r="G12" s="11">
        <f>[7]Março!$C$10</f>
        <v>32.9</v>
      </c>
      <c r="H12" s="11">
        <f>[7]Março!$C$11</f>
        <v>32.799999999999997</v>
      </c>
      <c r="I12" s="11">
        <f>[7]Março!$C$12</f>
        <v>33.299999999999997</v>
      </c>
      <c r="J12" s="11">
        <f>[7]Março!$C$13</f>
        <v>33.299999999999997</v>
      </c>
      <c r="K12" s="11">
        <f>[7]Março!$C$14</f>
        <v>32.799999999999997</v>
      </c>
      <c r="L12" s="11">
        <f>[7]Março!$C$15</f>
        <v>32.700000000000003</v>
      </c>
      <c r="M12" s="11">
        <f>[7]Março!$C$16</f>
        <v>33.5</v>
      </c>
      <c r="N12" s="11">
        <f>[7]Março!$C$17</f>
        <v>35.6</v>
      </c>
      <c r="O12" s="11">
        <f>[7]Março!$C$18</f>
        <v>34.700000000000003</v>
      </c>
      <c r="P12" s="11">
        <f>[7]Março!$C$19</f>
        <v>34.299999999999997</v>
      </c>
      <c r="Q12" s="11">
        <f>[7]Março!$C$20</f>
        <v>33.799999999999997</v>
      </c>
      <c r="R12" s="11">
        <f>[7]Março!$C$21</f>
        <v>33.1</v>
      </c>
      <c r="S12" s="11">
        <f>[7]Março!$C$22</f>
        <v>33.4</v>
      </c>
      <c r="T12" s="11">
        <f>[7]Março!$C$23</f>
        <v>30.9</v>
      </c>
      <c r="U12" s="11">
        <f>[7]Março!$C$24</f>
        <v>29.1</v>
      </c>
      <c r="V12" s="11">
        <f>[7]Março!$C$25</f>
        <v>32.1</v>
      </c>
      <c r="W12" s="11">
        <f>[7]Março!$C$26</f>
        <v>33.5</v>
      </c>
      <c r="X12" s="11">
        <f>[7]Março!$C$27</f>
        <v>33.1</v>
      </c>
      <c r="Y12" s="11">
        <f>[7]Março!$C$28</f>
        <v>32.5</v>
      </c>
      <c r="Z12" s="11">
        <f>[7]Março!$C$29</f>
        <v>34.700000000000003</v>
      </c>
      <c r="AA12" s="11">
        <f>[7]Março!$C$30</f>
        <v>34.4</v>
      </c>
      <c r="AB12" s="11">
        <f>[7]Março!$C$31</f>
        <v>34.9</v>
      </c>
      <c r="AC12" s="11">
        <f>[7]Março!$C$32</f>
        <v>33.799999999999997</v>
      </c>
      <c r="AD12" s="11">
        <f>[7]Março!$C$33</f>
        <v>33.6</v>
      </c>
      <c r="AE12" s="11">
        <f>[7]Março!$C$34</f>
        <v>35.5</v>
      </c>
      <c r="AF12" s="11">
        <f>[7]Março!$C$35</f>
        <v>35.700000000000003</v>
      </c>
      <c r="AG12" s="132">
        <f t="shared" si="7"/>
        <v>35.700000000000003</v>
      </c>
      <c r="AH12" s="93">
        <f t="shared" si="8"/>
        <v>33.251612903225805</v>
      </c>
    </row>
    <row r="13" spans="1:36" x14ac:dyDescent="0.2">
      <c r="A13" s="58" t="s">
        <v>114</v>
      </c>
      <c r="B13" s="11" t="str">
        <f>[8]Março!$C$5</f>
        <v>*</v>
      </c>
      <c r="C13" s="11" t="str">
        <f>[8]Março!$C$6</f>
        <v>*</v>
      </c>
      <c r="D13" s="11" t="str">
        <f>[8]Março!$C$7</f>
        <v>*</v>
      </c>
      <c r="E13" s="11" t="str">
        <f>[8]Março!$C$8</f>
        <v>*</v>
      </c>
      <c r="F13" s="11" t="str">
        <f>[8]Março!$C$9</f>
        <v>*</v>
      </c>
      <c r="G13" s="11" t="str">
        <f>[8]Março!$C$10</f>
        <v>*</v>
      </c>
      <c r="H13" s="11" t="str">
        <f>[8]Março!$C$11</f>
        <v>*</v>
      </c>
      <c r="I13" s="11" t="str">
        <f>[8]Março!$C$12</f>
        <v>*</v>
      </c>
      <c r="J13" s="11" t="str">
        <f>[8]Março!$C$13</f>
        <v>*</v>
      </c>
      <c r="K13" s="11" t="str">
        <f>[8]Março!$C$14</f>
        <v>*</v>
      </c>
      <c r="L13" s="11" t="str">
        <f>[8]Março!$C$15</f>
        <v>*</v>
      </c>
      <c r="M13" s="11" t="str">
        <f>[8]Março!$C$16</f>
        <v>*</v>
      </c>
      <c r="N13" s="11" t="str">
        <f>[8]Março!$C$17</f>
        <v>*</v>
      </c>
      <c r="O13" s="11" t="str">
        <f>[8]Março!$C$18</f>
        <v>*</v>
      </c>
      <c r="P13" s="11" t="str">
        <f>[8]Março!$C$19</f>
        <v>*</v>
      </c>
      <c r="Q13" s="11" t="str">
        <f>[8]Março!$C$20</f>
        <v>*</v>
      </c>
      <c r="R13" s="11" t="str">
        <f>[8]Março!$C$21</f>
        <v>*</v>
      </c>
      <c r="S13" s="11" t="str">
        <f>[8]Março!$C$22</f>
        <v>*</v>
      </c>
      <c r="T13" s="11" t="str">
        <f>[8]Março!$C$23</f>
        <v>*</v>
      </c>
      <c r="U13" s="11" t="str">
        <f>[8]Março!$C$24</f>
        <v>*</v>
      </c>
      <c r="V13" s="11" t="str">
        <f>[8]Março!$C$25</f>
        <v>*</v>
      </c>
      <c r="W13" s="11" t="str">
        <f>[8]Março!$C$26</f>
        <v>*</v>
      </c>
      <c r="X13" s="11" t="str">
        <f>[8]Março!$C$27</f>
        <v>*</v>
      </c>
      <c r="Y13" s="11" t="str">
        <f>[8]Março!$C$28</f>
        <v>*</v>
      </c>
      <c r="Z13" s="11" t="str">
        <f>[8]Março!$C$29</f>
        <v>*</v>
      </c>
      <c r="AA13" s="11" t="str">
        <f>[8]Março!$C$30</f>
        <v>*</v>
      </c>
      <c r="AB13" s="11" t="str">
        <f>[8]Março!$C$31</f>
        <v>*</v>
      </c>
      <c r="AC13" s="11" t="str">
        <f>[8]Março!$C$32</f>
        <v>*</v>
      </c>
      <c r="AD13" s="11" t="str">
        <f>[8]Março!$C$33</f>
        <v>*</v>
      </c>
      <c r="AE13" s="11" t="str">
        <f>[8]Março!$C$34</f>
        <v>*</v>
      </c>
      <c r="AF13" s="11" t="str">
        <f>[8]Março!$C$35</f>
        <v>*</v>
      </c>
      <c r="AG13" s="138" t="s">
        <v>226</v>
      </c>
      <c r="AH13" s="112" t="s">
        <v>226</v>
      </c>
    </row>
    <row r="14" spans="1:36" x14ac:dyDescent="0.2">
      <c r="A14" s="58" t="s">
        <v>118</v>
      </c>
      <c r="B14" s="11" t="str">
        <f>[9]Março!$C$5</f>
        <v>*</v>
      </c>
      <c r="C14" s="11" t="str">
        <f>[9]Março!$C$6</f>
        <v>*</v>
      </c>
      <c r="D14" s="11" t="str">
        <f>[9]Março!$C$7</f>
        <v>*</v>
      </c>
      <c r="E14" s="11" t="str">
        <f>[9]Março!$C$8</f>
        <v>*</v>
      </c>
      <c r="F14" s="11" t="str">
        <f>[9]Março!$C$9</f>
        <v>*</v>
      </c>
      <c r="G14" s="11" t="str">
        <f>[9]Março!$C$10</f>
        <v>*</v>
      </c>
      <c r="H14" s="11" t="str">
        <f>[9]Março!$C$11</f>
        <v>*</v>
      </c>
      <c r="I14" s="11" t="str">
        <f>[9]Março!$C$12</f>
        <v>*</v>
      </c>
      <c r="J14" s="11" t="str">
        <f>[9]Março!$C$13</f>
        <v>*</v>
      </c>
      <c r="K14" s="11" t="str">
        <f>[9]Março!$C$14</f>
        <v>*</v>
      </c>
      <c r="L14" s="11" t="str">
        <f>[9]Março!$C$15</f>
        <v>*</v>
      </c>
      <c r="M14" s="11" t="str">
        <f>[9]Março!$C$16</f>
        <v>*</v>
      </c>
      <c r="N14" s="11" t="str">
        <f>[9]Março!$C$17</f>
        <v>*</v>
      </c>
      <c r="O14" s="11" t="str">
        <f>[9]Março!$C$18</f>
        <v>*</v>
      </c>
      <c r="P14" s="11" t="str">
        <f>[9]Março!$C$19</f>
        <v>*</v>
      </c>
      <c r="Q14" s="11" t="str">
        <f>[9]Março!$C$20</f>
        <v>*</v>
      </c>
      <c r="R14" s="11" t="str">
        <f>[9]Março!$C$21</f>
        <v>*</v>
      </c>
      <c r="S14" s="11" t="str">
        <f>[9]Março!$C$22</f>
        <v>*</v>
      </c>
      <c r="T14" s="11" t="str">
        <f>[9]Março!$C$23</f>
        <v>*</v>
      </c>
      <c r="U14" s="11" t="str">
        <f>[9]Março!$C$24</f>
        <v>*</v>
      </c>
      <c r="V14" s="11" t="str">
        <f>[9]Março!$C$25</f>
        <v>*</v>
      </c>
      <c r="W14" s="11" t="str">
        <f>[9]Março!$C$26</f>
        <v>*</v>
      </c>
      <c r="X14" s="11" t="str">
        <f>[9]Março!$C$27</f>
        <v>*</v>
      </c>
      <c r="Y14" s="11" t="str">
        <f>[9]Março!$C$28</f>
        <v>*</v>
      </c>
      <c r="Z14" s="11" t="str">
        <f>[9]Março!$C$29</f>
        <v>*</v>
      </c>
      <c r="AA14" s="11" t="str">
        <f>[9]Março!$C$30</f>
        <v>*</v>
      </c>
      <c r="AB14" s="11" t="str">
        <f>[9]Março!$C$31</f>
        <v>*</v>
      </c>
      <c r="AC14" s="11" t="str">
        <f>[9]Março!$C$32</f>
        <v>*</v>
      </c>
      <c r="AD14" s="11" t="str">
        <f>[9]Março!$C$33</f>
        <v>*</v>
      </c>
      <c r="AE14" s="11" t="str">
        <f>[9]Março!$C$34</f>
        <v>*</v>
      </c>
      <c r="AF14" s="11" t="str">
        <f>[9]Março!$C$35</f>
        <v>*</v>
      </c>
      <c r="AG14" s="138" t="s">
        <v>226</v>
      </c>
      <c r="AH14" s="112" t="s">
        <v>226</v>
      </c>
    </row>
    <row r="15" spans="1:36" x14ac:dyDescent="0.2">
      <c r="A15" s="58" t="s">
        <v>121</v>
      </c>
      <c r="B15" s="11">
        <f>[10]Março!$C$5</f>
        <v>31.5</v>
      </c>
      <c r="C15" s="11">
        <f>[10]Março!$C$6</f>
        <v>30.6</v>
      </c>
      <c r="D15" s="11">
        <f>[10]Março!$C$7</f>
        <v>31.9</v>
      </c>
      <c r="E15" s="11">
        <f>[10]Março!$C$8</f>
        <v>33.1</v>
      </c>
      <c r="F15" s="11">
        <f>[10]Março!$C$9</f>
        <v>34.6</v>
      </c>
      <c r="G15" s="11">
        <f>[10]Março!$C$10</f>
        <v>34.5</v>
      </c>
      <c r="H15" s="11">
        <f>[10]Março!$C$11</f>
        <v>35.200000000000003</v>
      </c>
      <c r="I15" s="11" t="str">
        <f>[10]Março!$C$12</f>
        <v>*</v>
      </c>
      <c r="J15" s="11">
        <f>[10]Março!$C$13</f>
        <v>35.799999999999997</v>
      </c>
      <c r="K15" s="11">
        <f>[10]Março!$C$14</f>
        <v>35.299999999999997</v>
      </c>
      <c r="L15" s="11">
        <f>[10]Março!$C$15</f>
        <v>37</v>
      </c>
      <c r="M15" s="11" t="str">
        <f>[10]Março!$C$16</f>
        <v>*</v>
      </c>
      <c r="N15" s="11" t="str">
        <f>[10]Março!$C$17</f>
        <v>*</v>
      </c>
      <c r="O15" s="11" t="str">
        <f>[10]Março!$C$18</f>
        <v>*</v>
      </c>
      <c r="P15" s="11" t="str">
        <f>[10]Março!$C$19</f>
        <v>*</v>
      </c>
      <c r="Q15" s="11" t="str">
        <f>[10]Março!$C$20</f>
        <v>*</v>
      </c>
      <c r="R15" s="11" t="str">
        <f>[10]Março!$C$21</f>
        <v>*</v>
      </c>
      <c r="S15" s="11" t="str">
        <f>[10]Março!$C$22</f>
        <v>*</v>
      </c>
      <c r="T15" s="11">
        <f>[10]Março!$C$23</f>
        <v>25.8</v>
      </c>
      <c r="U15" s="11">
        <f>[10]Março!$C$24</f>
        <v>28.6</v>
      </c>
      <c r="V15" s="11">
        <f>[10]Março!$C$25</f>
        <v>32</v>
      </c>
      <c r="W15" s="11">
        <f>[10]Março!$C$26</f>
        <v>30.3</v>
      </c>
      <c r="X15" s="11">
        <f>[10]Março!$C$27</f>
        <v>29.1</v>
      </c>
      <c r="Y15" s="11">
        <f>[10]Março!$C$28</f>
        <v>29.6</v>
      </c>
      <c r="Z15" s="11">
        <f>[10]Março!$C$29</f>
        <v>26.7</v>
      </c>
      <c r="AA15" s="11" t="str">
        <f>[10]Março!$C$30</f>
        <v>*</v>
      </c>
      <c r="AB15" s="11">
        <f>[10]Março!$C$31</f>
        <v>21.1</v>
      </c>
      <c r="AC15" s="11" t="str">
        <f>[10]Março!$C$32</f>
        <v>*</v>
      </c>
      <c r="AD15" s="11">
        <f>[10]Março!$C$33</f>
        <v>22</v>
      </c>
      <c r="AE15" s="11">
        <f>[10]Março!$C$34</f>
        <v>29</v>
      </c>
      <c r="AF15" s="11">
        <f>[10]Março!$C$35</f>
        <v>22.9</v>
      </c>
      <c r="AG15" s="132">
        <f t="shared" ref="AG15" si="9">MAX(B15:AF15)</f>
        <v>37</v>
      </c>
      <c r="AH15" s="93">
        <f t="shared" ref="AH15" si="10">AVERAGE(B15:AF15)</f>
        <v>30.31428571428572</v>
      </c>
    </row>
    <row r="16" spans="1:36" x14ac:dyDescent="0.2">
      <c r="A16" s="58" t="s">
        <v>168</v>
      </c>
      <c r="B16" s="11" t="str">
        <f>[11]Março!$C$5</f>
        <v>*</v>
      </c>
      <c r="C16" s="11" t="str">
        <f>[11]Março!$C$6</f>
        <v>*</v>
      </c>
      <c r="D16" s="11" t="str">
        <f>[11]Março!$C$7</f>
        <v>*</v>
      </c>
      <c r="E16" s="11" t="str">
        <f>[11]Março!$C$8</f>
        <v>*</v>
      </c>
      <c r="F16" s="11" t="str">
        <f>[11]Março!$C$9</f>
        <v>*</v>
      </c>
      <c r="G16" s="11" t="str">
        <f>[11]Março!$C$10</f>
        <v>*</v>
      </c>
      <c r="H16" s="11" t="str">
        <f>[11]Março!$C$11</f>
        <v>*</v>
      </c>
      <c r="I16" s="11" t="str">
        <f>[11]Março!$C$12</f>
        <v>*</v>
      </c>
      <c r="J16" s="11" t="str">
        <f>[11]Março!$C$13</f>
        <v>*</v>
      </c>
      <c r="K16" s="11" t="str">
        <f>[11]Março!$C$14</f>
        <v>*</v>
      </c>
      <c r="L16" s="11" t="str">
        <f>[11]Março!$C$15</f>
        <v>*</v>
      </c>
      <c r="M16" s="11" t="str">
        <f>[11]Março!$C$16</f>
        <v>*</v>
      </c>
      <c r="N16" s="11" t="str">
        <f>[11]Março!$C$17</f>
        <v>*</v>
      </c>
      <c r="O16" s="11" t="str">
        <f>[11]Março!$C$18</f>
        <v>*</v>
      </c>
      <c r="P16" s="11" t="str">
        <f>[11]Março!$C$19</f>
        <v>*</v>
      </c>
      <c r="Q16" s="11" t="str">
        <f>[11]Março!$C$20</f>
        <v>*</v>
      </c>
      <c r="R16" s="11" t="str">
        <f>[11]Março!$C$21</f>
        <v>*</v>
      </c>
      <c r="S16" s="11" t="str">
        <f>[11]Março!$C$22</f>
        <v>*</v>
      </c>
      <c r="T16" s="11" t="str">
        <f>[11]Março!$C$23</f>
        <v>*</v>
      </c>
      <c r="U16" s="11" t="str">
        <f>[11]Março!$C$24</f>
        <v>*</v>
      </c>
      <c r="V16" s="11" t="str">
        <f>[11]Março!$C$25</f>
        <v>*</v>
      </c>
      <c r="W16" s="11" t="str">
        <f>[11]Março!$C$26</f>
        <v>*</v>
      </c>
      <c r="X16" s="11" t="str">
        <f>[11]Março!$C$27</f>
        <v>*</v>
      </c>
      <c r="Y16" s="11" t="str">
        <f>[11]Março!$C$28</f>
        <v>*</v>
      </c>
      <c r="Z16" s="11" t="str">
        <f>[11]Março!$C$29</f>
        <v>*</v>
      </c>
      <c r="AA16" s="11" t="str">
        <f>[11]Março!$C$30</f>
        <v>*</v>
      </c>
      <c r="AB16" s="11" t="str">
        <f>[11]Março!$C$31</f>
        <v>*</v>
      </c>
      <c r="AC16" s="11" t="str">
        <f>[11]Março!$C$32</f>
        <v>*</v>
      </c>
      <c r="AD16" s="11" t="str">
        <f>[11]Março!$C$33</f>
        <v>*</v>
      </c>
      <c r="AE16" s="11" t="str">
        <f>[11]Março!$C$34</f>
        <v>*</v>
      </c>
      <c r="AF16" s="11" t="str">
        <f>[11]Março!$C$35</f>
        <v>*</v>
      </c>
      <c r="AG16" s="138" t="s">
        <v>226</v>
      </c>
      <c r="AH16" s="112" t="s">
        <v>226</v>
      </c>
      <c r="AJ16" s="12" t="s">
        <v>47</v>
      </c>
    </row>
    <row r="17" spans="1:39" x14ac:dyDescent="0.2">
      <c r="A17" s="58" t="s">
        <v>2</v>
      </c>
      <c r="B17" s="11">
        <f>[12]Março!$C$5</f>
        <v>31</v>
      </c>
      <c r="C17" s="11">
        <f>[12]Março!$C$6</f>
        <v>29.2</v>
      </c>
      <c r="D17" s="11">
        <f>[12]Março!$C$7</f>
        <v>31.6</v>
      </c>
      <c r="E17" s="11">
        <f>[12]Março!$C$8</f>
        <v>31.7</v>
      </c>
      <c r="F17" s="11">
        <f>[12]Março!$C$9</f>
        <v>33.200000000000003</v>
      </c>
      <c r="G17" s="11">
        <f>[12]Março!$C$10</f>
        <v>32.4</v>
      </c>
      <c r="H17" s="11">
        <f>[12]Março!$C$11</f>
        <v>33</v>
      </c>
      <c r="I17" s="11">
        <f>[12]Março!$C$12</f>
        <v>33.299999999999997</v>
      </c>
      <c r="J17" s="11">
        <f>[12]Março!$C$13</f>
        <v>34.299999999999997</v>
      </c>
      <c r="K17" s="11">
        <f>[12]Março!$C$14</f>
        <v>33.5</v>
      </c>
      <c r="L17" s="11">
        <f>[12]Março!$C$15</f>
        <v>34.4</v>
      </c>
      <c r="M17" s="11">
        <f>[12]Março!$C$16</f>
        <v>34.700000000000003</v>
      </c>
      <c r="N17" s="11">
        <f>[12]Março!$C$17</f>
        <v>35.5</v>
      </c>
      <c r="O17" s="11">
        <f>[12]Março!$C$18</f>
        <v>35.6</v>
      </c>
      <c r="P17" s="11">
        <f>[12]Março!$C$19</f>
        <v>31.8</v>
      </c>
      <c r="Q17" s="11">
        <f>[12]Março!$C$20</f>
        <v>32.799999999999997</v>
      </c>
      <c r="R17" s="11">
        <f>[12]Março!$C$21</f>
        <v>33.799999999999997</v>
      </c>
      <c r="S17" s="11">
        <f>[12]Março!$C$22</f>
        <v>33.799999999999997</v>
      </c>
      <c r="T17" s="11">
        <f>[12]Março!$C$23</f>
        <v>32.299999999999997</v>
      </c>
      <c r="U17" s="11">
        <f>[12]Março!$C$24</f>
        <v>28.9</v>
      </c>
      <c r="V17" s="11">
        <f>[12]Março!$C$25</f>
        <v>31.9</v>
      </c>
      <c r="W17" s="11">
        <f>[12]Março!$C$26</f>
        <v>32.9</v>
      </c>
      <c r="X17" s="11">
        <f>[12]Março!$C$27</f>
        <v>32.1</v>
      </c>
      <c r="Y17" s="11">
        <f>[12]Março!$C$28</f>
        <v>32.799999999999997</v>
      </c>
      <c r="Z17" s="11">
        <f>[12]Março!$C$29</f>
        <v>32.5</v>
      </c>
      <c r="AA17" s="11">
        <f>[12]Março!$C$30</f>
        <v>33.200000000000003</v>
      </c>
      <c r="AB17" s="11">
        <f>[12]Março!$C$31</f>
        <v>33.799999999999997</v>
      </c>
      <c r="AC17" s="11">
        <f>[12]Março!$C$32</f>
        <v>33.6</v>
      </c>
      <c r="AD17" s="11">
        <f>[12]Março!$C$33</f>
        <v>30.1</v>
      </c>
      <c r="AE17" s="11">
        <f>[12]Março!$C$34</f>
        <v>32.4</v>
      </c>
      <c r="AF17" s="11">
        <f>[12]Março!$C$35</f>
        <v>33.700000000000003</v>
      </c>
      <c r="AG17" s="132">
        <f t="shared" ref="AG17:AG23" si="11">MAX(B17:AF17)</f>
        <v>35.6</v>
      </c>
      <c r="AH17" s="93">
        <f t="shared" ref="AH17:AH23" si="12">AVERAGE(B17:AF17)</f>
        <v>32.767741935483869</v>
      </c>
      <c r="AJ17" s="12" t="s">
        <v>47</v>
      </c>
      <c r="AK17" t="s">
        <v>47</v>
      </c>
    </row>
    <row r="18" spans="1:39" x14ac:dyDescent="0.2">
      <c r="A18" s="58" t="s">
        <v>3</v>
      </c>
      <c r="B18" s="11">
        <f>[13]Março!$C$5</f>
        <v>30.7</v>
      </c>
      <c r="C18" s="11">
        <f>[13]Março!$C$6</f>
        <v>29</v>
      </c>
      <c r="D18" s="11">
        <f>[13]Março!$C$7</f>
        <v>31.5</v>
      </c>
      <c r="E18" s="11">
        <f>[13]Março!$C$8</f>
        <v>32.700000000000003</v>
      </c>
      <c r="F18" s="11">
        <f>[13]Março!$C$9</f>
        <v>33.1</v>
      </c>
      <c r="G18" s="11">
        <f>[13]Março!$C$10</f>
        <v>32.9</v>
      </c>
      <c r="H18" s="11">
        <f>[13]Março!$C$11</f>
        <v>33.299999999999997</v>
      </c>
      <c r="I18" s="11">
        <f>[13]Março!$C$12</f>
        <v>33.6</v>
      </c>
      <c r="J18" s="11">
        <f>[13]Março!$C$13</f>
        <v>33.6</v>
      </c>
      <c r="K18" s="11">
        <f>[13]Março!$C$14</f>
        <v>33.9</v>
      </c>
      <c r="L18" s="11">
        <f>[13]Março!$C$15</f>
        <v>35</v>
      </c>
      <c r="M18" s="11">
        <f>[13]Março!$C$16</f>
        <v>35.700000000000003</v>
      </c>
      <c r="N18" s="11">
        <f>[13]Março!$C$17</f>
        <v>35.6</v>
      </c>
      <c r="O18" s="11">
        <f>[13]Março!$C$18</f>
        <v>35</v>
      </c>
      <c r="P18" s="11">
        <f>[13]Março!$C$19</f>
        <v>35.299999999999997</v>
      </c>
      <c r="Q18" s="11">
        <f>[13]Março!$C$20</f>
        <v>33.200000000000003</v>
      </c>
      <c r="R18" s="11">
        <f>[13]Março!$C$21</f>
        <v>34.5</v>
      </c>
      <c r="S18" s="11">
        <f>[13]Março!$C$22</f>
        <v>35.9</v>
      </c>
      <c r="T18" s="11">
        <f>[13]Março!$C$23</f>
        <v>35.1</v>
      </c>
      <c r="U18" s="11">
        <f>[13]Março!$C$24</f>
        <v>31.3</v>
      </c>
      <c r="V18" s="11">
        <f>[13]Março!$C$25</f>
        <v>31.2</v>
      </c>
      <c r="W18" s="11">
        <f>[13]Março!$C$26</f>
        <v>28.8</v>
      </c>
      <c r="X18" s="11">
        <f>[13]Março!$C$27</f>
        <v>29.7</v>
      </c>
      <c r="Y18" s="11">
        <f>[13]Março!$C$28</f>
        <v>32.5</v>
      </c>
      <c r="Z18" s="11">
        <f>[13]Março!$C$29</f>
        <v>32.700000000000003</v>
      </c>
      <c r="AA18" s="11">
        <f>[13]Março!$C$30</f>
        <v>32.299999999999997</v>
      </c>
      <c r="AB18" s="11">
        <f>[13]Março!$C$31</f>
        <v>32.700000000000003</v>
      </c>
      <c r="AC18" s="11">
        <f>[13]Março!$C$32</f>
        <v>31.7</v>
      </c>
      <c r="AD18" s="11">
        <f>[13]Março!$C$33</f>
        <v>31.8</v>
      </c>
      <c r="AE18" s="11">
        <f>[13]Março!$C$34</f>
        <v>32.6</v>
      </c>
      <c r="AF18" s="11">
        <f>[13]Março!$C$35</f>
        <v>33</v>
      </c>
      <c r="AG18" s="132">
        <f t="shared" si="11"/>
        <v>35.9</v>
      </c>
      <c r="AH18" s="93">
        <f t="shared" si="12"/>
        <v>32.900000000000006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[14]Março!$C$5</f>
        <v>*</v>
      </c>
      <c r="C19" s="11" t="str">
        <f>[14]Março!$C$6</f>
        <v>*</v>
      </c>
      <c r="D19" s="11" t="str">
        <f>[14]Março!$C$7</f>
        <v>*</v>
      </c>
      <c r="E19" s="11" t="str">
        <f>[14]Março!$C$8</f>
        <v>*</v>
      </c>
      <c r="F19" s="11" t="str">
        <f>[14]Março!$C$9</f>
        <v>*</v>
      </c>
      <c r="G19" s="11" t="str">
        <f>[14]Março!$C$10</f>
        <v>*</v>
      </c>
      <c r="H19" s="11" t="str">
        <f>[14]Março!$C$11</f>
        <v>*</v>
      </c>
      <c r="I19" s="11" t="str">
        <f>[14]Março!$C$12</f>
        <v>*</v>
      </c>
      <c r="J19" s="11" t="str">
        <f>[14]Março!$C$13</f>
        <v>*</v>
      </c>
      <c r="K19" s="11" t="str">
        <f>[14]Março!$C$14</f>
        <v>*</v>
      </c>
      <c r="L19" s="11" t="str">
        <f>[14]Março!$C$15</f>
        <v>*</v>
      </c>
      <c r="M19" s="11" t="str">
        <f>[14]Março!$C$16</f>
        <v>*</v>
      </c>
      <c r="N19" s="11" t="str">
        <f>[14]Março!$C$17</f>
        <v>*</v>
      </c>
      <c r="O19" s="11" t="str">
        <f>[14]Março!$C$18</f>
        <v>*</v>
      </c>
      <c r="P19" s="11" t="str">
        <f>[14]Março!$C$19</f>
        <v>*</v>
      </c>
      <c r="Q19" s="11" t="str">
        <f>[14]Março!$C$20</f>
        <v>*</v>
      </c>
      <c r="R19" s="11" t="str">
        <f>[14]Março!$C$21</f>
        <v>*</v>
      </c>
      <c r="S19" s="11" t="str">
        <f>[14]Março!$C$22</f>
        <v>*</v>
      </c>
      <c r="T19" s="11" t="str">
        <f>[14]Março!$C$23</f>
        <v>*</v>
      </c>
      <c r="U19" s="11" t="str">
        <f>[14]Março!$C$24</f>
        <v>*</v>
      </c>
      <c r="V19" s="11" t="str">
        <f>[14]Março!$C$25</f>
        <v>*</v>
      </c>
      <c r="W19" s="11" t="str">
        <f>[14]Março!$C$26</f>
        <v>*</v>
      </c>
      <c r="X19" s="11" t="str">
        <f>[14]Março!$C$27</f>
        <v>*</v>
      </c>
      <c r="Y19" s="11" t="str">
        <f>[14]Março!$C$28</f>
        <v>*</v>
      </c>
      <c r="Z19" s="11" t="str">
        <f>[14]Março!$C$29</f>
        <v>*</v>
      </c>
      <c r="AA19" s="11" t="str">
        <f>[14]Março!$C$30</f>
        <v>*</v>
      </c>
      <c r="AB19" s="11" t="str">
        <f>[14]Março!$C$31</f>
        <v>*</v>
      </c>
      <c r="AC19" s="11" t="str">
        <f>[14]Março!$C$32</f>
        <v>*</v>
      </c>
      <c r="AD19" s="11" t="str">
        <f>[14]Março!$C$33</f>
        <v>*</v>
      </c>
      <c r="AE19" s="11" t="str">
        <f>[14]Março!$C$34</f>
        <v>*</v>
      </c>
      <c r="AF19" s="11" t="str">
        <f>[14]Março!$C$35</f>
        <v>*</v>
      </c>
      <c r="AG19" s="132" t="s">
        <v>226</v>
      </c>
      <c r="AH19" s="93" t="s">
        <v>226</v>
      </c>
    </row>
    <row r="20" spans="1:39" x14ac:dyDescent="0.2">
      <c r="A20" s="58" t="s">
        <v>5</v>
      </c>
      <c r="B20" s="11">
        <f>[15]Março!$C$5</f>
        <v>34.299999999999997</v>
      </c>
      <c r="C20" s="11">
        <f>[15]Março!$C$6</f>
        <v>34</v>
      </c>
      <c r="D20" s="11">
        <f>[15]Março!$C$7</f>
        <v>34.299999999999997</v>
      </c>
      <c r="E20" s="11">
        <f>[15]Março!$C$8</f>
        <v>36.200000000000003</v>
      </c>
      <c r="F20" s="11">
        <f>[15]Março!$C$9</f>
        <v>37.1</v>
      </c>
      <c r="G20" s="11">
        <f>[15]Março!$C$10</f>
        <v>37.5</v>
      </c>
      <c r="H20" s="11">
        <f>[15]Março!$C$11</f>
        <v>37.299999999999997</v>
      </c>
      <c r="I20" s="11">
        <f>[15]Março!$C$12</f>
        <v>38.1</v>
      </c>
      <c r="J20" s="11">
        <f>[15]Março!$C$13</f>
        <v>39.1</v>
      </c>
      <c r="K20" s="11">
        <f>[15]Março!$C$14</f>
        <v>38.6</v>
      </c>
      <c r="L20" s="11">
        <f>[15]Março!$C$15</f>
        <v>37.799999999999997</v>
      </c>
      <c r="M20" s="11">
        <f>[15]Março!$C$16</f>
        <v>38.9</v>
      </c>
      <c r="N20" s="11">
        <f>[15]Março!$C$17</f>
        <v>36.200000000000003</v>
      </c>
      <c r="O20" s="11">
        <f>[15]Março!$C$18</f>
        <v>38.5</v>
      </c>
      <c r="P20" s="11">
        <f>[15]Março!$C$19</f>
        <v>36.4</v>
      </c>
      <c r="Q20" s="11">
        <f>[15]Março!$C$20</f>
        <v>35.299999999999997</v>
      </c>
      <c r="R20" s="11">
        <f>[15]Março!$C$21</f>
        <v>36.6</v>
      </c>
      <c r="S20" s="11">
        <f>[15]Março!$C$22</f>
        <v>37.700000000000003</v>
      </c>
      <c r="T20" s="11">
        <f>[15]Março!$C$23</f>
        <v>36.6</v>
      </c>
      <c r="U20" s="11">
        <f>[15]Março!$C$24</f>
        <v>29.3</v>
      </c>
      <c r="V20" s="11">
        <f>[15]Março!$C$25</f>
        <v>30.1</v>
      </c>
      <c r="W20" s="11">
        <f>[15]Março!$C$26</f>
        <v>32.9</v>
      </c>
      <c r="X20" s="11">
        <f>[15]Março!$C$27</f>
        <v>35</v>
      </c>
      <c r="Y20" s="11">
        <f>[15]Março!$C$28</f>
        <v>35.299999999999997</v>
      </c>
      <c r="Z20" s="11">
        <f>[15]Março!$C$29</f>
        <v>36</v>
      </c>
      <c r="AA20" s="11">
        <f>[15]Março!$C$30</f>
        <v>35.4</v>
      </c>
      <c r="AB20" s="11">
        <f>[15]Março!$C$31</f>
        <v>33.5</v>
      </c>
      <c r="AC20" s="11">
        <f>[15]Março!$C$32</f>
        <v>35.6</v>
      </c>
      <c r="AD20" s="11">
        <f>[15]Março!$C$33</f>
        <v>35.799999999999997</v>
      </c>
      <c r="AE20" s="11">
        <f>[15]Março!$C$34</f>
        <v>36.9</v>
      </c>
      <c r="AF20" s="11">
        <f>[15]Março!$C$35</f>
        <v>37</v>
      </c>
      <c r="AG20" s="132">
        <f t="shared" si="11"/>
        <v>39.1</v>
      </c>
      <c r="AH20" s="93">
        <f t="shared" si="12"/>
        <v>35.91290322580646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[16]Março!$C$5</f>
        <v>30.5</v>
      </c>
      <c r="C21" s="11">
        <f>[16]Março!$C$6</f>
        <v>30.3</v>
      </c>
      <c r="D21" s="11">
        <f>[16]Março!$C$7</f>
        <v>31.6</v>
      </c>
      <c r="E21" s="11">
        <f>[16]Março!$C$8</f>
        <v>32.4</v>
      </c>
      <c r="F21" s="11">
        <f>[16]Março!$C$9</f>
        <v>32.6</v>
      </c>
      <c r="G21" s="11">
        <f>[16]Março!$C$10</f>
        <v>33.4</v>
      </c>
      <c r="H21" s="11">
        <f>[16]Março!$C$11</f>
        <v>33.5</v>
      </c>
      <c r="I21" s="11">
        <f>[16]Março!$C$12</f>
        <v>33.5</v>
      </c>
      <c r="J21" s="11">
        <f>[16]Março!$C$13</f>
        <v>33.4</v>
      </c>
      <c r="K21" s="11">
        <f>[16]Março!$C$14</f>
        <v>34</v>
      </c>
      <c r="L21" s="11">
        <f>[16]Março!$C$15</f>
        <v>34.299999999999997</v>
      </c>
      <c r="M21" s="11">
        <f>[16]Março!$C$16</f>
        <v>34.6</v>
      </c>
      <c r="N21" s="11">
        <f>[16]Março!$C$17</f>
        <v>34.799999999999997</v>
      </c>
      <c r="O21" s="11">
        <f>[16]Março!$C$18</f>
        <v>34.799999999999997</v>
      </c>
      <c r="P21" s="11">
        <f>[16]Março!$C$19</f>
        <v>32.6</v>
      </c>
      <c r="Q21" s="11">
        <f>[16]Março!$C$20</f>
        <v>30.1</v>
      </c>
      <c r="R21" s="11">
        <f>[16]Março!$C$21</f>
        <v>33</v>
      </c>
      <c r="S21" s="11">
        <f>[16]Março!$C$22</f>
        <v>32.5</v>
      </c>
      <c r="T21" s="11">
        <f>[16]Março!$C$23</f>
        <v>33.299999999999997</v>
      </c>
      <c r="U21" s="11">
        <f>[16]Março!$C$24</f>
        <v>31.6</v>
      </c>
      <c r="V21" s="11">
        <f>[16]Março!$C$25</f>
        <v>30</v>
      </c>
      <c r="W21" s="11">
        <f>[16]Março!$C$26</f>
        <v>28.6</v>
      </c>
      <c r="X21" s="11">
        <f>[16]Março!$C$27</f>
        <v>30.1</v>
      </c>
      <c r="Y21" s="11">
        <f>[16]Março!$C$28</f>
        <v>31.9</v>
      </c>
      <c r="Z21" s="11">
        <f>[16]Março!$C$29</f>
        <v>29.7</v>
      </c>
      <c r="AA21" s="11">
        <f>[16]Março!$C$30</f>
        <v>31.4</v>
      </c>
      <c r="AB21" s="11">
        <f>[16]Março!$C$31</f>
        <v>32</v>
      </c>
      <c r="AC21" s="11">
        <f>[16]Março!$C$32</f>
        <v>29.9</v>
      </c>
      <c r="AD21" s="11">
        <f>[16]Março!$C$33</f>
        <v>30</v>
      </c>
      <c r="AE21" s="11">
        <f>[16]Março!$C$34</f>
        <v>31.1</v>
      </c>
      <c r="AF21" s="11">
        <f>[16]Março!$C$35</f>
        <v>32.6</v>
      </c>
      <c r="AG21" s="132">
        <f>MAX(B21:AF21)</f>
        <v>34.799999999999997</v>
      </c>
      <c r="AH21" s="93">
        <f>AVERAGE(B21:AF21)</f>
        <v>32.067741935483873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[17]Março!$C$5</f>
        <v>32.4</v>
      </c>
      <c r="C22" s="11">
        <f>[17]Março!$C$6</f>
        <v>32.200000000000003</v>
      </c>
      <c r="D22" s="11">
        <f>[17]Março!$C$7</f>
        <v>33.200000000000003</v>
      </c>
      <c r="E22" s="11">
        <f>[17]Março!$C$8</f>
        <v>33.799999999999997</v>
      </c>
      <c r="F22" s="11">
        <f>[17]Março!$C$9</f>
        <v>34.700000000000003</v>
      </c>
      <c r="G22" s="11">
        <f>[17]Março!$C$10</f>
        <v>34.799999999999997</v>
      </c>
      <c r="H22" s="11">
        <f>[17]Março!$C$11</f>
        <v>34.799999999999997</v>
      </c>
      <c r="I22" s="11">
        <f>[17]Março!$C$12</f>
        <v>35.799999999999997</v>
      </c>
      <c r="J22" s="11">
        <f>[17]Março!$C$13</f>
        <v>35.200000000000003</v>
      </c>
      <c r="K22" s="11">
        <f>[17]Março!$C$14</f>
        <v>35.299999999999997</v>
      </c>
      <c r="L22" s="11">
        <f>[17]Março!$C$15</f>
        <v>36</v>
      </c>
      <c r="M22" s="11">
        <f>[17]Março!$C$16</f>
        <v>36.299999999999997</v>
      </c>
      <c r="N22" s="11">
        <f>[17]Março!$C$17</f>
        <v>36.4</v>
      </c>
      <c r="O22" s="11">
        <f>[17]Março!$C$18</f>
        <v>36.6</v>
      </c>
      <c r="P22" s="11">
        <f>[17]Março!$C$19</f>
        <v>33.4</v>
      </c>
      <c r="Q22" s="11">
        <f>[17]Março!$C$20</f>
        <v>34.1</v>
      </c>
      <c r="R22" s="11">
        <f>[17]Março!$C$21</f>
        <v>35.700000000000003</v>
      </c>
      <c r="S22" s="11">
        <f>[17]Março!$C$22</f>
        <v>35.200000000000003</v>
      </c>
      <c r="T22" s="11">
        <f>[17]Março!$C$23</f>
        <v>35.1</v>
      </c>
      <c r="U22" s="11">
        <f>[17]Março!$C$24</f>
        <v>30.9</v>
      </c>
      <c r="V22" s="11">
        <f>[17]Março!$C$25</f>
        <v>32.299999999999997</v>
      </c>
      <c r="W22" s="11">
        <f>[17]Março!$C$26</f>
        <v>31.5</v>
      </c>
      <c r="X22" s="11">
        <f>[17]Março!$C$27</f>
        <v>33.5</v>
      </c>
      <c r="Y22" s="11">
        <f>[17]Março!$C$28</f>
        <v>34.700000000000003</v>
      </c>
      <c r="Z22" s="11">
        <f>[17]Março!$C$29</f>
        <v>33.9</v>
      </c>
      <c r="AA22" s="11">
        <f>[17]Março!$C$30</f>
        <v>35.1</v>
      </c>
      <c r="AB22" s="11">
        <f>[17]Março!$C$31</f>
        <v>34</v>
      </c>
      <c r="AC22" s="11">
        <f>[17]Março!$C$32</f>
        <v>33.799999999999997</v>
      </c>
      <c r="AD22" s="11">
        <f>[17]Março!$C$33</f>
        <v>32.6</v>
      </c>
      <c r="AE22" s="11">
        <f>[17]Março!$C$34</f>
        <v>34.1</v>
      </c>
      <c r="AF22" s="11">
        <f>[17]Março!$C$35</f>
        <v>34.6</v>
      </c>
      <c r="AG22" s="132">
        <f t="shared" si="11"/>
        <v>36.6</v>
      </c>
      <c r="AH22" s="93">
        <f t="shared" si="12"/>
        <v>34.258064516129032</v>
      </c>
      <c r="AJ22" t="s">
        <v>47</v>
      </c>
    </row>
    <row r="23" spans="1:39" x14ac:dyDescent="0.2">
      <c r="A23" s="58" t="s">
        <v>7</v>
      </c>
      <c r="B23" s="11">
        <f>[18]Março!$C$5</f>
        <v>31.1</v>
      </c>
      <c r="C23" s="11">
        <f>[18]Março!$C$6</f>
        <v>30.4</v>
      </c>
      <c r="D23" s="11">
        <f>[18]Março!$C$7</f>
        <v>31.1</v>
      </c>
      <c r="E23" s="11">
        <f>[18]Março!$C$8</f>
        <v>33.5</v>
      </c>
      <c r="F23" s="11">
        <f>[18]Março!$C$9</f>
        <v>34</v>
      </c>
      <c r="G23" s="11">
        <f>[18]Março!$C$10</f>
        <v>33.9</v>
      </c>
      <c r="H23" s="11">
        <f>[18]Março!$C$11</f>
        <v>34.1</v>
      </c>
      <c r="I23" s="11">
        <f>[18]Março!$C$12</f>
        <v>33.9</v>
      </c>
      <c r="J23" s="11">
        <f>[18]Março!$C$13</f>
        <v>34.5</v>
      </c>
      <c r="K23" s="11">
        <f>[18]Março!$C$14</f>
        <v>34.4</v>
      </c>
      <c r="L23" s="11">
        <f>[18]Março!$C$15</f>
        <v>35.799999999999997</v>
      </c>
      <c r="M23" s="11">
        <f>[18]Março!$C$16</f>
        <v>35.9</v>
      </c>
      <c r="N23" s="11">
        <f>[18]Março!$C$17</f>
        <v>37.1</v>
      </c>
      <c r="O23" s="11">
        <f>[18]Março!$C$18</f>
        <v>36.5</v>
      </c>
      <c r="P23" s="11">
        <f>[18]Março!$C$19</f>
        <v>36.700000000000003</v>
      </c>
      <c r="Q23" s="11">
        <f>[18]Março!$C$20</f>
        <v>36</v>
      </c>
      <c r="R23" s="11">
        <f>[18]Março!$C$21</f>
        <v>34.799999999999997</v>
      </c>
      <c r="S23" s="11">
        <f>[18]Março!$C$22</f>
        <v>35.700000000000003</v>
      </c>
      <c r="T23" s="11">
        <f>[18]Março!$C$23</f>
        <v>27.1</v>
      </c>
      <c r="U23" s="11">
        <f>[18]Março!$C$24</f>
        <v>27.7</v>
      </c>
      <c r="V23" s="11">
        <f>[18]Março!$C$25</f>
        <v>31.4</v>
      </c>
      <c r="W23" s="11">
        <f>[18]Março!$C$26</f>
        <v>32.1</v>
      </c>
      <c r="X23" s="11">
        <f>[18]Março!$C$27</f>
        <v>30.9</v>
      </c>
      <c r="Y23" s="11">
        <f>[18]Março!$C$28</f>
        <v>31.6</v>
      </c>
      <c r="Z23" s="11">
        <f>[18]Março!$C$29</f>
        <v>32.700000000000003</v>
      </c>
      <c r="AA23" s="11">
        <f>[18]Março!$C$30</f>
        <v>31.7</v>
      </c>
      <c r="AB23" s="11">
        <f>[18]Março!$C$31</f>
        <v>33.1</v>
      </c>
      <c r="AC23" s="11">
        <f>[18]Março!$C$32</f>
        <v>33.6</v>
      </c>
      <c r="AD23" s="11">
        <f>[18]Março!$C$33</f>
        <v>30.9</v>
      </c>
      <c r="AE23" s="11">
        <f>[18]Março!$C$34</f>
        <v>30.5</v>
      </c>
      <c r="AF23" s="11">
        <f>[18]Março!$C$35</f>
        <v>33.200000000000003</v>
      </c>
      <c r="AG23" s="132">
        <f t="shared" si="11"/>
        <v>37.1</v>
      </c>
      <c r="AH23" s="93">
        <f t="shared" si="12"/>
        <v>33.093548387096774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[19]Março!$C$5</f>
        <v>*</v>
      </c>
      <c r="C24" s="11" t="str">
        <f>[19]Março!$C$6</f>
        <v>*</v>
      </c>
      <c r="D24" s="11" t="str">
        <f>[19]Março!$C$7</f>
        <v>*</v>
      </c>
      <c r="E24" s="11" t="str">
        <f>[19]Março!$C$8</f>
        <v>*</v>
      </c>
      <c r="F24" s="11" t="str">
        <f>[19]Março!$C$9</f>
        <v>*</v>
      </c>
      <c r="G24" s="11" t="str">
        <f>[19]Março!$C$10</f>
        <v>*</v>
      </c>
      <c r="H24" s="11" t="str">
        <f>[19]Março!$C$11</f>
        <v>*</v>
      </c>
      <c r="I24" s="11" t="str">
        <f>[19]Março!$C$12</f>
        <v>*</v>
      </c>
      <c r="J24" s="11" t="str">
        <f>[19]Março!$C$13</f>
        <v>*</v>
      </c>
      <c r="K24" s="11" t="str">
        <f>[19]Março!$C$14</f>
        <v>*</v>
      </c>
      <c r="L24" s="11" t="str">
        <f>[19]Março!$C$15</f>
        <v>*</v>
      </c>
      <c r="M24" s="11" t="str">
        <f>[19]Março!$C$16</f>
        <v>*</v>
      </c>
      <c r="N24" s="11" t="str">
        <f>[19]Março!$C$17</f>
        <v>*</v>
      </c>
      <c r="O24" s="11" t="str">
        <f>[19]Março!$C$18</f>
        <v>*</v>
      </c>
      <c r="P24" s="11" t="str">
        <f>[19]Março!$C$19</f>
        <v>*</v>
      </c>
      <c r="Q24" s="11" t="str">
        <f>[19]Março!$C$20</f>
        <v>*</v>
      </c>
      <c r="R24" s="11" t="str">
        <f>[19]Março!$C$21</f>
        <v>*</v>
      </c>
      <c r="S24" s="11" t="str">
        <f>[19]Março!$C$22</f>
        <v>*</v>
      </c>
      <c r="T24" s="11" t="str">
        <f>[19]Março!$C$23</f>
        <v>*</v>
      </c>
      <c r="U24" s="11" t="str">
        <f>[19]Março!$C$24</f>
        <v>*</v>
      </c>
      <c r="V24" s="11" t="str">
        <f>[19]Março!$C$25</f>
        <v>*</v>
      </c>
      <c r="W24" s="11" t="str">
        <f>[19]Março!$C$26</f>
        <v>*</v>
      </c>
      <c r="X24" s="11" t="str">
        <f>[19]Março!$C$27</f>
        <v>*</v>
      </c>
      <c r="Y24" s="11" t="str">
        <f>[19]Março!$C$28</f>
        <v>*</v>
      </c>
      <c r="Z24" s="11" t="str">
        <f>[19]Março!$C$29</f>
        <v>*</v>
      </c>
      <c r="AA24" s="11" t="str">
        <f>[19]Março!$C$30</f>
        <v>*</v>
      </c>
      <c r="AB24" s="11" t="str">
        <f>[19]Março!$C$31</f>
        <v>*</v>
      </c>
      <c r="AC24" s="11" t="str">
        <f>[19]Março!$C$32</f>
        <v>*</v>
      </c>
      <c r="AD24" s="11" t="str">
        <f>[19]Março!$C$33</f>
        <v>*</v>
      </c>
      <c r="AE24" s="11" t="str">
        <f>[19]Março!$C$34</f>
        <v>*</v>
      </c>
      <c r="AF24" s="11" t="str">
        <f>[19]Março!$C$35</f>
        <v>*</v>
      </c>
      <c r="AG24" s="132" t="s">
        <v>226</v>
      </c>
      <c r="AH24" s="93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[20]Março!$C$5</f>
        <v>32.4</v>
      </c>
      <c r="C25" s="11">
        <f>[20]Março!$C$6</f>
        <v>31.8</v>
      </c>
      <c r="D25" s="11">
        <f>[20]Março!$C$7</f>
        <v>32.1</v>
      </c>
      <c r="E25" s="11">
        <f>[20]Março!$C$8</f>
        <v>34.299999999999997</v>
      </c>
      <c r="F25" s="11">
        <f>[20]Março!$C$9</f>
        <v>35.5</v>
      </c>
      <c r="G25" s="11">
        <f>[20]Março!$C$10</f>
        <v>35.200000000000003</v>
      </c>
      <c r="H25" s="11">
        <f>[20]Março!$C$11</f>
        <v>35</v>
      </c>
      <c r="I25" s="11">
        <f>[20]Março!$C$12</f>
        <v>34.299999999999997</v>
      </c>
      <c r="J25" s="11">
        <f>[20]Março!$C$13</f>
        <v>36.799999999999997</v>
      </c>
      <c r="K25" s="11">
        <f>[20]Março!$C$14</f>
        <v>35.799999999999997</v>
      </c>
      <c r="L25" s="11">
        <f>[20]Março!$C$15</f>
        <v>36.299999999999997</v>
      </c>
      <c r="M25" s="11">
        <f>[20]Março!$C$16</f>
        <v>37.799999999999997</v>
      </c>
      <c r="N25" s="11">
        <f>[20]Março!$C$17</f>
        <v>38.700000000000003</v>
      </c>
      <c r="O25" s="11">
        <f>[20]Março!$C$18</f>
        <v>38.1</v>
      </c>
      <c r="P25" s="11">
        <f>[20]Março!$C$19</f>
        <v>37.5</v>
      </c>
      <c r="Q25" s="11">
        <f>[20]Março!$C$20</f>
        <v>37.9</v>
      </c>
      <c r="R25" s="11">
        <f>[20]Março!$C$21</f>
        <v>36</v>
      </c>
      <c r="S25" s="11">
        <f>[20]Março!$C$22</f>
        <v>35.299999999999997</v>
      </c>
      <c r="T25" s="11">
        <f>[20]Março!$C$23</f>
        <v>31</v>
      </c>
      <c r="U25" s="11">
        <f>[20]Março!$C$24</f>
        <v>30.4</v>
      </c>
      <c r="V25" s="11">
        <f>[20]Março!$C$25</f>
        <v>32</v>
      </c>
      <c r="W25" s="11">
        <f>[20]Março!$C$26</f>
        <v>33.700000000000003</v>
      </c>
      <c r="X25" s="11">
        <f>[20]Março!$C$27</f>
        <v>32.299999999999997</v>
      </c>
      <c r="Y25" s="11">
        <f>[20]Março!$C$28</f>
        <v>32</v>
      </c>
      <c r="Z25" s="11">
        <f>[20]Março!$C$29</f>
        <v>32.700000000000003</v>
      </c>
      <c r="AA25" s="11">
        <f>[20]Março!$C$30</f>
        <v>33.1</v>
      </c>
      <c r="AB25" s="11">
        <f>[20]Março!$C$31</f>
        <v>33.700000000000003</v>
      </c>
      <c r="AC25" s="11">
        <f>[20]Março!$C$32</f>
        <v>32.1</v>
      </c>
      <c r="AD25" s="11">
        <f>[20]Março!$C$33</f>
        <v>32</v>
      </c>
      <c r="AE25" s="11">
        <f>[20]Março!$C$34</f>
        <v>32.299999999999997</v>
      </c>
      <c r="AF25" s="11">
        <f>[20]Março!$C$35</f>
        <v>34.700000000000003</v>
      </c>
      <c r="AG25" s="132">
        <f t="shared" ref="AG25:AG26" si="13">MAX(B25:AF25)</f>
        <v>38.700000000000003</v>
      </c>
      <c r="AH25" s="93">
        <f t="shared" ref="AH25:AH26" si="14">AVERAGE(B25:AF25)</f>
        <v>34.28387096774194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[21]Março!$C$5</f>
        <v>32.6</v>
      </c>
      <c r="C26" s="11">
        <f>[21]Março!$C$6</f>
        <v>31.8</v>
      </c>
      <c r="D26" s="11">
        <f>[21]Março!$C$7</f>
        <v>32.5</v>
      </c>
      <c r="E26" s="11">
        <f>[21]Março!$C$8</f>
        <v>34.4</v>
      </c>
      <c r="F26" s="11">
        <f>[21]Março!$C$9</f>
        <v>34.799999999999997</v>
      </c>
      <c r="G26" s="11">
        <f>[21]Março!$C$10</f>
        <v>34.700000000000003</v>
      </c>
      <c r="H26" s="11">
        <f>[21]Março!$C$11</f>
        <v>34.799999999999997</v>
      </c>
      <c r="I26" s="11">
        <f>[21]Março!$C$12</f>
        <v>35.299999999999997</v>
      </c>
      <c r="J26" s="11">
        <f>[21]Março!$C$13</f>
        <v>36.5</v>
      </c>
      <c r="K26" s="11">
        <f>[21]Março!$C$14</f>
        <v>35.5</v>
      </c>
      <c r="L26" s="11">
        <f>[21]Março!$C$15</f>
        <v>36.1</v>
      </c>
      <c r="M26" s="11">
        <f>[21]Março!$C$16</f>
        <v>36.9</v>
      </c>
      <c r="N26" s="11">
        <f>[21]Março!$C$17</f>
        <v>37.700000000000003</v>
      </c>
      <c r="O26" s="11">
        <f>[21]Março!$C$18</f>
        <v>37.4</v>
      </c>
      <c r="P26" s="11">
        <f>[21]Março!$C$19</f>
        <v>37.799999999999997</v>
      </c>
      <c r="Q26" s="11">
        <f>[21]Março!$C$20</f>
        <v>37</v>
      </c>
      <c r="R26" s="11">
        <f>[21]Março!$C$21</f>
        <v>36.299999999999997</v>
      </c>
      <c r="S26" s="11">
        <f>[21]Março!$C$22</f>
        <v>36.6</v>
      </c>
      <c r="T26" s="11">
        <f>[21]Março!$C$23</f>
        <v>26.8</v>
      </c>
      <c r="U26" s="11">
        <f>[21]Março!$C$24</f>
        <v>29</v>
      </c>
      <c r="V26" s="11">
        <f>[21]Março!$C$25</f>
        <v>31.8</v>
      </c>
      <c r="W26" s="11">
        <f>[21]Março!$C$26</f>
        <v>33.4</v>
      </c>
      <c r="X26" s="11">
        <f>[21]Março!$C$27</f>
        <v>32.5</v>
      </c>
      <c r="Y26" s="11">
        <f>[21]Março!$C$28</f>
        <v>32.200000000000003</v>
      </c>
      <c r="Z26" s="11">
        <f>[21]Março!$C$29</f>
        <v>33.4</v>
      </c>
      <c r="AA26" s="11">
        <f>[21]Março!$C$30</f>
        <v>32.9</v>
      </c>
      <c r="AB26" s="11">
        <f>[21]Março!$C$31</f>
        <v>33.6</v>
      </c>
      <c r="AC26" s="11">
        <f>[21]Março!$C$32</f>
        <v>34.4</v>
      </c>
      <c r="AD26" s="11">
        <f>[21]Março!$C$33</f>
        <v>32.700000000000003</v>
      </c>
      <c r="AE26" s="11">
        <f>[21]Março!$C$34</f>
        <v>32</v>
      </c>
      <c r="AF26" s="11">
        <f>[21]Março!$C$35</f>
        <v>34.1</v>
      </c>
      <c r="AG26" s="132">
        <f t="shared" si="13"/>
        <v>37.799999999999997</v>
      </c>
      <c r="AH26" s="93">
        <f t="shared" si="14"/>
        <v>34.112903225806441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[22]Março!$C$5</f>
        <v>30.4</v>
      </c>
      <c r="C27" s="11">
        <f>[22]Março!$C$6</f>
        <v>29.9</v>
      </c>
      <c r="D27" s="11">
        <f>[22]Março!$C$7</f>
        <v>30.2</v>
      </c>
      <c r="E27" s="11">
        <f>[22]Março!$C$8</f>
        <v>31.7</v>
      </c>
      <c r="F27" s="11">
        <f>[22]Março!$C$9</f>
        <v>33.9</v>
      </c>
      <c r="G27" s="11">
        <f>[22]Março!$C$10</f>
        <v>32.9</v>
      </c>
      <c r="H27" s="11">
        <f>[22]Março!$C$11</f>
        <v>33.700000000000003</v>
      </c>
      <c r="I27" s="11">
        <f>[22]Março!$C$12</f>
        <v>32.5</v>
      </c>
      <c r="J27" s="11">
        <f>[22]Março!$C$13</f>
        <v>34.1</v>
      </c>
      <c r="K27" s="11">
        <f>[22]Março!$C$14</f>
        <v>34.4</v>
      </c>
      <c r="L27" s="11">
        <f>[22]Março!$C$15</f>
        <v>35.299999999999997</v>
      </c>
      <c r="M27" s="11">
        <f>[22]Março!$C$16</f>
        <v>36.1</v>
      </c>
      <c r="N27" s="11">
        <f>[22]Março!$C$17</f>
        <v>36.6</v>
      </c>
      <c r="O27" s="11">
        <f>[22]Março!$C$18</f>
        <v>36.299999999999997</v>
      </c>
      <c r="P27" s="11">
        <f>[22]Março!$C$19</f>
        <v>37.200000000000003</v>
      </c>
      <c r="Q27" s="11">
        <f>[22]Março!$C$20</f>
        <v>37.5</v>
      </c>
      <c r="R27" s="11">
        <f>[22]Março!$C$21</f>
        <v>36.299999999999997</v>
      </c>
      <c r="S27" s="11">
        <f>[22]Março!$C$22</f>
        <v>36.4</v>
      </c>
      <c r="T27" s="11">
        <f>[22]Março!$C$23</f>
        <v>26.5</v>
      </c>
      <c r="U27" s="11">
        <f>[22]Março!$C$24</f>
        <v>30.8</v>
      </c>
      <c r="V27" s="11">
        <f>[22]Março!$C$25</f>
        <v>32.6</v>
      </c>
      <c r="W27" s="11">
        <f>[22]Março!$C$26</f>
        <v>32.5</v>
      </c>
      <c r="X27" s="11">
        <f>[22]Março!$C$27</f>
        <v>31.5</v>
      </c>
      <c r="Y27" s="11">
        <f>[22]Março!$C$28</f>
        <v>31.4</v>
      </c>
      <c r="Z27" s="11">
        <f>[22]Março!$C$29</f>
        <v>32.4</v>
      </c>
      <c r="AA27" s="11">
        <f>[22]Março!$C$30</f>
        <v>32.4</v>
      </c>
      <c r="AB27" s="11">
        <f>[22]Março!$C$31</f>
        <v>32.799999999999997</v>
      </c>
      <c r="AC27" s="11">
        <f>[22]Março!$C$32</f>
        <v>29.9</v>
      </c>
      <c r="AD27" s="11">
        <f>[22]Março!$C$33</f>
        <v>30.9</v>
      </c>
      <c r="AE27" s="11">
        <f>[22]Março!$C$34</f>
        <v>31.4</v>
      </c>
      <c r="AF27" s="11">
        <f>[22]Março!$C$35</f>
        <v>33.799999999999997</v>
      </c>
      <c r="AG27" s="132">
        <f>MAX(B27:AF27)</f>
        <v>37.5</v>
      </c>
      <c r="AH27" s="93">
        <f>AVERAGE(B27:AF27)</f>
        <v>33.041935483870958</v>
      </c>
      <c r="AJ27" t="s">
        <v>47</v>
      </c>
    </row>
    <row r="28" spans="1:39" x14ac:dyDescent="0.2">
      <c r="A28" s="58" t="s">
        <v>9</v>
      </c>
      <c r="B28" s="11">
        <f>[23]Março!$C$5</f>
        <v>30.8</v>
      </c>
      <c r="C28" s="11">
        <f>[23]Março!$C$6</f>
        <v>30.5</v>
      </c>
      <c r="D28" s="11">
        <f>[23]Março!$C$7</f>
        <v>30.9</v>
      </c>
      <c r="E28" s="11">
        <f>[23]Março!$C$8</f>
        <v>32.6</v>
      </c>
      <c r="F28" s="11">
        <f>[23]Março!$C$9</f>
        <v>34</v>
      </c>
      <c r="G28" s="11">
        <f>[23]Março!$C$10</f>
        <v>33.5</v>
      </c>
      <c r="H28" s="11">
        <f>[23]Março!$C$11</f>
        <v>33.200000000000003</v>
      </c>
      <c r="I28" s="11">
        <f>[23]Março!$C$12</f>
        <v>32.9</v>
      </c>
      <c r="J28" s="11">
        <f>[23]Março!$C$13</f>
        <v>34.299999999999997</v>
      </c>
      <c r="K28" s="11">
        <f>[23]Março!$C$14</f>
        <v>34.700000000000003</v>
      </c>
      <c r="L28" s="11">
        <f>[23]Março!$C$15</f>
        <v>36.1</v>
      </c>
      <c r="M28" s="11">
        <f>[23]Março!$C$16</f>
        <v>36.4</v>
      </c>
      <c r="N28" s="11">
        <f>[23]Março!$C$17</f>
        <v>36.799999999999997</v>
      </c>
      <c r="O28" s="11">
        <f>[23]Março!$C$18</f>
        <v>37.1</v>
      </c>
      <c r="P28" s="11">
        <f>[23]Março!$C$19</f>
        <v>36.9</v>
      </c>
      <c r="Q28" s="11">
        <f>[23]Março!$C$20</f>
        <v>35.5</v>
      </c>
      <c r="R28" s="11">
        <f>[23]Março!$C$21</f>
        <v>36.299999999999997</v>
      </c>
      <c r="S28" s="11">
        <f>[23]Março!$C$22</f>
        <v>36.700000000000003</v>
      </c>
      <c r="T28" s="11">
        <f>[23]Março!$C$23</f>
        <v>29.6</v>
      </c>
      <c r="U28" s="11">
        <f>[23]Março!$C$24</f>
        <v>29.7</v>
      </c>
      <c r="V28" s="11">
        <f>[23]Março!$C$25</f>
        <v>32.799999999999997</v>
      </c>
      <c r="W28" s="11">
        <f>[23]Março!$C$26</f>
        <v>33.200000000000003</v>
      </c>
      <c r="X28" s="11">
        <f>[23]Março!$C$27</f>
        <v>31.7</v>
      </c>
      <c r="Y28" s="11">
        <f>[23]Março!$C$28</f>
        <v>32.700000000000003</v>
      </c>
      <c r="Z28" s="11">
        <f>[23]Março!$C$29</f>
        <v>33.4</v>
      </c>
      <c r="AA28" s="11">
        <f>[23]Março!$C$30</f>
        <v>33.1</v>
      </c>
      <c r="AB28" s="11">
        <f>[23]Março!$C$31</f>
        <v>33.700000000000003</v>
      </c>
      <c r="AC28" s="11">
        <f>[23]Março!$C$32</f>
        <v>33.700000000000003</v>
      </c>
      <c r="AD28" s="11">
        <f>[23]Março!$C$33</f>
        <v>31.1</v>
      </c>
      <c r="AE28" s="11">
        <f>[23]Março!$C$34</f>
        <v>31.9</v>
      </c>
      <c r="AF28" s="11">
        <f>[23]Março!$C$35</f>
        <v>33.9</v>
      </c>
      <c r="AG28" s="132">
        <f>MAX(B28:AF28)</f>
        <v>37.1</v>
      </c>
      <c r="AH28" s="93">
        <f>AVERAGE(B28:AF28)</f>
        <v>33.538709677419362</v>
      </c>
      <c r="AL28" t="s">
        <v>47</v>
      </c>
    </row>
    <row r="29" spans="1:39" x14ac:dyDescent="0.2">
      <c r="A29" s="58" t="s">
        <v>42</v>
      </c>
      <c r="B29" s="11">
        <f>[24]Março!$C$5</f>
        <v>34.1</v>
      </c>
      <c r="C29" s="11">
        <f>[24]Março!$C$6</f>
        <v>33.200000000000003</v>
      </c>
      <c r="D29" s="11">
        <f>[24]Março!$C$7</f>
        <v>33.799999999999997</v>
      </c>
      <c r="E29" s="11">
        <f>[24]Março!$C$8</f>
        <v>34.200000000000003</v>
      </c>
      <c r="F29" s="11">
        <f>[24]Março!$C$9</f>
        <v>34.9</v>
      </c>
      <c r="G29" s="11">
        <f>[24]Março!$C$10</f>
        <v>36.1</v>
      </c>
      <c r="H29" s="11">
        <f>[24]Março!$C$11</f>
        <v>34.6</v>
      </c>
      <c r="I29" s="11">
        <f>[24]Março!$C$12</f>
        <v>34.799999999999997</v>
      </c>
      <c r="J29" s="11">
        <f>[24]Março!$C$13</f>
        <v>36</v>
      </c>
      <c r="K29" s="11">
        <f>[24]Março!$C$14</f>
        <v>36</v>
      </c>
      <c r="L29" s="11">
        <f>[24]Março!$C$15</f>
        <v>35.799999999999997</v>
      </c>
      <c r="M29" s="11">
        <f>[24]Março!$C$16</f>
        <v>37</v>
      </c>
      <c r="N29" s="11">
        <f>[24]Março!$C$17</f>
        <v>36.5</v>
      </c>
      <c r="O29" s="11">
        <f>[24]Março!$C$18</f>
        <v>36.799999999999997</v>
      </c>
      <c r="P29" s="11">
        <f>[24]Março!$C$19</f>
        <v>35</v>
      </c>
      <c r="Q29" s="11">
        <f>[24]Março!$C$20</f>
        <v>34.1</v>
      </c>
      <c r="R29" s="11">
        <f>[24]Março!$C$21</f>
        <v>34.4</v>
      </c>
      <c r="S29" s="11">
        <f>[24]Março!$C$22</f>
        <v>34.200000000000003</v>
      </c>
      <c r="T29" s="11">
        <f>[24]Março!$C$23</f>
        <v>32.1</v>
      </c>
      <c r="U29" s="11">
        <f>[24]Março!$C$24</f>
        <v>29.3</v>
      </c>
      <c r="V29" s="11">
        <f>[24]Março!$C$25</f>
        <v>32.5</v>
      </c>
      <c r="W29" s="11">
        <f>[24]Março!$C$26</f>
        <v>35.5</v>
      </c>
      <c r="X29" s="11">
        <f>[24]Março!$C$27</f>
        <v>35.6</v>
      </c>
      <c r="Y29" s="11">
        <f>[24]Março!$C$28</f>
        <v>34.1</v>
      </c>
      <c r="Z29" s="11">
        <f>[24]Março!$C$29</f>
        <v>35.5</v>
      </c>
      <c r="AA29" s="11">
        <f>[24]Março!$C$30</f>
        <v>35.4</v>
      </c>
      <c r="AB29" s="11">
        <f>[24]Março!$C$31</f>
        <v>34.4</v>
      </c>
      <c r="AC29" s="11">
        <f>[24]Março!$C$32</f>
        <v>34.6</v>
      </c>
      <c r="AD29" s="11">
        <f>[24]Março!$C$33</f>
        <v>32.5</v>
      </c>
      <c r="AE29" s="11">
        <f>[24]Março!$C$34</f>
        <v>35.4</v>
      </c>
      <c r="AF29" s="11">
        <f>[24]Março!$C$35</f>
        <v>35.200000000000003</v>
      </c>
      <c r="AG29" s="132">
        <f>MAX(B29:AF29)</f>
        <v>37</v>
      </c>
      <c r="AH29" s="93">
        <f>AVERAGE(B29:AF29)</f>
        <v>34.632258064516137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[25]Março!$C$5</f>
        <v>31.2</v>
      </c>
      <c r="C30" s="11">
        <f>[25]Março!$C$6</f>
        <v>30.4</v>
      </c>
      <c r="D30" s="11">
        <f>[25]Março!$C$7</f>
        <v>31.3</v>
      </c>
      <c r="E30" s="11">
        <f>[25]Março!$C$8</f>
        <v>33.4</v>
      </c>
      <c r="F30" s="11">
        <f>[25]Março!$C$9</f>
        <v>34.700000000000003</v>
      </c>
      <c r="G30" s="11">
        <f>[25]Março!$C$10</f>
        <v>33.799999999999997</v>
      </c>
      <c r="H30" s="11">
        <f>[25]Março!$C$11</f>
        <v>34.5</v>
      </c>
      <c r="I30" s="11">
        <f>[25]Março!$C$12</f>
        <v>33.799999999999997</v>
      </c>
      <c r="J30" s="11">
        <f>[25]Março!$C$13</f>
        <v>35.1</v>
      </c>
      <c r="K30" s="11">
        <f>[25]Março!$C$14</f>
        <v>34.5</v>
      </c>
      <c r="L30" s="11">
        <f>[25]Março!$C$15</f>
        <v>35.9</v>
      </c>
      <c r="M30" s="11">
        <f>[25]Março!$C$16</f>
        <v>36.6</v>
      </c>
      <c r="N30" s="11">
        <f>[25]Março!$C$17</f>
        <v>37.4</v>
      </c>
      <c r="O30" s="11">
        <f>[25]Março!$C$18</f>
        <v>37.1</v>
      </c>
      <c r="P30" s="11">
        <f>[25]Março!$C$19</f>
        <v>37.1</v>
      </c>
      <c r="Q30" s="11">
        <f>[25]Março!$C$20</f>
        <v>36.1</v>
      </c>
      <c r="R30" s="11">
        <f>[25]Março!$C$21</f>
        <v>35.4</v>
      </c>
      <c r="S30" s="11">
        <f>[25]Março!$C$22</f>
        <v>36.1</v>
      </c>
      <c r="T30" s="11">
        <f>[25]Março!$C$23</f>
        <v>25.3</v>
      </c>
      <c r="U30" s="11">
        <f>[25]Março!$C$24</f>
        <v>29.4</v>
      </c>
      <c r="V30" s="11">
        <f>[25]Março!$C$25</f>
        <v>31.7</v>
      </c>
      <c r="W30" s="11">
        <f>[25]Março!$C$26</f>
        <v>33.200000000000003</v>
      </c>
      <c r="X30" s="11">
        <f>[25]Março!$C$27</f>
        <v>32.200000000000003</v>
      </c>
      <c r="Y30" s="11">
        <f>[25]Março!$C$28</f>
        <v>32.200000000000003</v>
      </c>
      <c r="Z30" s="11">
        <f>[25]Março!$C$29</f>
        <v>32.799999999999997</v>
      </c>
      <c r="AA30" s="11">
        <f>[25]Março!$C$30</f>
        <v>33</v>
      </c>
      <c r="AB30" s="11">
        <f>[25]Março!$C$31</f>
        <v>33.5</v>
      </c>
      <c r="AC30" s="11">
        <f>[25]Março!$C$32</f>
        <v>31.4</v>
      </c>
      <c r="AD30" s="11">
        <f>[25]Março!$C$33</f>
        <v>30.6</v>
      </c>
      <c r="AE30" s="11">
        <f>[25]Março!$C$34</f>
        <v>31.3</v>
      </c>
      <c r="AF30" s="11">
        <f>[25]Março!$C$35</f>
        <v>33.4</v>
      </c>
      <c r="AG30" s="132">
        <f t="shared" ref="AG30:AG31" si="15">MAX(B30:AF30)</f>
        <v>37.4</v>
      </c>
      <c r="AH30" s="93">
        <f t="shared" ref="AH30:AH31" si="16">AVERAGE(B30:AF30)</f>
        <v>33.36774193548387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[26]Março!$C$5</f>
        <v>30.6</v>
      </c>
      <c r="C31" s="11">
        <f>[26]Março!$C$6</f>
        <v>31.3</v>
      </c>
      <c r="D31" s="11">
        <f>[26]Março!$C$7</f>
        <v>32.200000000000003</v>
      </c>
      <c r="E31" s="11">
        <f>[26]Março!$C$8</f>
        <v>32.9</v>
      </c>
      <c r="F31" s="11">
        <f>[26]Março!$C$9</f>
        <v>33.9</v>
      </c>
      <c r="G31" s="11">
        <f>[26]Março!$C$10</f>
        <v>33.9</v>
      </c>
      <c r="H31" s="11">
        <f>[26]Março!$C$11</f>
        <v>34.6</v>
      </c>
      <c r="I31" s="11">
        <f>[26]Março!$C$12</f>
        <v>34.200000000000003</v>
      </c>
      <c r="J31" s="11">
        <f>[26]Março!$C$13</f>
        <v>34.700000000000003</v>
      </c>
      <c r="K31" s="11">
        <f>[26]Março!$C$14</f>
        <v>35</v>
      </c>
      <c r="L31" s="11">
        <f>[26]Março!$C$15</f>
        <v>36.299999999999997</v>
      </c>
      <c r="M31" s="11">
        <f>[26]Março!$C$16</f>
        <v>36.700000000000003</v>
      </c>
      <c r="N31" s="11">
        <f>[26]Março!$C$17</f>
        <v>37.4</v>
      </c>
      <c r="O31" s="11">
        <f>[26]Março!$C$18</f>
        <v>37</v>
      </c>
      <c r="P31" s="11">
        <f>[26]Março!$C$19</f>
        <v>36.9</v>
      </c>
      <c r="Q31" s="11">
        <f>[26]Março!$C$20</f>
        <v>35.200000000000003</v>
      </c>
      <c r="R31" s="11">
        <f>[26]Março!$C$21</f>
        <v>36</v>
      </c>
      <c r="S31" s="11">
        <f>[26]Março!$C$22</f>
        <v>35.799999999999997</v>
      </c>
      <c r="T31" s="11">
        <f>[26]Março!$C$23</f>
        <v>24.9</v>
      </c>
      <c r="U31" s="11">
        <f>[26]Março!$C$24</f>
        <v>28.2</v>
      </c>
      <c r="V31" s="11">
        <f>[26]Março!$C$25</f>
        <v>30.7</v>
      </c>
      <c r="W31" s="11">
        <f>[26]Março!$C$26</f>
        <v>33.200000000000003</v>
      </c>
      <c r="X31" s="11">
        <f>[26]Março!$C$27</f>
        <v>31.9</v>
      </c>
      <c r="Y31" s="11">
        <f>[26]Março!$C$28</f>
        <v>31.9</v>
      </c>
      <c r="Z31" s="11">
        <f>[26]Março!$C$29</f>
        <v>32.700000000000003</v>
      </c>
      <c r="AA31" s="11">
        <f>[26]Março!$C$30</f>
        <v>31.8</v>
      </c>
      <c r="AB31" s="11">
        <f>[26]Março!$C$31</f>
        <v>33.200000000000003</v>
      </c>
      <c r="AC31" s="11">
        <f>[26]Março!$C$32</f>
        <v>31.4</v>
      </c>
      <c r="AD31" s="11">
        <f>[26]Março!$C$33</f>
        <v>30.6</v>
      </c>
      <c r="AE31" s="11">
        <f>[26]Março!$C$34</f>
        <v>31.6</v>
      </c>
      <c r="AF31" s="11">
        <f>[26]Março!$C$35</f>
        <v>32.6</v>
      </c>
      <c r="AG31" s="132">
        <f t="shared" si="15"/>
        <v>37.4</v>
      </c>
      <c r="AH31" s="93">
        <f t="shared" si="16"/>
        <v>33.20322580645162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[27]Março!$C$5</f>
        <v>*</v>
      </c>
      <c r="C32" s="11" t="str">
        <f>[27]Março!$C$6</f>
        <v>*</v>
      </c>
      <c r="D32" s="11" t="str">
        <f>[27]Março!$C$7</f>
        <v>*</v>
      </c>
      <c r="E32" s="11" t="str">
        <f>[27]Março!$C$8</f>
        <v>*</v>
      </c>
      <c r="F32" s="11" t="str">
        <f>[27]Março!$C$9</f>
        <v>*</v>
      </c>
      <c r="G32" s="11" t="str">
        <f>[27]Março!$C$10</f>
        <v>*</v>
      </c>
      <c r="H32" s="11" t="str">
        <f>[27]Março!$C$11</f>
        <v>*</v>
      </c>
      <c r="I32" s="11" t="str">
        <f>[27]Março!$C$12</f>
        <v>*</v>
      </c>
      <c r="J32" s="11" t="str">
        <f>[27]Março!$C$13</f>
        <v>*</v>
      </c>
      <c r="K32" s="11" t="str">
        <f>[27]Março!$C$14</f>
        <v>*</v>
      </c>
      <c r="L32" s="11" t="str">
        <f>[27]Março!$C$15</f>
        <v>*</v>
      </c>
      <c r="M32" s="11" t="str">
        <f>[27]Março!$C$16</f>
        <v>*</v>
      </c>
      <c r="N32" s="11" t="str">
        <f>[27]Março!$C$17</f>
        <v>*</v>
      </c>
      <c r="O32" s="11" t="str">
        <f>[27]Março!$C$18</f>
        <v>*</v>
      </c>
      <c r="P32" s="11" t="str">
        <f>[27]Março!$C$19</f>
        <v>*</v>
      </c>
      <c r="Q32" s="11" t="str">
        <f>[27]Março!$C$20</f>
        <v>*</v>
      </c>
      <c r="R32" s="11" t="str">
        <f>[27]Março!$C$21</f>
        <v>*</v>
      </c>
      <c r="S32" s="11" t="str">
        <f>[27]Março!$C$22</f>
        <v>*</v>
      </c>
      <c r="T32" s="11" t="str">
        <f>[27]Março!$C$23</f>
        <v>*</v>
      </c>
      <c r="U32" s="11" t="str">
        <f>[27]Março!$C$24</f>
        <v>*</v>
      </c>
      <c r="V32" s="11" t="str">
        <f>[27]Março!$C$25</f>
        <v>*</v>
      </c>
      <c r="W32" s="11" t="str">
        <f>[27]Março!$C$26</f>
        <v>*</v>
      </c>
      <c r="X32" s="11" t="str">
        <f>[27]Março!$C$27</f>
        <v>*</v>
      </c>
      <c r="Y32" s="11" t="str">
        <f>[27]Março!$C$28</f>
        <v>*</v>
      </c>
      <c r="Z32" s="11" t="str">
        <f>[27]Março!$C$29</f>
        <v>*</v>
      </c>
      <c r="AA32" s="11" t="str">
        <f>[27]Março!$C$30</f>
        <v>*</v>
      </c>
      <c r="AB32" s="11" t="str">
        <f>[27]Março!$C$31</f>
        <v>*</v>
      </c>
      <c r="AC32" s="11" t="str">
        <f>[27]Março!$C$32</f>
        <v>*</v>
      </c>
      <c r="AD32" s="11" t="str">
        <f>[27]Março!$C$33</f>
        <v>*</v>
      </c>
      <c r="AE32" s="11" t="str">
        <f>[27]Março!$C$34</f>
        <v>*</v>
      </c>
      <c r="AF32" s="11" t="str">
        <f>[27]Março!$C$35</f>
        <v>*</v>
      </c>
      <c r="AG32" s="132" t="s">
        <v>226</v>
      </c>
      <c r="AH32" s="93" t="s">
        <v>226</v>
      </c>
      <c r="AM32" t="s">
        <v>47</v>
      </c>
    </row>
    <row r="33" spans="1:39" s="5" customFormat="1" x14ac:dyDescent="0.2">
      <c r="A33" s="58" t="s">
        <v>12</v>
      </c>
      <c r="B33" s="11">
        <f>[28]Março!$C$5</f>
        <v>33.700000000000003</v>
      </c>
      <c r="C33" s="11">
        <f>[28]Março!$C$6</f>
        <v>26.2</v>
      </c>
      <c r="D33" s="11" t="str">
        <f>[28]Março!$C$7</f>
        <v>*</v>
      </c>
      <c r="E33" s="11" t="str">
        <f>[28]Março!$C$8</f>
        <v>*</v>
      </c>
      <c r="F33" s="11" t="str">
        <f>[28]Março!$C$9</f>
        <v>*</v>
      </c>
      <c r="G33" s="11" t="str">
        <f>[28]Março!$C$10</f>
        <v>*</v>
      </c>
      <c r="H33" s="11">
        <f>[28]Março!$C$11</f>
        <v>35.5</v>
      </c>
      <c r="I33" s="11">
        <f>[28]Março!$C$12</f>
        <v>35.799999999999997</v>
      </c>
      <c r="J33" s="11">
        <f>[28]Março!$C$13</f>
        <v>26.4</v>
      </c>
      <c r="K33" s="11">
        <f>[28]Março!$C$14</f>
        <v>35.799999999999997</v>
      </c>
      <c r="L33" s="11">
        <f>[28]Março!$C$15</f>
        <v>36.4</v>
      </c>
      <c r="M33" s="11">
        <f>[28]Março!$C$16</f>
        <v>37.299999999999997</v>
      </c>
      <c r="N33" s="11">
        <f>[28]Março!$C$17</f>
        <v>30</v>
      </c>
      <c r="O33" s="11" t="str">
        <f>[28]Março!$C$18</f>
        <v>*</v>
      </c>
      <c r="P33" s="11" t="str">
        <f>[28]Março!$C$19</f>
        <v>*</v>
      </c>
      <c r="Q33" s="11" t="str">
        <f>[28]Março!$C$20</f>
        <v>*</v>
      </c>
      <c r="R33" s="11" t="str">
        <f>[28]Março!$C$21</f>
        <v>*</v>
      </c>
      <c r="S33" s="11" t="str">
        <f>[28]Março!$C$22</f>
        <v>*</v>
      </c>
      <c r="T33" s="11" t="str">
        <f>[28]Março!$C$23</f>
        <v>*</v>
      </c>
      <c r="U33" s="11">
        <f>[28]Março!$C$24</f>
        <v>29.9</v>
      </c>
      <c r="V33" s="11">
        <f>[28]Março!$C$25</f>
        <v>32.9</v>
      </c>
      <c r="W33" s="11">
        <f>[28]Março!$C$26</f>
        <v>34.4</v>
      </c>
      <c r="X33" s="11">
        <f>[28]Março!$C$27</f>
        <v>35.200000000000003</v>
      </c>
      <c r="Y33" s="11">
        <f>[28]Março!$C$28</f>
        <v>34.4</v>
      </c>
      <c r="Z33" s="11">
        <f>[28]Março!$C$29</f>
        <v>35.700000000000003</v>
      </c>
      <c r="AA33" s="11">
        <f>[28]Março!$C$30</f>
        <v>35.700000000000003</v>
      </c>
      <c r="AB33" s="11">
        <f>[28]Março!$C$31</f>
        <v>27.8</v>
      </c>
      <c r="AC33" s="11" t="str">
        <f>[28]Março!$C$32</f>
        <v>*</v>
      </c>
      <c r="AD33" s="11" t="str">
        <f>[28]Março!$C$33</f>
        <v>*</v>
      </c>
      <c r="AE33" s="11" t="str">
        <f>[28]Março!$C$34</f>
        <v>*</v>
      </c>
      <c r="AF33" s="11">
        <f>[28]Março!$C$35</f>
        <v>35.5</v>
      </c>
      <c r="AG33" s="132">
        <f t="shared" ref="AG33:AG35" si="17">MAX(B33:AF33)</f>
        <v>37.299999999999997</v>
      </c>
      <c r="AH33" s="93">
        <f t="shared" ref="AH33:AH35" si="18">AVERAGE(B33:AF33)</f>
        <v>33.255555555555546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[29]Março!$C$5</f>
        <v>34.200000000000003</v>
      </c>
      <c r="C34" s="11">
        <f>[29]Março!$C$6</f>
        <v>34.4</v>
      </c>
      <c r="D34" s="11">
        <f>[29]Março!$C$7</f>
        <v>33.9</v>
      </c>
      <c r="E34" s="11">
        <f>[29]Março!$C$8</f>
        <v>35.6</v>
      </c>
      <c r="F34" s="11">
        <f>[29]Março!$C$9</f>
        <v>36.700000000000003</v>
      </c>
      <c r="G34" s="11">
        <f>[29]Março!$C$10</f>
        <v>37.299999999999997</v>
      </c>
      <c r="H34" s="11">
        <f>[29]Março!$C$11</f>
        <v>36.6</v>
      </c>
      <c r="I34" s="11">
        <f>[29]Março!$C$12</f>
        <v>37.299999999999997</v>
      </c>
      <c r="J34" s="11">
        <f>[29]Março!$C$13</f>
        <v>38</v>
      </c>
      <c r="K34" s="11">
        <f>[29]Março!$C$14</f>
        <v>37.4</v>
      </c>
      <c r="L34" s="11">
        <f>[29]Março!$C$15</f>
        <v>37.9</v>
      </c>
      <c r="M34" s="11">
        <f>[29]Março!$C$16</f>
        <v>37.1</v>
      </c>
      <c r="N34" s="11">
        <f>[29]Março!$C$17</f>
        <v>37.4</v>
      </c>
      <c r="O34" s="11">
        <f>[29]Março!$C$18</f>
        <v>38.200000000000003</v>
      </c>
      <c r="P34" s="11">
        <f>[29]Março!$C$19</f>
        <v>37.6</v>
      </c>
      <c r="Q34" s="11">
        <f>[29]Março!$C$20</f>
        <v>35</v>
      </c>
      <c r="R34" s="11">
        <f>[29]Março!$C$21</f>
        <v>36.799999999999997</v>
      </c>
      <c r="S34" s="11">
        <f>[29]Março!$C$22</f>
        <v>36.700000000000003</v>
      </c>
      <c r="T34" s="11">
        <f>[29]Março!$C$23</f>
        <v>36.700000000000003</v>
      </c>
      <c r="U34" s="11">
        <f>[29]Março!$C$24</f>
        <v>29.9</v>
      </c>
      <c r="V34" s="11">
        <f>[29]Março!$C$25</f>
        <v>31.5</v>
      </c>
      <c r="W34" s="11">
        <f>[29]Março!$C$26</f>
        <v>32.6</v>
      </c>
      <c r="X34" s="11">
        <f>[29]Março!$C$27</f>
        <v>34.6</v>
      </c>
      <c r="Y34" s="11">
        <f>[29]Março!$C$28</f>
        <v>34.4</v>
      </c>
      <c r="Z34" s="11">
        <f>[29]Março!$C$29</f>
        <v>34.4</v>
      </c>
      <c r="AA34" s="11">
        <f>[29]Março!$C$30</f>
        <v>36</v>
      </c>
      <c r="AB34" s="11">
        <f>[29]Março!$C$31</f>
        <v>31.7</v>
      </c>
      <c r="AC34" s="11">
        <f>[29]Março!$C$32</f>
        <v>34.700000000000003</v>
      </c>
      <c r="AD34" s="11">
        <f>[29]Março!$C$33</f>
        <v>34.4</v>
      </c>
      <c r="AE34" s="11">
        <f>[29]Março!$C$34</f>
        <v>36</v>
      </c>
      <c r="AF34" s="11">
        <f>[29]Março!$C$35</f>
        <v>35</v>
      </c>
      <c r="AG34" s="132">
        <f t="shared" si="17"/>
        <v>38.200000000000003</v>
      </c>
      <c r="AH34" s="93">
        <f t="shared" si="18"/>
        <v>35.483870967741936</v>
      </c>
    </row>
    <row r="35" spans="1:39" x14ac:dyDescent="0.2">
      <c r="A35" s="58" t="s">
        <v>173</v>
      </c>
      <c r="B35" s="11">
        <f>[30]Março!$C$5</f>
        <v>31.5</v>
      </c>
      <c r="C35" s="11">
        <f>[30]Março!$C$6</f>
        <v>30.4</v>
      </c>
      <c r="D35" s="11">
        <f>[30]Março!$C$7</f>
        <v>32.200000000000003</v>
      </c>
      <c r="E35" s="11">
        <f>[30]Março!$C$8</f>
        <v>33.4</v>
      </c>
      <c r="F35" s="11">
        <f>[30]Março!$C$9</f>
        <v>34.5</v>
      </c>
      <c r="G35" s="11">
        <f>[30]Março!$C$10</f>
        <v>33.700000000000003</v>
      </c>
      <c r="H35" s="11">
        <f>[30]Março!$C$11</f>
        <v>34</v>
      </c>
      <c r="I35" s="11">
        <f>[30]Março!$C$12</f>
        <v>34.299999999999997</v>
      </c>
      <c r="J35" s="11">
        <f>[30]Março!$C$13</f>
        <v>35.799999999999997</v>
      </c>
      <c r="K35" s="11">
        <f>[30]Março!$C$14</f>
        <v>35</v>
      </c>
      <c r="L35" s="11">
        <f>[30]Março!$C$15</f>
        <v>36</v>
      </c>
      <c r="M35" s="11">
        <f>[30]Março!$C$16</f>
        <v>36.5</v>
      </c>
      <c r="N35" s="11">
        <f>[30]Março!$C$17</f>
        <v>36.5</v>
      </c>
      <c r="O35" s="11">
        <f>[30]Março!$C$18</f>
        <v>36.5</v>
      </c>
      <c r="P35" s="11">
        <f>[30]Março!$C$19</f>
        <v>37.299999999999997</v>
      </c>
      <c r="Q35" s="11">
        <f>[30]Março!$C$20</f>
        <v>35.799999999999997</v>
      </c>
      <c r="R35" s="11">
        <f>[30]Março!$C$21</f>
        <v>34.700000000000003</v>
      </c>
      <c r="S35" s="11">
        <f>[30]Março!$C$22</f>
        <v>36.5</v>
      </c>
      <c r="T35" s="11">
        <f>[30]Março!$C$23</f>
        <v>33.6</v>
      </c>
      <c r="U35" s="11">
        <f>[30]Março!$C$24</f>
        <v>29.4</v>
      </c>
      <c r="V35" s="11">
        <f>[30]Março!$C$25</f>
        <v>32.5</v>
      </c>
      <c r="W35" s="11">
        <f>[30]Março!$C$26</f>
        <v>32.799999999999997</v>
      </c>
      <c r="X35" s="11">
        <f>[30]Março!$C$27</f>
        <v>32</v>
      </c>
      <c r="Y35" s="11">
        <f>[30]Março!$C$28</f>
        <v>32.4</v>
      </c>
      <c r="Z35" s="11">
        <f>[30]Março!$C$29</f>
        <v>33.200000000000003</v>
      </c>
      <c r="AA35" s="11">
        <f>[30]Março!$C$30</f>
        <v>33.4</v>
      </c>
      <c r="AB35" s="11">
        <f>[30]Março!$C$31</f>
        <v>34.299999999999997</v>
      </c>
      <c r="AC35" s="11">
        <f>[30]Março!$C$32</f>
        <v>35.4</v>
      </c>
      <c r="AD35" s="11">
        <f>[30]Março!$C$33</f>
        <v>31</v>
      </c>
      <c r="AE35" s="11">
        <f>[30]Março!$C$34</f>
        <v>32.5</v>
      </c>
      <c r="AF35" s="11">
        <f>[30]Março!$C$35</f>
        <v>33.5</v>
      </c>
      <c r="AG35" s="132">
        <f t="shared" si="17"/>
        <v>37.299999999999997</v>
      </c>
      <c r="AH35" s="93">
        <f t="shared" si="18"/>
        <v>33.890322580645162</v>
      </c>
    </row>
    <row r="36" spans="1:39" x14ac:dyDescent="0.2">
      <c r="A36" s="58" t="s">
        <v>144</v>
      </c>
      <c r="B36" s="11" t="str">
        <f>[31]Março!$C$5</f>
        <v>*</v>
      </c>
      <c r="C36" s="11" t="str">
        <f>[31]Março!$C$6</f>
        <v>*</v>
      </c>
      <c r="D36" s="11" t="str">
        <f>[31]Março!$C$7</f>
        <v>*</v>
      </c>
      <c r="E36" s="11" t="str">
        <f>[31]Março!$C$8</f>
        <v>*</v>
      </c>
      <c r="F36" s="11" t="str">
        <f>[31]Março!$C$9</f>
        <v>*</v>
      </c>
      <c r="G36" s="11" t="str">
        <f>[31]Março!$C$10</f>
        <v>*</v>
      </c>
      <c r="H36" s="11" t="str">
        <f>[31]Março!$C$11</f>
        <v>*</v>
      </c>
      <c r="I36" s="11" t="str">
        <f>[31]Março!$C$12</f>
        <v>*</v>
      </c>
      <c r="J36" s="11" t="str">
        <f>[31]Março!$C$13</f>
        <v>*</v>
      </c>
      <c r="K36" s="11" t="str">
        <f>[31]Março!$C$14</f>
        <v>*</v>
      </c>
      <c r="L36" s="11" t="str">
        <f>[31]Março!$C$15</f>
        <v>*</v>
      </c>
      <c r="M36" s="11" t="str">
        <f>[31]Março!$C$16</f>
        <v>*</v>
      </c>
      <c r="N36" s="11" t="str">
        <f>[31]Março!$C$17</f>
        <v>*</v>
      </c>
      <c r="O36" s="11" t="str">
        <f>[31]Março!$C$18</f>
        <v>*</v>
      </c>
      <c r="P36" s="11" t="str">
        <f>[31]Março!$C$19</f>
        <v>*</v>
      </c>
      <c r="Q36" s="11" t="str">
        <f>[31]Março!$C$20</f>
        <v>*</v>
      </c>
      <c r="R36" s="11" t="str">
        <f>[31]Março!$C$21</f>
        <v>*</v>
      </c>
      <c r="S36" s="11" t="str">
        <f>[31]Março!$C$22</f>
        <v>*</v>
      </c>
      <c r="T36" s="11" t="str">
        <f>[31]Março!$C$23</f>
        <v>*</v>
      </c>
      <c r="U36" s="11" t="str">
        <f>[31]Março!$C$24</f>
        <v>*</v>
      </c>
      <c r="V36" s="11" t="str">
        <f>[31]Março!$C$25</f>
        <v>*</v>
      </c>
      <c r="W36" s="11" t="str">
        <f>[31]Março!$C$26</f>
        <v>*</v>
      </c>
      <c r="X36" s="11" t="str">
        <f>[31]Março!$C$27</f>
        <v>*</v>
      </c>
      <c r="Y36" s="11" t="str">
        <f>[31]Março!$C$28</f>
        <v>*</v>
      </c>
      <c r="Z36" s="11" t="str">
        <f>[31]Março!$C$29</f>
        <v>*</v>
      </c>
      <c r="AA36" s="11" t="str">
        <f>[31]Março!$C$30</f>
        <v>*</v>
      </c>
      <c r="AB36" s="11" t="str">
        <f>[31]Março!$C$31</f>
        <v>*</v>
      </c>
      <c r="AC36" s="11" t="str">
        <f>[31]Março!$C$32</f>
        <v>*</v>
      </c>
      <c r="AD36" s="11" t="str">
        <f>[31]Março!$C$33</f>
        <v>*</v>
      </c>
      <c r="AE36" s="11" t="str">
        <f>[31]Março!$C$34</f>
        <v>*</v>
      </c>
      <c r="AF36" s="11" t="str">
        <f>[31]Março!$C$35</f>
        <v>*</v>
      </c>
      <c r="AG36" s="132" t="s">
        <v>226</v>
      </c>
      <c r="AH36" s="93" t="s">
        <v>226</v>
      </c>
      <c r="AL36" t="s">
        <v>47</v>
      </c>
    </row>
    <row r="37" spans="1:39" x14ac:dyDescent="0.2">
      <c r="A37" s="58" t="s">
        <v>14</v>
      </c>
      <c r="B37" s="11" t="str">
        <f>[32]Março!$C$5</f>
        <v>*</v>
      </c>
      <c r="C37" s="11" t="str">
        <f>[32]Março!$C$6</f>
        <v>*</v>
      </c>
      <c r="D37" s="11" t="str">
        <f>[32]Março!$C$7</f>
        <v>*</v>
      </c>
      <c r="E37" s="11" t="str">
        <f>[32]Março!$C$8</f>
        <v>*</v>
      </c>
      <c r="F37" s="11" t="str">
        <f>[32]Março!$C$9</f>
        <v>*</v>
      </c>
      <c r="G37" s="11" t="str">
        <f>[32]Março!$C$10</f>
        <v>*</v>
      </c>
      <c r="H37" s="11" t="str">
        <f>[32]Março!$C$11</f>
        <v>*</v>
      </c>
      <c r="I37" s="11" t="str">
        <f>[32]Março!$C$12</f>
        <v>*</v>
      </c>
      <c r="J37" s="11" t="str">
        <f>[32]Março!$C$13</f>
        <v>*</v>
      </c>
      <c r="K37" s="11" t="str">
        <f>[32]Março!$C$14</f>
        <v>*</v>
      </c>
      <c r="L37" s="11" t="str">
        <f>[32]Março!$C$15</f>
        <v>*</v>
      </c>
      <c r="M37" s="11" t="str">
        <f>[32]Março!$C$16</f>
        <v>*</v>
      </c>
      <c r="N37" s="11" t="str">
        <f>[32]Março!$C$17</f>
        <v>*</v>
      </c>
      <c r="O37" s="11" t="str">
        <f>[32]Março!$C$18</f>
        <v>*</v>
      </c>
      <c r="P37" s="11" t="str">
        <f>[32]Março!$C$19</f>
        <v>*</v>
      </c>
      <c r="Q37" s="11" t="str">
        <f>[32]Março!$C$20</f>
        <v>*</v>
      </c>
      <c r="R37" s="11" t="str">
        <f>[32]Março!$C$21</f>
        <v>*</v>
      </c>
      <c r="S37" s="11" t="str">
        <f>[32]Março!$C$22</f>
        <v>*</v>
      </c>
      <c r="T37" s="11" t="str">
        <f>[32]Março!$C$23</f>
        <v>*</v>
      </c>
      <c r="U37" s="11" t="str">
        <f>[32]Março!$C$24</f>
        <v>*</v>
      </c>
      <c r="V37" s="11" t="str">
        <f>[32]Março!$C$25</f>
        <v>*</v>
      </c>
      <c r="W37" s="11" t="str">
        <f>[32]Março!$C$26</f>
        <v>*</v>
      </c>
      <c r="X37" s="11" t="str">
        <f>[32]Março!$C$27</f>
        <v>*</v>
      </c>
      <c r="Y37" s="11" t="str">
        <f>[32]Março!$C$28</f>
        <v>*</v>
      </c>
      <c r="Z37" s="11" t="str">
        <f>[32]Março!$C$29</f>
        <v>*</v>
      </c>
      <c r="AA37" s="11" t="str">
        <f>[32]Março!$C$30</f>
        <v>*</v>
      </c>
      <c r="AB37" s="11" t="str">
        <f>[32]Março!$C$31</f>
        <v>*</v>
      </c>
      <c r="AC37" s="11" t="str">
        <f>[32]Março!$C$32</f>
        <v>*</v>
      </c>
      <c r="AD37" s="11" t="str">
        <f>[32]Março!$C$33</f>
        <v>*</v>
      </c>
      <c r="AE37" s="11" t="str">
        <f>[32]Março!$C$34</f>
        <v>*</v>
      </c>
      <c r="AF37" s="11" t="str">
        <f>[32]Março!$C$35</f>
        <v>*</v>
      </c>
      <c r="AG37" s="132" t="s">
        <v>226</v>
      </c>
      <c r="AH37" s="93" t="s">
        <v>226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[33]Março!$C$5</f>
        <v>28.7</v>
      </c>
      <c r="C38" s="11">
        <f>[33]Março!$C$6</f>
        <v>31.1</v>
      </c>
      <c r="D38" s="11">
        <f>[33]Março!$C$7</f>
        <v>30.4</v>
      </c>
      <c r="E38" s="11">
        <f>[33]Março!$C$8</f>
        <v>30.5</v>
      </c>
      <c r="F38" s="11">
        <f>[33]Março!$C$9</f>
        <v>30.6</v>
      </c>
      <c r="G38" s="11">
        <f>[33]Março!$C$10</f>
        <v>32.4</v>
      </c>
      <c r="H38" s="11">
        <f>[33]Março!$C$11</f>
        <v>29.5</v>
      </c>
      <c r="I38" s="11">
        <f>[33]Março!$C$12</f>
        <v>29</v>
      </c>
      <c r="J38" s="11">
        <f>[33]Março!$C$13</f>
        <v>31</v>
      </c>
      <c r="K38" s="11">
        <f>[33]Março!$C$14</f>
        <v>32.4</v>
      </c>
      <c r="L38" s="11">
        <f>[33]Março!$C$15</f>
        <v>30.8</v>
      </c>
      <c r="M38" s="11">
        <f>[33]Março!$C$16</f>
        <v>30</v>
      </c>
      <c r="N38" s="11">
        <f>[33]Março!$C$17</f>
        <v>30.5</v>
      </c>
      <c r="O38" s="11">
        <f>[33]Março!$C$18</f>
        <v>30.3</v>
      </c>
      <c r="P38" s="11">
        <f>[33]Março!$C$19</f>
        <v>29.3</v>
      </c>
      <c r="Q38" s="11">
        <f>[33]Março!$C$20</f>
        <v>28.4</v>
      </c>
      <c r="R38" s="11">
        <f>[33]Março!$C$21</f>
        <v>30.7</v>
      </c>
      <c r="S38" s="11">
        <f>[33]Março!$C$22</f>
        <v>30</v>
      </c>
      <c r="T38" s="11">
        <f>[33]Março!$C$23</f>
        <v>30.4</v>
      </c>
      <c r="U38" s="11">
        <f>[33]Março!$C$24</f>
        <v>28.9</v>
      </c>
      <c r="V38" s="11">
        <f>[33]Março!$C$25</f>
        <v>29.4</v>
      </c>
      <c r="W38" s="11">
        <f>[33]Março!$C$26</f>
        <v>29.9</v>
      </c>
      <c r="X38" s="11">
        <f>[33]Março!$C$27</f>
        <v>30.2</v>
      </c>
      <c r="Y38" s="11">
        <f>[33]Março!$C$28</f>
        <v>30.9</v>
      </c>
      <c r="Z38" s="11">
        <f>[33]Março!$C$29</f>
        <v>31.7</v>
      </c>
      <c r="AA38" s="11">
        <f>[33]Março!$C$30</f>
        <v>31.2</v>
      </c>
      <c r="AB38" s="11">
        <f>[33]Março!$C$31</f>
        <v>29.1</v>
      </c>
      <c r="AC38" s="11">
        <f>[33]Março!$C$32</f>
        <v>28.9</v>
      </c>
      <c r="AD38" s="11">
        <f>[33]Março!$C$33</f>
        <v>28.7</v>
      </c>
      <c r="AE38" s="11">
        <f>[33]Março!$C$34</f>
        <v>29</v>
      </c>
      <c r="AF38" s="11">
        <f>[33]Março!$C$35</f>
        <v>28.3</v>
      </c>
      <c r="AG38" s="132">
        <f t="shared" ref="AG38" si="19">MAX(B38:AF38)</f>
        <v>32.4</v>
      </c>
      <c r="AH38" s="93">
        <f t="shared" ref="AH38" si="20">AVERAGE(B38:AF38)</f>
        <v>30.070967741935487</v>
      </c>
    </row>
    <row r="39" spans="1:39" x14ac:dyDescent="0.2">
      <c r="A39" s="58" t="s">
        <v>15</v>
      </c>
      <c r="B39" s="11">
        <f>[34]Março!$C$5</f>
        <v>30.1</v>
      </c>
      <c r="C39" s="11">
        <f>[34]Março!$C$6</f>
        <v>30.1</v>
      </c>
      <c r="D39" s="11">
        <f>[34]Março!$C$7</f>
        <v>30.2</v>
      </c>
      <c r="E39" s="11">
        <f>[34]Março!$C$8</f>
        <v>31.1</v>
      </c>
      <c r="F39" s="11">
        <f>[34]Março!$C$9</f>
        <v>32.299999999999997</v>
      </c>
      <c r="G39" s="11">
        <f>[34]Março!$C$10</f>
        <v>33.1</v>
      </c>
      <c r="H39" s="11">
        <f>[34]Março!$C$11</f>
        <v>33.200000000000003</v>
      </c>
      <c r="I39" s="11">
        <f>[34]Março!$C$12</f>
        <v>33.4</v>
      </c>
      <c r="J39" s="11">
        <f>[34]Março!$C$13</f>
        <v>34.299999999999997</v>
      </c>
      <c r="K39" s="11">
        <f>[34]Março!$C$14</f>
        <v>34</v>
      </c>
      <c r="L39" s="11">
        <f>[34]Março!$C$15</f>
        <v>33.4</v>
      </c>
      <c r="M39" s="11">
        <f>[34]Março!$C$16</f>
        <v>34.4</v>
      </c>
      <c r="N39" s="11">
        <f>[34]Março!$C$17</f>
        <v>35.200000000000003</v>
      </c>
      <c r="O39" s="11">
        <f>[34]Março!$C$18</f>
        <v>35.200000000000003</v>
      </c>
      <c r="P39" s="11">
        <f>[34]Março!$C$19</f>
        <v>35.1</v>
      </c>
      <c r="Q39" s="11">
        <f>[34]Março!$C$20</f>
        <v>33.4</v>
      </c>
      <c r="R39" s="11">
        <f>[34]Março!$C$21</f>
        <v>32.799999999999997</v>
      </c>
      <c r="S39" s="11">
        <f>[34]Março!$C$22</f>
        <v>34</v>
      </c>
      <c r="T39" s="11">
        <f>[34]Março!$C$23</f>
        <v>30</v>
      </c>
      <c r="U39" s="11">
        <f>[34]Março!$C$24</f>
        <v>26.4</v>
      </c>
      <c r="V39" s="11">
        <f>[34]Março!$C$25</f>
        <v>29.5</v>
      </c>
      <c r="W39" s="11">
        <f>[34]Março!$C$26</f>
        <v>32.200000000000003</v>
      </c>
      <c r="X39" s="11">
        <f>[34]Março!$C$27</f>
        <v>31</v>
      </c>
      <c r="Y39" s="11">
        <f>[34]Março!$C$28</f>
        <v>30</v>
      </c>
      <c r="Z39" s="11">
        <f>[34]Março!$C$29</f>
        <v>30.8</v>
      </c>
      <c r="AA39" s="11">
        <f>[34]Março!$C$30</f>
        <v>31</v>
      </c>
      <c r="AB39" s="11">
        <f>[34]Março!$C$31</f>
        <v>32</v>
      </c>
      <c r="AC39" s="11">
        <f>[34]Março!$C$32</f>
        <v>30.9</v>
      </c>
      <c r="AD39" s="11">
        <f>[34]Março!$C$33</f>
        <v>28.8</v>
      </c>
      <c r="AE39" s="11">
        <f>[34]Março!$C$34</f>
        <v>31.4</v>
      </c>
      <c r="AF39" s="11">
        <f>[34]Março!$C$35</f>
        <v>31.9</v>
      </c>
      <c r="AG39" s="132">
        <f t="shared" ref="AG39:AG41" si="21">MAX(B39:AF39)</f>
        <v>35.200000000000003</v>
      </c>
      <c r="AH39" s="93">
        <f t="shared" ref="AH39:AH41" si="22">AVERAGE(B39:AF39)</f>
        <v>31.974193548387092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[35]Março!$C$5</f>
        <v>37.200000000000003</v>
      </c>
      <c r="C40" s="11">
        <f>[35]Março!$C$6</f>
        <v>36</v>
      </c>
      <c r="D40" s="11">
        <f>[35]Março!$C$7</f>
        <v>35.799999999999997</v>
      </c>
      <c r="E40" s="11">
        <f>[35]Março!$C$8</f>
        <v>37.9</v>
      </c>
      <c r="F40" s="11" t="str">
        <f>[35]Março!$C$9</f>
        <v>*</v>
      </c>
      <c r="G40" s="11" t="str">
        <f>[35]Março!$C$10</f>
        <v>*</v>
      </c>
      <c r="H40" s="11" t="str">
        <f>[35]Março!$C$11</f>
        <v>*</v>
      </c>
      <c r="I40" s="11" t="str">
        <f>[35]Março!$C$12</f>
        <v>*</v>
      </c>
      <c r="J40" s="11" t="str">
        <f>[35]Março!$C$13</f>
        <v>*</v>
      </c>
      <c r="K40" s="11" t="str">
        <f>[35]Março!$C$14</f>
        <v>*</v>
      </c>
      <c r="L40" s="11" t="str">
        <f>[35]Março!$C$15</f>
        <v>*</v>
      </c>
      <c r="M40" s="11" t="str">
        <f>[35]Março!$C$16</f>
        <v>*</v>
      </c>
      <c r="N40" s="11" t="str">
        <f>[35]Março!$C$17</f>
        <v>*</v>
      </c>
      <c r="O40" s="11" t="str">
        <f>[35]Março!$C$18</f>
        <v>*</v>
      </c>
      <c r="P40" s="11" t="str">
        <f>[35]Março!$C$19</f>
        <v>*</v>
      </c>
      <c r="Q40" s="11" t="str">
        <f>[35]Março!$C$20</f>
        <v>*</v>
      </c>
      <c r="R40" s="11">
        <f>[35]Março!$C$21</f>
        <v>38.6</v>
      </c>
      <c r="S40" s="11">
        <f>[35]Março!$C$22</f>
        <v>38.799999999999997</v>
      </c>
      <c r="T40" s="11">
        <f>[35]Março!$C$23</f>
        <v>37.299999999999997</v>
      </c>
      <c r="U40" s="11">
        <f>[35]Março!$C$24</f>
        <v>30.3</v>
      </c>
      <c r="V40" s="11">
        <f>[35]Março!$C$25</f>
        <v>25.4</v>
      </c>
      <c r="W40" s="11" t="str">
        <f>[35]Março!$C$26</f>
        <v>*</v>
      </c>
      <c r="X40" s="11" t="str">
        <f>[35]Março!$C$27</f>
        <v>*</v>
      </c>
      <c r="Y40" s="11" t="str">
        <f>[35]Março!$C$28</f>
        <v>*</v>
      </c>
      <c r="Z40" s="11" t="str">
        <f>[35]Março!$C$29</f>
        <v>*</v>
      </c>
      <c r="AA40" s="11" t="str">
        <f>[35]Março!$C$30</f>
        <v>*</v>
      </c>
      <c r="AB40" s="11" t="str">
        <f>[35]Março!$C$31</f>
        <v>*</v>
      </c>
      <c r="AC40" s="11" t="str">
        <f>[35]Março!$C$32</f>
        <v>*</v>
      </c>
      <c r="AD40" s="11">
        <f>[35]Março!$C$33</f>
        <v>36</v>
      </c>
      <c r="AE40" s="11">
        <f>[35]Março!$C$34</f>
        <v>36</v>
      </c>
      <c r="AF40" s="11">
        <f>[35]Março!$C$35</f>
        <v>37.4</v>
      </c>
      <c r="AG40" s="132">
        <f t="shared" si="21"/>
        <v>38.799999999999997</v>
      </c>
      <c r="AH40" s="93">
        <f t="shared" si="22"/>
        <v>35.55833333333333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[36]Março!$C$5</f>
        <v>31.4</v>
      </c>
      <c r="C41" s="11">
        <f>[36]Março!$C$6</f>
        <v>29.2</v>
      </c>
      <c r="D41" s="11">
        <f>[36]Março!$C$7</f>
        <v>32.200000000000003</v>
      </c>
      <c r="E41" s="11">
        <f>[36]Março!$C$8</f>
        <v>33.200000000000003</v>
      </c>
      <c r="F41" s="11">
        <f>[36]Março!$C$9</f>
        <v>34.6</v>
      </c>
      <c r="G41" s="11">
        <f>[36]Março!$C$10</f>
        <v>34.200000000000003</v>
      </c>
      <c r="H41" s="11">
        <f>[36]Março!$C$11</f>
        <v>34.5</v>
      </c>
      <c r="I41" s="11">
        <f>[36]Março!$C$12</f>
        <v>34.799999999999997</v>
      </c>
      <c r="J41" s="11">
        <f>[36]Março!$C$13</f>
        <v>34.799999999999997</v>
      </c>
      <c r="K41" s="11">
        <f>[36]Março!$C$14</f>
        <v>35.200000000000003</v>
      </c>
      <c r="L41" s="11">
        <f>[36]Março!$C$15</f>
        <v>36.6</v>
      </c>
      <c r="M41" s="11">
        <f>[36]Março!$C$16</f>
        <v>37.700000000000003</v>
      </c>
      <c r="N41" s="11">
        <f>[36]Março!$C$17</f>
        <v>37.9</v>
      </c>
      <c r="O41" s="11">
        <f>[36]Março!$C$18</f>
        <v>37.1</v>
      </c>
      <c r="P41" s="11">
        <f>[36]Março!$C$19</f>
        <v>36.9</v>
      </c>
      <c r="Q41" s="11">
        <f>[36]Março!$C$20</f>
        <v>36.299999999999997</v>
      </c>
      <c r="R41" s="11">
        <f>[36]Março!$C$21</f>
        <v>37.4</v>
      </c>
      <c r="S41" s="11">
        <f>[36]Março!$C$22</f>
        <v>37.200000000000003</v>
      </c>
      <c r="T41" s="11">
        <f>[36]Março!$C$23</f>
        <v>36.5</v>
      </c>
      <c r="U41" s="11">
        <f>[36]Março!$C$24</f>
        <v>31.3</v>
      </c>
      <c r="V41" s="11">
        <f>[36]Março!$C$25</f>
        <v>32.700000000000003</v>
      </c>
      <c r="W41" s="11">
        <f>[36]Março!$C$26</f>
        <v>33.5</v>
      </c>
      <c r="X41" s="11">
        <f>[36]Março!$C$27</f>
        <v>32.799999999999997</v>
      </c>
      <c r="Y41" s="11">
        <f>[36]Março!$C$28</f>
        <v>33.700000000000003</v>
      </c>
      <c r="Z41" s="11">
        <f>[36]Março!$C$29</f>
        <v>33.700000000000003</v>
      </c>
      <c r="AA41" s="11">
        <f>[36]Março!$C$30</f>
        <v>33.9</v>
      </c>
      <c r="AB41" s="11">
        <f>[36]Março!$C$31</f>
        <v>35.1</v>
      </c>
      <c r="AC41" s="11">
        <f>[36]Março!$C$32</f>
        <v>35.200000000000003</v>
      </c>
      <c r="AD41" s="11">
        <f>[36]Março!$C$33</f>
        <v>30.5</v>
      </c>
      <c r="AE41" s="11">
        <f>[36]Março!$C$34</f>
        <v>33.799999999999997</v>
      </c>
      <c r="AF41" s="11">
        <f>[36]Março!$C$35</f>
        <v>34.6</v>
      </c>
      <c r="AG41" s="132">
        <f t="shared" si="21"/>
        <v>37.9</v>
      </c>
      <c r="AH41" s="93">
        <f t="shared" si="22"/>
        <v>34.467741935483872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[37]Março!$C$5</f>
        <v>31.6</v>
      </c>
      <c r="C42" s="11">
        <f>[37]Março!$C$6</f>
        <v>30.4</v>
      </c>
      <c r="D42" s="11">
        <f>[37]Março!$C$7</f>
        <v>31.6</v>
      </c>
      <c r="E42" s="11">
        <f>[37]Março!$C$8</f>
        <v>33.4</v>
      </c>
      <c r="F42" s="11">
        <f>[37]Março!$C$9</f>
        <v>34.9</v>
      </c>
      <c r="G42" s="11">
        <f>[37]Março!$C$10</f>
        <v>34</v>
      </c>
      <c r="H42" s="11">
        <f>[37]Março!$C$11</f>
        <v>34.299999999999997</v>
      </c>
      <c r="I42" s="11">
        <f>[37]Março!$C$12</f>
        <v>34.700000000000003</v>
      </c>
      <c r="J42" s="11">
        <f>[37]Março!$C$13</f>
        <v>35.200000000000003</v>
      </c>
      <c r="K42" s="11">
        <f>[37]Março!$C$14</f>
        <v>34.799999999999997</v>
      </c>
      <c r="L42" s="11">
        <f>[37]Março!$C$15</f>
        <v>36.200000000000003</v>
      </c>
      <c r="M42" s="11">
        <f>[37]Março!$C$16</f>
        <v>36.200000000000003</v>
      </c>
      <c r="N42" s="11">
        <f>[37]Março!$C$17</f>
        <v>36.6</v>
      </c>
      <c r="O42" s="11">
        <f>[37]Março!$C$18</f>
        <v>37.5</v>
      </c>
      <c r="P42" s="11">
        <f>[37]Março!$C$19</f>
        <v>37.4</v>
      </c>
      <c r="Q42" s="11">
        <f>[37]Março!$C$20</f>
        <v>36.200000000000003</v>
      </c>
      <c r="R42" s="11">
        <f>[37]Março!$C$21</f>
        <v>34.9</v>
      </c>
      <c r="S42" s="11">
        <f>[37]Março!$C$22</f>
        <v>35.6</v>
      </c>
      <c r="T42" s="11">
        <f>[37]Março!$C$23</f>
        <v>30.4</v>
      </c>
      <c r="U42" s="11">
        <f>[37]Março!$C$24</f>
        <v>29.6</v>
      </c>
      <c r="V42" s="11">
        <f>[37]Março!$C$25</f>
        <v>32</v>
      </c>
      <c r="W42" s="11">
        <f>[37]Março!$C$26</f>
        <v>33</v>
      </c>
      <c r="X42" s="11">
        <f>[37]Março!$C$27</f>
        <v>32.1</v>
      </c>
      <c r="Y42" s="11">
        <f>[37]Março!$C$28</f>
        <v>32.4</v>
      </c>
      <c r="Z42" s="11">
        <f>[37]Março!$C$29</f>
        <v>33.200000000000003</v>
      </c>
      <c r="AA42" s="11">
        <f>[37]Março!$C$30</f>
        <v>32.799999999999997</v>
      </c>
      <c r="AB42" s="11">
        <f>[37]Março!$C$31</f>
        <v>33.799999999999997</v>
      </c>
      <c r="AC42" s="11">
        <f>[37]Março!$C$32</f>
        <v>34.700000000000003</v>
      </c>
      <c r="AD42" s="11">
        <f>[37]Março!$C$33</f>
        <v>32.5</v>
      </c>
      <c r="AE42" s="11">
        <f>[37]Março!$C$34</f>
        <v>31.9</v>
      </c>
      <c r="AF42" s="11">
        <f>[37]Março!$C$35</f>
        <v>33.9</v>
      </c>
      <c r="AG42" s="132">
        <f t="shared" ref="AG42:AG43" si="23">MAX(B42:AF42)</f>
        <v>37.5</v>
      </c>
      <c r="AH42" s="93">
        <f t="shared" ref="AH42:AH43" si="24">AVERAGE(B42:AF42)</f>
        <v>33.799999999999997</v>
      </c>
      <c r="AM42" t="s">
        <v>47</v>
      </c>
    </row>
    <row r="43" spans="1:39" x14ac:dyDescent="0.2">
      <c r="A43" s="58" t="s">
        <v>157</v>
      </c>
      <c r="B43" s="11">
        <f>[38]Março!$C$5</f>
        <v>30.9</v>
      </c>
      <c r="C43" s="11">
        <f>[38]Março!$C$6</f>
        <v>30</v>
      </c>
      <c r="D43" s="11">
        <f>[38]Março!$C$7</f>
        <v>31.1</v>
      </c>
      <c r="E43" s="11">
        <f>[38]Março!$C$8</f>
        <v>33</v>
      </c>
      <c r="F43" s="11">
        <f>[38]Março!$C$9</f>
        <v>34.4</v>
      </c>
      <c r="G43" s="11">
        <f>[38]Março!$C$10</f>
        <v>33.4</v>
      </c>
      <c r="H43" s="11">
        <f>[38]Março!$C$11</f>
        <v>33.9</v>
      </c>
      <c r="I43" s="11">
        <f>[38]Março!$C$12</f>
        <v>33.200000000000003</v>
      </c>
      <c r="J43" s="11">
        <f>[38]Março!$C$13</f>
        <v>34.700000000000003</v>
      </c>
      <c r="K43" s="11">
        <f>[38]Março!$C$14</f>
        <v>34.299999999999997</v>
      </c>
      <c r="L43" s="11">
        <f>[38]Março!$C$15</f>
        <v>36</v>
      </c>
      <c r="M43" s="11">
        <f>[38]Março!$C$16</f>
        <v>36.9</v>
      </c>
      <c r="N43" s="11">
        <f>[38]Março!$C$17</f>
        <v>36.9</v>
      </c>
      <c r="O43" s="11">
        <f>[38]Março!$C$18</f>
        <v>37.299999999999997</v>
      </c>
      <c r="P43" s="11">
        <f>[38]Março!$C$19</f>
        <v>37.200000000000003</v>
      </c>
      <c r="Q43" s="11">
        <f>[38]Março!$C$20</f>
        <v>35.9</v>
      </c>
      <c r="R43" s="11">
        <f>[38]Março!$C$21</f>
        <v>36</v>
      </c>
      <c r="S43" s="11">
        <f>[38]Março!$C$22</f>
        <v>36</v>
      </c>
      <c r="T43" s="11">
        <f>[38]Março!$C$23</f>
        <v>34.200000000000003</v>
      </c>
      <c r="U43" s="11">
        <f>[38]Março!$C$24</f>
        <v>32.799999999999997</v>
      </c>
      <c r="V43" s="11">
        <f>[38]Março!$C$25</f>
        <v>32.9</v>
      </c>
      <c r="W43" s="11">
        <f>[38]Março!$C$26</f>
        <v>32.799999999999997</v>
      </c>
      <c r="X43" s="11">
        <f>[38]Março!$C$27</f>
        <v>31.9</v>
      </c>
      <c r="Y43" s="11">
        <f>[38]Março!$C$28</f>
        <v>32.9</v>
      </c>
      <c r="Z43" s="11">
        <f>[38]Março!$C$29</f>
        <v>33.4</v>
      </c>
      <c r="AA43" s="11">
        <f>[38]Março!$C$30</f>
        <v>33.6</v>
      </c>
      <c r="AB43" s="11">
        <f>[38]Março!$C$31</f>
        <v>34.799999999999997</v>
      </c>
      <c r="AC43" s="11">
        <f>[38]Março!$C$32</f>
        <v>35.200000000000003</v>
      </c>
      <c r="AD43" s="11">
        <f>[38]Março!$C$33</f>
        <v>30.7</v>
      </c>
      <c r="AE43" s="11">
        <f>[38]Março!$C$34</f>
        <v>33</v>
      </c>
      <c r="AF43" s="11">
        <f>[38]Março!$C$35</f>
        <v>34.5</v>
      </c>
      <c r="AG43" s="132">
        <f t="shared" si="23"/>
        <v>37.299999999999997</v>
      </c>
      <c r="AH43" s="93">
        <f t="shared" si="24"/>
        <v>33.993548387096773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[39]Março!$C$5</f>
        <v>31.2</v>
      </c>
      <c r="C44" s="11">
        <f>[39]Março!$C$6</f>
        <v>29.9</v>
      </c>
      <c r="D44" s="11">
        <f>[39]Março!$C$7</f>
        <v>30.5</v>
      </c>
      <c r="E44" s="11">
        <f>[39]Março!$C$8</f>
        <v>31.4</v>
      </c>
      <c r="F44" s="11">
        <f>[39]Março!$C$9</f>
        <v>32.700000000000003</v>
      </c>
      <c r="G44" s="11">
        <f>[39]Março!$C$10</f>
        <v>32.1</v>
      </c>
      <c r="H44" s="11">
        <f>[39]Março!$C$11</f>
        <v>33.200000000000003</v>
      </c>
      <c r="I44" s="11">
        <f>[39]Março!$C$12</f>
        <v>34.1</v>
      </c>
      <c r="J44" s="11">
        <f>[39]Março!$C$13</f>
        <v>33.299999999999997</v>
      </c>
      <c r="K44" s="11">
        <f>[39]Março!$C$14</f>
        <v>33.1</v>
      </c>
      <c r="L44" s="11">
        <f>[39]Março!$C$15</f>
        <v>33.700000000000003</v>
      </c>
      <c r="M44" s="11">
        <f>[39]Março!$C$16</f>
        <v>33.700000000000003</v>
      </c>
      <c r="N44" s="11">
        <f>[39]Março!$C$17</f>
        <v>33.9</v>
      </c>
      <c r="O44" s="11">
        <f>[39]Março!$C$18</f>
        <v>34.4</v>
      </c>
      <c r="P44" s="11">
        <f>[39]Março!$C$19</f>
        <v>31</v>
      </c>
      <c r="Q44" s="11">
        <f>[39]Março!$C$20</f>
        <v>31.1</v>
      </c>
      <c r="R44" s="11">
        <f>[39]Março!$C$21</f>
        <v>32.799999999999997</v>
      </c>
      <c r="S44" s="11">
        <f>[39]Março!$C$22</f>
        <v>33.700000000000003</v>
      </c>
      <c r="T44" s="11">
        <f>[39]Março!$C$23</f>
        <v>32.299999999999997</v>
      </c>
      <c r="U44" s="11">
        <f>[39]Março!$C$24</f>
        <v>30.4</v>
      </c>
      <c r="V44" s="11">
        <f>[39]Março!$C$25</f>
        <v>29.3</v>
      </c>
      <c r="W44" s="11">
        <f>[39]Março!$C$26</f>
        <v>30.8</v>
      </c>
      <c r="X44" s="11">
        <f>[39]Março!$C$27</f>
        <v>31</v>
      </c>
      <c r="Y44" s="11">
        <f>[39]Março!$C$28</f>
        <v>32.4</v>
      </c>
      <c r="Z44" s="11">
        <f>[39]Março!$C$29</f>
        <v>32.1</v>
      </c>
      <c r="AA44" s="11">
        <f>[39]Março!$C$30</f>
        <v>32</v>
      </c>
      <c r="AB44" s="11">
        <f>[39]Março!$C$31</f>
        <v>32.5</v>
      </c>
      <c r="AC44" s="11">
        <f>[39]Março!$C$32</f>
        <v>31.8</v>
      </c>
      <c r="AD44" s="11">
        <f>[39]Março!$C$33</f>
        <v>31.8</v>
      </c>
      <c r="AE44" s="11">
        <f>[39]Março!$C$34</f>
        <v>32</v>
      </c>
      <c r="AF44" s="11">
        <f>[39]Março!$C$35</f>
        <v>32.799999999999997</v>
      </c>
      <c r="AG44" s="132">
        <f t="shared" ref="AG44:AG45" si="25">MAX(B44:AF44)</f>
        <v>34.4</v>
      </c>
      <c r="AH44" s="93">
        <f t="shared" ref="AH44:AH45" si="26">AVERAGE(B44:AF44)</f>
        <v>32.161290322580633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[40]Março!$C$5</f>
        <v>30.3</v>
      </c>
      <c r="C45" s="11">
        <f>[40]Março!$C$6</f>
        <v>29.4</v>
      </c>
      <c r="D45" s="11">
        <f>[40]Março!$C$7</f>
        <v>30.8</v>
      </c>
      <c r="E45" s="11">
        <f>[40]Março!$C$8</f>
        <v>31.5</v>
      </c>
      <c r="F45" s="11">
        <f>[40]Março!$C$9</f>
        <v>32.5</v>
      </c>
      <c r="G45" s="11">
        <f>[40]Março!$C$10</f>
        <v>31.6</v>
      </c>
      <c r="H45" s="11">
        <f>[40]Março!$C$11</f>
        <v>31.8</v>
      </c>
      <c r="I45" s="11">
        <f>[40]Março!$C$12</f>
        <v>32.200000000000003</v>
      </c>
      <c r="J45" s="11">
        <f>[40]Março!$C$13</f>
        <v>33.1</v>
      </c>
      <c r="K45" s="11">
        <f>[40]Março!$C$14</f>
        <v>33.299999999999997</v>
      </c>
      <c r="L45" s="11">
        <f>[40]Março!$C$15</f>
        <v>33.700000000000003</v>
      </c>
      <c r="M45" s="11">
        <f>[40]Março!$C$16</f>
        <v>34.6</v>
      </c>
      <c r="N45" s="11">
        <f>[40]Março!$C$17</f>
        <v>34.799999999999997</v>
      </c>
      <c r="O45" s="11">
        <f>[40]Março!$C$18</f>
        <v>35.4</v>
      </c>
      <c r="P45" s="11">
        <f>[40]Março!$C$19</f>
        <v>35.200000000000003</v>
      </c>
      <c r="Q45" s="11">
        <f>[40]Março!$C$20</f>
        <v>33.799999999999997</v>
      </c>
      <c r="R45" s="11">
        <f>[40]Março!$C$21</f>
        <v>34.6</v>
      </c>
      <c r="S45" s="11">
        <f>[40]Março!$C$22</f>
        <v>35.299999999999997</v>
      </c>
      <c r="T45" s="11">
        <f>[40]Março!$C$23</f>
        <v>32.6</v>
      </c>
      <c r="U45" s="11">
        <f>[40]Março!$C$24</f>
        <v>31.5</v>
      </c>
      <c r="V45" s="11">
        <f>[40]Março!$C$25</f>
        <v>31.8</v>
      </c>
      <c r="W45" s="11">
        <f>[40]Março!$C$26</f>
        <v>30.7</v>
      </c>
      <c r="X45" s="11">
        <f>[40]Março!$C$27</f>
        <v>31.8</v>
      </c>
      <c r="Y45" s="11">
        <f>[40]Março!$C$28</f>
        <v>31.3</v>
      </c>
      <c r="Z45" s="11">
        <f>[40]Março!$C$29</f>
        <v>31.5</v>
      </c>
      <c r="AA45" s="11">
        <f>[40]Março!$C$30</f>
        <v>32.799999999999997</v>
      </c>
      <c r="AB45" s="11">
        <f>[40]Março!$C$31</f>
        <v>32.299999999999997</v>
      </c>
      <c r="AC45" s="11">
        <f>[40]Março!$C$32</f>
        <v>32.700000000000003</v>
      </c>
      <c r="AD45" s="11">
        <f>[40]Março!$C$33</f>
        <v>27.3</v>
      </c>
      <c r="AE45" s="11">
        <f>[40]Março!$C$34</f>
        <v>31.8</v>
      </c>
      <c r="AF45" s="11">
        <f>[40]Março!$C$35</f>
        <v>33.299999999999997</v>
      </c>
      <c r="AG45" s="132">
        <f t="shared" si="25"/>
        <v>35.4</v>
      </c>
      <c r="AH45" s="93">
        <f t="shared" si="26"/>
        <v>32.42903225806451</v>
      </c>
      <c r="AL45" t="s">
        <v>47</v>
      </c>
    </row>
    <row r="46" spans="1:39" x14ac:dyDescent="0.2">
      <c r="A46" s="58" t="s">
        <v>19</v>
      </c>
      <c r="B46" s="11">
        <f>[41]Março!$C$5</f>
        <v>33</v>
      </c>
      <c r="C46" s="11">
        <f>[41]Março!$C$6</f>
        <v>31.9</v>
      </c>
      <c r="D46" s="11">
        <f>[41]Março!$C$7</f>
        <v>31.7</v>
      </c>
      <c r="E46" s="11">
        <f>[41]Março!$C$8</f>
        <v>33.799999999999997</v>
      </c>
      <c r="F46" s="11">
        <f>[41]Março!$C$9</f>
        <v>34.5</v>
      </c>
      <c r="G46" s="11">
        <f>[41]Março!$C$10</f>
        <v>34.1</v>
      </c>
      <c r="H46" s="11">
        <f>[41]Março!$C$11</f>
        <v>34.1</v>
      </c>
      <c r="I46" s="11">
        <f>[41]Março!$C$12</f>
        <v>33.700000000000003</v>
      </c>
      <c r="J46" s="11">
        <f>[41]Março!$C$13</f>
        <v>36.299999999999997</v>
      </c>
      <c r="K46" s="11">
        <f>[41]Março!$C$14</f>
        <v>35.299999999999997</v>
      </c>
      <c r="L46" s="11">
        <f>[41]Março!$C$15</f>
        <v>36.5</v>
      </c>
      <c r="M46" s="11">
        <f>[41]Março!$C$16</f>
        <v>37.1</v>
      </c>
      <c r="N46" s="11">
        <f>[41]Março!$C$17</f>
        <v>37.4</v>
      </c>
      <c r="O46" s="11">
        <f>[41]Março!$C$18</f>
        <v>38.4</v>
      </c>
      <c r="P46" s="11">
        <f>[41]Março!$C$19</f>
        <v>36.5</v>
      </c>
      <c r="Q46" s="11">
        <f>[41]Março!$C$20</f>
        <v>37.799999999999997</v>
      </c>
      <c r="R46" s="11">
        <f>[41]Março!$C$21</f>
        <v>35.799999999999997</v>
      </c>
      <c r="S46" s="11">
        <f>[41]Março!$C$22</f>
        <v>33.6</v>
      </c>
      <c r="T46" s="11">
        <f>[41]Março!$C$23</f>
        <v>31.6</v>
      </c>
      <c r="U46" s="11">
        <f>[41]Março!$C$24</f>
        <v>30.3</v>
      </c>
      <c r="V46" s="11">
        <f>[41]Março!$C$25</f>
        <v>32.299999999999997</v>
      </c>
      <c r="W46" s="11">
        <f>[41]Março!$C$26</f>
        <v>33.5</v>
      </c>
      <c r="X46" s="11">
        <f>[41]Março!$C$27</f>
        <v>32.299999999999997</v>
      </c>
      <c r="Y46" s="11">
        <f>[41]Março!$C$28</f>
        <v>32</v>
      </c>
      <c r="Z46" s="11">
        <f>[41]Março!$C$29</f>
        <v>32.6</v>
      </c>
      <c r="AA46" s="11">
        <f>[41]Março!$C$30</f>
        <v>32.9</v>
      </c>
      <c r="AB46" s="11">
        <f>[41]Março!$C$31</f>
        <v>33.1</v>
      </c>
      <c r="AC46" s="11">
        <f>[41]Março!$C$32</f>
        <v>32.9</v>
      </c>
      <c r="AD46" s="11">
        <f>[41]Março!$C$33</f>
        <v>31.9</v>
      </c>
      <c r="AE46" s="11">
        <f>[41]Março!$C$34</f>
        <v>32.5</v>
      </c>
      <c r="AF46" s="11">
        <f>[41]Março!$C$35</f>
        <v>33.299999999999997</v>
      </c>
      <c r="AG46" s="132">
        <f t="shared" ref="AG46:AG47" si="27">MAX(B46:AF46)</f>
        <v>38.4</v>
      </c>
      <c r="AH46" s="93">
        <f t="shared" ref="AH46:AH47" si="28">AVERAGE(B46:AF46)</f>
        <v>33.958064516129028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[42]Março!$C$5</f>
        <v>32.5</v>
      </c>
      <c r="C47" s="11">
        <f>[42]Março!$C$6</f>
        <v>31.6</v>
      </c>
      <c r="D47" s="11">
        <f>[42]Março!$C$7</f>
        <v>32.200000000000003</v>
      </c>
      <c r="E47" s="11">
        <f>[42]Março!$C$8</f>
        <v>33.299999999999997</v>
      </c>
      <c r="F47" s="11">
        <f>[42]Março!$C$9</f>
        <v>33.4</v>
      </c>
      <c r="G47" s="11">
        <f>[42]Março!$C$10</f>
        <v>33.6</v>
      </c>
      <c r="H47" s="11">
        <f>[42]Março!$C$11</f>
        <v>34.1</v>
      </c>
      <c r="I47" s="11">
        <f>[42]Março!$C$12</f>
        <v>34</v>
      </c>
      <c r="J47" s="11">
        <f>[42]Março!$C$13</f>
        <v>35.4</v>
      </c>
      <c r="K47" s="11">
        <f>[42]Março!$C$14</f>
        <v>35.1</v>
      </c>
      <c r="L47" s="11">
        <f>[42]Março!$C$15</f>
        <v>35.299999999999997</v>
      </c>
      <c r="M47" s="11">
        <f>[42]Março!$C$16</f>
        <v>36.1</v>
      </c>
      <c r="N47" s="11">
        <f>[42]Março!$C$17</f>
        <v>36.700000000000003</v>
      </c>
      <c r="O47" s="11">
        <f>[42]Março!$C$18</f>
        <v>36.4</v>
      </c>
      <c r="P47" s="11">
        <f>[42]Março!$C$19</f>
        <v>35</v>
      </c>
      <c r="Q47" s="11">
        <f>[42]Março!$C$20</f>
        <v>33.6</v>
      </c>
      <c r="R47" s="11">
        <f>[42]Março!$C$21</f>
        <v>34.9</v>
      </c>
      <c r="S47" s="11">
        <f>[42]Março!$C$22</f>
        <v>35.4</v>
      </c>
      <c r="T47" s="11">
        <f>[42]Março!$C$23</f>
        <v>34.200000000000003</v>
      </c>
      <c r="U47" s="11">
        <f>[42]Março!$C$24</f>
        <v>29</v>
      </c>
      <c r="V47" s="11">
        <f>[42]Março!$C$25</f>
        <v>32</v>
      </c>
      <c r="W47" s="11">
        <f>[42]Março!$C$26</f>
        <v>33.4</v>
      </c>
      <c r="X47" s="11">
        <f>[42]Março!$C$27</f>
        <v>33.200000000000003</v>
      </c>
      <c r="Y47" s="11">
        <f>[42]Março!$C$28</f>
        <v>33.4</v>
      </c>
      <c r="Z47" s="11">
        <f>[42]Março!$C$29</f>
        <v>34.200000000000003</v>
      </c>
      <c r="AA47" s="11">
        <f>[42]Março!$C$30</f>
        <v>33.6</v>
      </c>
      <c r="AB47" s="11">
        <f>[42]Março!$C$31</f>
        <v>33.700000000000003</v>
      </c>
      <c r="AC47" s="11">
        <f>[42]Março!$C$32</f>
        <v>34.700000000000003</v>
      </c>
      <c r="AD47" s="11">
        <f>[42]Março!$C$33</f>
        <v>31</v>
      </c>
      <c r="AE47" s="11">
        <f>[42]Março!$C$34</f>
        <v>33.299999999999997</v>
      </c>
      <c r="AF47" s="11">
        <f>[42]Março!$C$35</f>
        <v>33.299999999999997</v>
      </c>
      <c r="AG47" s="132">
        <f t="shared" si="27"/>
        <v>36.700000000000003</v>
      </c>
      <c r="AH47" s="93">
        <f t="shared" si="28"/>
        <v>33.793548387096777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[43]Março!$C$5</f>
        <v>31.2</v>
      </c>
      <c r="C48" s="11">
        <f>[43]Março!$C$6</f>
        <v>31.1</v>
      </c>
      <c r="D48" s="11">
        <f>[43]Março!$C$7</f>
        <v>32.799999999999997</v>
      </c>
      <c r="E48" s="11">
        <f>[43]Março!$C$8</f>
        <v>32.6</v>
      </c>
      <c r="F48" s="11">
        <f>[43]Março!$C$9</f>
        <v>33.4</v>
      </c>
      <c r="G48" s="11">
        <f>[43]Março!$C$10</f>
        <v>32.700000000000003</v>
      </c>
      <c r="H48" s="11">
        <f>[43]Março!$C$11</f>
        <v>33.799999999999997</v>
      </c>
      <c r="I48" s="11">
        <f>[43]Março!$C$12</f>
        <v>34.200000000000003</v>
      </c>
      <c r="J48" s="11">
        <f>[43]Março!$C$13</f>
        <v>33.1</v>
      </c>
      <c r="K48" s="11">
        <f>[43]Março!$C$14</f>
        <v>34.799999999999997</v>
      </c>
      <c r="L48" s="11">
        <f>[43]Março!$C$15</f>
        <v>33.9</v>
      </c>
      <c r="M48" s="11">
        <f>[43]Março!$C$16</f>
        <v>34</v>
      </c>
      <c r="N48" s="11">
        <f>[43]Março!$C$17</f>
        <v>34.1</v>
      </c>
      <c r="O48" s="11">
        <f>[43]Março!$C$18</f>
        <v>34.299999999999997</v>
      </c>
      <c r="P48" s="11">
        <f>[43]Março!$C$19</f>
        <v>31.6</v>
      </c>
      <c r="Q48" s="11">
        <f>[43]Março!$C$20</f>
        <v>32.799999999999997</v>
      </c>
      <c r="R48" s="11">
        <f>[43]Março!$C$21</f>
        <v>34.1</v>
      </c>
      <c r="S48" s="11">
        <f>[43]Março!$C$22</f>
        <v>33.700000000000003</v>
      </c>
      <c r="T48" s="11">
        <f>[43]Março!$C$23</f>
        <v>33.5</v>
      </c>
      <c r="U48" s="11">
        <f>[43]Março!$C$24</f>
        <v>28.1</v>
      </c>
      <c r="V48" s="11">
        <f>[43]Março!$C$25</f>
        <v>29.9</v>
      </c>
      <c r="W48" s="11">
        <f>[43]Março!$C$26</f>
        <v>31.6</v>
      </c>
      <c r="X48" s="11">
        <f>[43]Março!$C$27</f>
        <v>31</v>
      </c>
      <c r="Y48" s="11">
        <f>[43]Março!$C$28</f>
        <v>31.8</v>
      </c>
      <c r="Z48" s="11">
        <f>[43]Março!$C$29</f>
        <v>31</v>
      </c>
      <c r="AA48" s="11">
        <f>[43]Março!$C$30</f>
        <v>29</v>
      </c>
      <c r="AB48" s="11">
        <f>[43]Março!$C$31</f>
        <v>31.7</v>
      </c>
      <c r="AC48" s="11">
        <f>[43]Março!$C$32</f>
        <v>32</v>
      </c>
      <c r="AD48" s="11">
        <f>[43]Março!$C$33</f>
        <v>31.9</v>
      </c>
      <c r="AE48" s="11">
        <f>[43]Março!$C$34</f>
        <v>32.700000000000003</v>
      </c>
      <c r="AF48" s="11">
        <f>[43]Março!$C$35</f>
        <v>34.1</v>
      </c>
      <c r="AG48" s="132">
        <f>MAX(B48:AF48)</f>
        <v>34.799999999999997</v>
      </c>
      <c r="AH48" s="93">
        <f>AVERAGE(B48:AF48)</f>
        <v>32.467741935483879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[44]Março!$C$5</f>
        <v>*</v>
      </c>
      <c r="C49" s="11" t="str">
        <f>[44]Março!$C$6</f>
        <v>*</v>
      </c>
      <c r="D49" s="11" t="str">
        <f>[44]Março!$C$7</f>
        <v>*</v>
      </c>
      <c r="E49" s="11" t="str">
        <f>[44]Março!$C$8</f>
        <v>*</v>
      </c>
      <c r="F49" s="11" t="str">
        <f>[44]Março!$C$9</f>
        <v>*</v>
      </c>
      <c r="G49" s="11" t="str">
        <f>[44]Março!$C$10</f>
        <v>*</v>
      </c>
      <c r="H49" s="11" t="str">
        <f>[44]Março!$C$11</f>
        <v>*</v>
      </c>
      <c r="I49" s="11" t="str">
        <f>[44]Março!$C$12</f>
        <v>*</v>
      </c>
      <c r="J49" s="11" t="str">
        <f>[44]Março!$C$13</f>
        <v>*</v>
      </c>
      <c r="K49" s="11" t="str">
        <f>[44]Março!$C$14</f>
        <v>*</v>
      </c>
      <c r="L49" s="11" t="str">
        <f>[44]Março!$C$15</f>
        <v>*</v>
      </c>
      <c r="M49" s="11" t="str">
        <f>[44]Março!$C$16</f>
        <v>*</v>
      </c>
      <c r="N49" s="11" t="str">
        <f>[44]Março!$C$17</f>
        <v>*</v>
      </c>
      <c r="O49" s="11" t="str">
        <f>[44]Março!$C$18</f>
        <v>*</v>
      </c>
      <c r="P49" s="11" t="str">
        <f>[44]Março!$C$19</f>
        <v>*</v>
      </c>
      <c r="Q49" s="11" t="str">
        <f>[44]Março!$C$20</f>
        <v>*</v>
      </c>
      <c r="R49" s="11" t="str">
        <f>[44]Março!$C$21</f>
        <v>*</v>
      </c>
      <c r="S49" s="11" t="str">
        <f>[44]Março!$C$22</f>
        <v>*</v>
      </c>
      <c r="T49" s="11" t="str">
        <f>[44]Março!$C$23</f>
        <v>*</v>
      </c>
      <c r="U49" s="11" t="str">
        <f>[44]Março!$C$24</f>
        <v>*</v>
      </c>
      <c r="V49" s="11" t="str">
        <f>[44]Março!$C$25</f>
        <v>*</v>
      </c>
      <c r="W49" s="11" t="str">
        <f>[44]Março!$C$26</f>
        <v>*</v>
      </c>
      <c r="X49" s="11" t="str">
        <f>[44]Março!$C$27</f>
        <v>*</v>
      </c>
      <c r="Y49" s="11" t="str">
        <f>[44]Março!$C$28</f>
        <v>*</v>
      </c>
      <c r="Z49" s="11" t="str">
        <f>[44]Março!$C$29</f>
        <v>*</v>
      </c>
      <c r="AA49" s="11" t="str">
        <f>[44]Março!$C$30</f>
        <v>*</v>
      </c>
      <c r="AB49" s="11" t="str">
        <f>[44]Março!$C$31</f>
        <v>*</v>
      </c>
      <c r="AC49" s="11" t="str">
        <f>[44]Março!$C$32</f>
        <v>*</v>
      </c>
      <c r="AD49" s="11" t="str">
        <f>[44]Março!$C$33</f>
        <v>*</v>
      </c>
      <c r="AE49" s="11" t="str">
        <f>[44]Março!$C$34</f>
        <v>*</v>
      </c>
      <c r="AF49" s="11" t="str">
        <f>[44]Março!$C$35</f>
        <v>*</v>
      </c>
      <c r="AG49" s="132" t="s">
        <v>226</v>
      </c>
      <c r="AH49" s="93" t="s">
        <v>226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9">MAX(B5:B49)</f>
        <v>37.200000000000003</v>
      </c>
      <c r="C50" s="13">
        <f t="shared" si="29"/>
        <v>36</v>
      </c>
      <c r="D50" s="13">
        <f t="shared" si="29"/>
        <v>35.799999999999997</v>
      </c>
      <c r="E50" s="13">
        <f t="shared" si="29"/>
        <v>37.9</v>
      </c>
      <c r="F50" s="13">
        <f t="shared" si="29"/>
        <v>37.1</v>
      </c>
      <c r="G50" s="13">
        <f t="shared" si="29"/>
        <v>37.5</v>
      </c>
      <c r="H50" s="13">
        <f t="shared" si="29"/>
        <v>37.299999999999997</v>
      </c>
      <c r="I50" s="13">
        <f t="shared" si="29"/>
        <v>38.1</v>
      </c>
      <c r="J50" s="13">
        <f t="shared" si="29"/>
        <v>39.1</v>
      </c>
      <c r="K50" s="13">
        <f t="shared" si="29"/>
        <v>38.6</v>
      </c>
      <c r="L50" s="13">
        <f t="shared" si="29"/>
        <v>37.9</v>
      </c>
      <c r="M50" s="13">
        <f t="shared" si="29"/>
        <v>38.9</v>
      </c>
      <c r="N50" s="13">
        <f t="shared" si="29"/>
        <v>38.700000000000003</v>
      </c>
      <c r="O50" s="13">
        <f t="shared" si="29"/>
        <v>38.5</v>
      </c>
      <c r="P50" s="13">
        <f t="shared" si="29"/>
        <v>37.799999999999997</v>
      </c>
      <c r="Q50" s="13">
        <f t="shared" si="29"/>
        <v>37.9</v>
      </c>
      <c r="R50" s="13">
        <f t="shared" si="29"/>
        <v>38.6</v>
      </c>
      <c r="S50" s="13">
        <f t="shared" si="29"/>
        <v>38.799999999999997</v>
      </c>
      <c r="T50" s="13">
        <f t="shared" si="29"/>
        <v>37.299999999999997</v>
      </c>
      <c r="U50" s="13">
        <f t="shared" si="29"/>
        <v>32.799999999999997</v>
      </c>
      <c r="V50" s="13">
        <f t="shared" si="29"/>
        <v>33.700000000000003</v>
      </c>
      <c r="W50" s="13">
        <f t="shared" si="29"/>
        <v>35.5</v>
      </c>
      <c r="X50" s="13">
        <f t="shared" si="29"/>
        <v>35.6</v>
      </c>
      <c r="Y50" s="13">
        <f t="shared" si="29"/>
        <v>35.299999999999997</v>
      </c>
      <c r="Z50" s="13">
        <f t="shared" si="29"/>
        <v>36</v>
      </c>
      <c r="AA50" s="13">
        <f t="shared" si="29"/>
        <v>36</v>
      </c>
      <c r="AB50" s="13">
        <f t="shared" si="29"/>
        <v>35.1</v>
      </c>
      <c r="AC50" s="13">
        <f t="shared" si="29"/>
        <v>35.6</v>
      </c>
      <c r="AD50" s="13">
        <f t="shared" si="29"/>
        <v>36</v>
      </c>
      <c r="AE50" s="13">
        <f t="shared" si="29"/>
        <v>36.9</v>
      </c>
      <c r="AF50" s="13">
        <f t="shared" si="29"/>
        <v>37.4</v>
      </c>
      <c r="AG50" s="15">
        <f t="shared" si="29"/>
        <v>39.1</v>
      </c>
      <c r="AH50" s="93">
        <f>AVERAGE(AH5:AH49)</f>
        <v>33.500804988662139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116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16" sqref="AL1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x14ac:dyDescent="0.2">
      <c r="A1" s="146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</row>
    <row r="2" spans="1:38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67"/>
      <c r="AF2" s="144"/>
      <c r="AG2" s="144"/>
      <c r="AH2" s="145"/>
    </row>
    <row r="3" spans="1:38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66">
        <f t="shared" si="0"/>
        <v>29</v>
      </c>
      <c r="AE3" s="165">
        <v>30</v>
      </c>
      <c r="AF3" s="165">
        <v>31</v>
      </c>
      <c r="AG3" s="46" t="s">
        <v>38</v>
      </c>
      <c r="AH3" s="60" t="s">
        <v>36</v>
      </c>
    </row>
    <row r="4" spans="1:38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66"/>
      <c r="AE4" s="165"/>
      <c r="AF4" s="165"/>
      <c r="AG4" s="46" t="s">
        <v>35</v>
      </c>
      <c r="AH4" s="60" t="s">
        <v>35</v>
      </c>
    </row>
    <row r="5" spans="1:38" s="5" customFormat="1" x14ac:dyDescent="0.2">
      <c r="A5" s="58" t="s">
        <v>40</v>
      </c>
      <c r="B5" s="128">
        <f>[1]Março!$D$5</f>
        <v>17.7</v>
      </c>
      <c r="C5" s="128">
        <f>[1]Março!$D$6</f>
        <v>19.5</v>
      </c>
      <c r="D5" s="128">
        <f>[1]Março!$D$7</f>
        <v>18.8</v>
      </c>
      <c r="E5" s="128">
        <f>[1]Março!$D$8</f>
        <v>18.600000000000001</v>
      </c>
      <c r="F5" s="128">
        <f>[1]Março!$D$9</f>
        <v>17.8</v>
      </c>
      <c r="G5" s="128">
        <f>[1]Março!$D$10</f>
        <v>18.399999999999999</v>
      </c>
      <c r="H5" s="128">
        <f>[1]Março!$D$11</f>
        <v>17.899999999999999</v>
      </c>
      <c r="I5" s="128">
        <f>[1]Março!$D$12</f>
        <v>18</v>
      </c>
      <c r="J5" s="128">
        <f>[1]Março!$D$13</f>
        <v>17.3</v>
      </c>
      <c r="K5" s="128">
        <f>[1]Março!$D$14</f>
        <v>17.100000000000001</v>
      </c>
      <c r="L5" s="128">
        <f>[1]Março!$D$15</f>
        <v>19.100000000000001</v>
      </c>
      <c r="M5" s="128">
        <f>[1]Março!$D$16</f>
        <v>20.9</v>
      </c>
      <c r="N5" s="128">
        <f>[1]Março!$D$17</f>
        <v>21.5</v>
      </c>
      <c r="O5" s="128">
        <f>[1]Março!$D$18</f>
        <v>20.2</v>
      </c>
      <c r="P5" s="128">
        <f>[1]Março!$D$19</f>
        <v>21.2</v>
      </c>
      <c r="Q5" s="128">
        <f>[1]Março!$D$20</f>
        <v>21.4</v>
      </c>
      <c r="R5" s="128">
        <f>[1]Março!$D$21</f>
        <v>21.8</v>
      </c>
      <c r="S5" s="128">
        <f>[1]Março!$D$22</f>
        <v>22.4</v>
      </c>
      <c r="T5" s="128">
        <f>[1]Março!$D$23</f>
        <v>22.7</v>
      </c>
      <c r="U5" s="128">
        <f>[1]Março!$D$24</f>
        <v>23.1</v>
      </c>
      <c r="V5" s="128">
        <f>[1]Março!$D$25</f>
        <v>23.3</v>
      </c>
      <c r="W5" s="128">
        <f>[1]Março!$D$26</f>
        <v>24.1</v>
      </c>
      <c r="X5" s="128">
        <f>[1]Março!$D$27</f>
        <v>19.7</v>
      </c>
      <c r="Y5" s="128">
        <f>[1]Março!$D$28</f>
        <v>18.399999999999999</v>
      </c>
      <c r="Z5" s="128">
        <f>[1]Março!$D$29</f>
        <v>20.399999999999999</v>
      </c>
      <c r="AA5" s="128">
        <f>[1]Março!$D$30</f>
        <v>20</v>
      </c>
      <c r="AB5" s="128">
        <f>[1]Março!$D$31</f>
        <v>18.2</v>
      </c>
      <c r="AC5" s="128">
        <f>[1]Março!$D$32</f>
        <v>21.5</v>
      </c>
      <c r="AD5" s="128">
        <f>[1]Março!$D$33</f>
        <v>21.8</v>
      </c>
      <c r="AE5" s="128">
        <f>[1]Março!$D$34</f>
        <v>20.399999999999999</v>
      </c>
      <c r="AF5" s="128">
        <f>[1]Março!$D$35</f>
        <v>19.5</v>
      </c>
      <c r="AG5" s="15">
        <f t="shared" ref="AG5:AG6" si="1">MIN(B5:AF5)</f>
        <v>17.100000000000001</v>
      </c>
      <c r="AH5" s="93">
        <f t="shared" ref="AH5:AH6" si="2">AVERAGE(B5:AF5)</f>
        <v>20.087096774193547</v>
      </c>
    </row>
    <row r="6" spans="1:38" x14ac:dyDescent="0.2">
      <c r="A6" s="58" t="s">
        <v>0</v>
      </c>
      <c r="B6" s="11">
        <f>[2]Março!$D$5</f>
        <v>19.3</v>
      </c>
      <c r="C6" s="11">
        <f>[2]Março!$D$6</f>
        <v>17.3</v>
      </c>
      <c r="D6" s="11">
        <f>[2]Março!$D$7</f>
        <v>16.5</v>
      </c>
      <c r="E6" s="11">
        <f>[2]Março!$D$8</f>
        <v>15.8</v>
      </c>
      <c r="F6" s="11">
        <f>[2]Março!$D$9</f>
        <v>16.3</v>
      </c>
      <c r="G6" s="11">
        <f>[2]Março!$D$10</f>
        <v>16.7</v>
      </c>
      <c r="H6" s="11">
        <f>[2]Março!$D$11</f>
        <v>17.5</v>
      </c>
      <c r="I6" s="11">
        <f>[2]Março!$D$12</f>
        <v>17.8</v>
      </c>
      <c r="J6" s="11">
        <f>[2]Março!$D$13</f>
        <v>18.3</v>
      </c>
      <c r="K6" s="11">
        <f>[2]Março!$D$14</f>
        <v>16.7</v>
      </c>
      <c r="L6" s="11">
        <f>[2]Março!$D$15</f>
        <v>16.5</v>
      </c>
      <c r="M6" s="11">
        <f>[2]Março!$D$16</f>
        <v>18.899999999999999</v>
      </c>
      <c r="N6" s="11">
        <f>[2]Março!$D$17</f>
        <v>20.100000000000001</v>
      </c>
      <c r="O6" s="11">
        <f>[2]Março!$D$18</f>
        <v>18.7</v>
      </c>
      <c r="P6" s="11">
        <f>[2]Março!$D$19</f>
        <v>17.100000000000001</v>
      </c>
      <c r="Q6" s="11">
        <f>[2]Março!$D$20</f>
        <v>20</v>
      </c>
      <c r="R6" s="11">
        <f>[2]Março!$D$21</f>
        <v>21.2</v>
      </c>
      <c r="S6" s="11">
        <f>[2]Março!$D$22</f>
        <v>20.8</v>
      </c>
      <c r="T6" s="11">
        <f>[2]Março!$D$23</f>
        <v>21.9</v>
      </c>
      <c r="U6" s="11">
        <f>[2]Março!$D$24</f>
        <v>20.8</v>
      </c>
      <c r="V6" s="11">
        <f>[2]Março!$D$25</f>
        <v>14.2</v>
      </c>
      <c r="W6" s="11">
        <f>[2]Março!$D$26</f>
        <v>14.8</v>
      </c>
      <c r="X6" s="11">
        <f>[2]Março!$D$27</f>
        <v>18.399999999999999</v>
      </c>
      <c r="Y6" s="11">
        <f>[2]Março!$D$28</f>
        <v>16.2</v>
      </c>
      <c r="Z6" s="11">
        <f>[2]Março!$D$29</f>
        <v>17.5</v>
      </c>
      <c r="AA6" s="11">
        <f>[2]Março!$D$30</f>
        <v>18.3</v>
      </c>
      <c r="AB6" s="11">
        <f>[2]Março!$D$31</f>
        <v>15.6</v>
      </c>
      <c r="AC6" s="11">
        <f>[2]Março!$D$32</f>
        <v>21.1</v>
      </c>
      <c r="AD6" s="11">
        <f>[2]Março!$D$33</f>
        <v>20.7</v>
      </c>
      <c r="AE6" s="11">
        <f>[2]Março!$D$34</f>
        <v>20.8</v>
      </c>
      <c r="AF6" s="11">
        <f>[2]Março!$D$35</f>
        <v>19</v>
      </c>
      <c r="AG6" s="15">
        <f t="shared" si="1"/>
        <v>14.2</v>
      </c>
      <c r="AH6" s="93">
        <f t="shared" si="2"/>
        <v>18.219354838709677</v>
      </c>
    </row>
    <row r="7" spans="1:38" x14ac:dyDescent="0.2">
      <c r="A7" s="58" t="s">
        <v>104</v>
      </c>
      <c r="B7" s="11">
        <f>[3]Março!$D$5</f>
        <v>20</v>
      </c>
      <c r="C7" s="11">
        <f>[3]Março!$D$6</f>
        <v>19.7</v>
      </c>
      <c r="D7" s="11">
        <f>[3]Março!$D$7</f>
        <v>18.899999999999999</v>
      </c>
      <c r="E7" s="11">
        <f>[3]Março!$D$8</f>
        <v>20.3</v>
      </c>
      <c r="F7" s="11">
        <f>[3]Março!$D$9</f>
        <v>20.100000000000001</v>
      </c>
      <c r="G7" s="11">
        <f>[3]Março!$D$10</f>
        <v>20.399999999999999</v>
      </c>
      <c r="H7" s="11">
        <f>[3]Março!$D$11</f>
        <v>19.7</v>
      </c>
      <c r="I7" s="11">
        <f>[3]Março!$D$12</f>
        <v>21.1</v>
      </c>
      <c r="J7" s="11">
        <f>[3]Março!$D$13</f>
        <v>21.2</v>
      </c>
      <c r="K7" s="11">
        <f>[3]Março!$D$14</f>
        <v>20.6</v>
      </c>
      <c r="L7" s="11">
        <f>[3]Março!$D$15</f>
        <v>22</v>
      </c>
      <c r="M7" s="11">
        <f>[3]Março!$D$16</f>
        <v>23.4</v>
      </c>
      <c r="N7" s="11">
        <f>[3]Março!$D$17</f>
        <v>23.8</v>
      </c>
      <c r="O7" s="11">
        <f>[3]Março!$D$18</f>
        <v>22.1</v>
      </c>
      <c r="P7" s="11">
        <f>[3]Março!$D$19</f>
        <v>22.7</v>
      </c>
      <c r="Q7" s="11">
        <f>[3]Março!$D$20</f>
        <v>23</v>
      </c>
      <c r="R7" s="11">
        <f>[3]Março!$D$21</f>
        <v>22.5</v>
      </c>
      <c r="S7" s="11">
        <f>[3]Março!$D$22</f>
        <v>23.6</v>
      </c>
      <c r="T7" s="11">
        <f>[3]Março!$D$23</f>
        <v>22.5</v>
      </c>
      <c r="U7" s="11">
        <f>[3]Março!$D$24</f>
        <v>22.3</v>
      </c>
      <c r="V7" s="11">
        <f>[3]Março!$D$25</f>
        <v>19.5</v>
      </c>
      <c r="W7" s="11">
        <f>[3]Março!$D$26</f>
        <v>22.3</v>
      </c>
      <c r="X7" s="11">
        <f>[3]Março!$D$27</f>
        <v>19.399999999999999</v>
      </c>
      <c r="Y7" s="11">
        <f>[3]Março!$D$28</f>
        <v>19.100000000000001</v>
      </c>
      <c r="Z7" s="11">
        <f>[3]Março!$D$29</f>
        <v>20.8</v>
      </c>
      <c r="AA7" s="11">
        <f>[3]Março!$D$30</f>
        <v>20</v>
      </c>
      <c r="AB7" s="11">
        <f>[3]Março!$D$31</f>
        <v>19.600000000000001</v>
      </c>
      <c r="AC7" s="11">
        <f>[3]Março!$D$32</f>
        <v>22.5</v>
      </c>
      <c r="AD7" s="11">
        <f>[3]Março!$D$33</f>
        <v>22</v>
      </c>
      <c r="AE7" s="11">
        <f>[3]Março!$D$34</f>
        <v>21.2</v>
      </c>
      <c r="AF7" s="11">
        <f>[3]Março!$D$35</f>
        <v>20.8</v>
      </c>
      <c r="AG7" s="15">
        <f t="shared" ref="AG7" si="3">MIN(B7:AF7)</f>
        <v>18.899999999999999</v>
      </c>
      <c r="AH7" s="93">
        <f t="shared" ref="AH7" si="4">AVERAGE(B7:AF7)</f>
        <v>21.196774193548389</v>
      </c>
    </row>
    <row r="8" spans="1:38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26.6</v>
      </c>
      <c r="H8" s="11">
        <v>20.3</v>
      </c>
      <c r="I8" s="11">
        <v>19.8</v>
      </c>
      <c r="J8" s="11">
        <v>22.5</v>
      </c>
      <c r="K8" s="11">
        <v>20.5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>
        <f t="shared" ref="AG8:AG9" si="5">MIN(B8:AF8)</f>
        <v>19.8</v>
      </c>
      <c r="AH8" s="93">
        <f t="shared" ref="AH8:AH9" si="6">AVERAGE(B8:AF8)</f>
        <v>21.94</v>
      </c>
    </row>
    <row r="9" spans="1:38" x14ac:dyDescent="0.2">
      <c r="A9" s="58" t="s">
        <v>167</v>
      </c>
      <c r="B9" s="11">
        <f>[4]Março!$D$5</f>
        <v>20.5</v>
      </c>
      <c r="C9" s="11">
        <f>[4]Março!$D$6</f>
        <v>18.399999999999999</v>
      </c>
      <c r="D9" s="11">
        <f>[4]Março!$D$7</f>
        <v>17.399999999999999</v>
      </c>
      <c r="E9" s="11">
        <f>[4]Março!$D$8</f>
        <v>18.3</v>
      </c>
      <c r="F9" s="11">
        <f>[4]Março!$D$9</f>
        <v>19.8</v>
      </c>
      <c r="G9" s="11">
        <f>[4]Março!$D$10</f>
        <v>19.8</v>
      </c>
      <c r="H9" s="11">
        <f>[4]Março!$D$11</f>
        <v>21.1</v>
      </c>
      <c r="I9" s="11">
        <f>[4]Março!$D$12</f>
        <v>19.3</v>
      </c>
      <c r="J9" s="11">
        <f>[4]Março!$D$13</f>
        <v>21.3</v>
      </c>
      <c r="K9" s="11">
        <f>[4]Março!$D$14</f>
        <v>22.6</v>
      </c>
      <c r="L9" s="11">
        <f>[4]Março!$D$15</f>
        <v>22.1</v>
      </c>
      <c r="M9" s="11">
        <f>[4]Março!$D$16</f>
        <v>22.4</v>
      </c>
      <c r="N9" s="11">
        <f>[4]Março!$D$17</f>
        <v>23.5</v>
      </c>
      <c r="O9" s="11">
        <f>[4]Março!$D$18</f>
        <v>23.4</v>
      </c>
      <c r="P9" s="11">
        <f>[4]Março!$D$19</f>
        <v>23.5</v>
      </c>
      <c r="Q9" s="11">
        <f>[4]Março!$D$20</f>
        <v>22</v>
      </c>
      <c r="R9" s="11">
        <f>[4]Março!$D$21</f>
        <v>23.2</v>
      </c>
      <c r="S9" s="11">
        <f>[4]Março!$D$22</f>
        <v>23.7</v>
      </c>
      <c r="T9" s="11">
        <f>[4]Março!$D$23</f>
        <v>21.5</v>
      </c>
      <c r="U9" s="11">
        <f>[4]Março!$D$24</f>
        <v>20.2</v>
      </c>
      <c r="V9" s="11">
        <f>[4]Março!$D$25</f>
        <v>15.1</v>
      </c>
      <c r="W9" s="11">
        <f>[4]Março!$D$26</f>
        <v>18.600000000000001</v>
      </c>
      <c r="X9" s="11">
        <f>[4]Março!$D$27</f>
        <v>19.2</v>
      </c>
      <c r="Y9" s="11">
        <f>[4]Março!$D$28</f>
        <v>16.899999999999999</v>
      </c>
      <c r="Z9" s="11">
        <f>[4]Março!$D$29</f>
        <v>18.7</v>
      </c>
      <c r="AA9" s="11">
        <f>[4]Março!$D$30</f>
        <v>19.7</v>
      </c>
      <c r="AB9" s="11">
        <f>[4]Março!$D$31</f>
        <v>19.600000000000001</v>
      </c>
      <c r="AC9" s="11">
        <f>[4]Março!$D$32</f>
        <v>21.4</v>
      </c>
      <c r="AD9" s="11">
        <f>[4]Março!$D$33</f>
        <v>20.2</v>
      </c>
      <c r="AE9" s="11">
        <f>[4]Março!$D$34</f>
        <v>20.5</v>
      </c>
      <c r="AF9" s="11">
        <f>[4]Março!$D$35</f>
        <v>20.9</v>
      </c>
      <c r="AG9" s="15">
        <f t="shared" si="5"/>
        <v>15.1</v>
      </c>
      <c r="AH9" s="93">
        <f t="shared" si="6"/>
        <v>20.477419354838712</v>
      </c>
    </row>
    <row r="10" spans="1:38" x14ac:dyDescent="0.2">
      <c r="A10" s="58" t="s">
        <v>111</v>
      </c>
      <c r="B10" s="11" t="str">
        <f>[5]Março!$D$5</f>
        <v>*</v>
      </c>
      <c r="C10" s="11" t="str">
        <f>[5]Março!$D$6</f>
        <v>*</v>
      </c>
      <c r="D10" s="11" t="str">
        <f>[5]Março!$D$7</f>
        <v>*</v>
      </c>
      <c r="E10" s="11" t="str">
        <f>[5]Março!$D$8</f>
        <v>*</v>
      </c>
      <c r="F10" s="11" t="str">
        <f>[5]Março!$D$9</f>
        <v>*</v>
      </c>
      <c r="G10" s="11" t="str">
        <f>[5]Março!$D$10</f>
        <v>*</v>
      </c>
      <c r="H10" s="11" t="str">
        <f>[5]Março!$D$11</f>
        <v>*</v>
      </c>
      <c r="I10" s="11" t="str">
        <f>[5]Março!$D$12</f>
        <v>*</v>
      </c>
      <c r="J10" s="11" t="str">
        <f>[5]Março!$D$13</f>
        <v>*</v>
      </c>
      <c r="K10" s="11" t="str">
        <f>[5]Março!$D$14</f>
        <v>*</v>
      </c>
      <c r="L10" s="11" t="str">
        <f>[5]Março!$D$15</f>
        <v>*</v>
      </c>
      <c r="M10" s="11" t="str">
        <f>[5]Março!$D$16</f>
        <v>*</v>
      </c>
      <c r="N10" s="11" t="str">
        <f>[5]Março!$D$17</f>
        <v>*</v>
      </c>
      <c r="O10" s="11" t="str">
        <f>[5]Março!$D$18</f>
        <v>*</v>
      </c>
      <c r="P10" s="11" t="str">
        <f>[5]Março!$D$19</f>
        <v>*</v>
      </c>
      <c r="Q10" s="11" t="str">
        <f>[5]Março!$D$20</f>
        <v>*</v>
      </c>
      <c r="R10" s="11" t="str">
        <f>[5]Março!$D$21</f>
        <v>*</v>
      </c>
      <c r="S10" s="11" t="str">
        <f>[5]Março!$D$22</f>
        <v>*</v>
      </c>
      <c r="T10" s="11" t="str">
        <f>[5]Março!$D$23</f>
        <v>*</v>
      </c>
      <c r="U10" s="11" t="str">
        <f>[5]Março!$D$24</f>
        <v>*</v>
      </c>
      <c r="V10" s="11" t="str">
        <f>[5]Março!$D$25</f>
        <v>*</v>
      </c>
      <c r="W10" s="11" t="str">
        <f>[5]Março!$D$26</f>
        <v>*</v>
      </c>
      <c r="X10" s="11" t="str">
        <f>[5]Março!$D$27</f>
        <v>*</v>
      </c>
      <c r="Y10" s="11" t="str">
        <f>[5]Março!$D$28</f>
        <v>*</v>
      </c>
      <c r="Z10" s="11" t="str">
        <f>[5]Março!$D$29</f>
        <v>*</v>
      </c>
      <c r="AA10" s="11" t="str">
        <f>[5]Março!$D$30</f>
        <v>*</v>
      </c>
      <c r="AB10" s="11" t="str">
        <f>[5]Março!$D$31</f>
        <v>*</v>
      </c>
      <c r="AC10" s="11" t="str">
        <f>[5]Março!$D$32</f>
        <v>*</v>
      </c>
      <c r="AD10" s="11" t="str">
        <f>[5]Março!$D$33</f>
        <v>*</v>
      </c>
      <c r="AE10" s="11" t="str">
        <f>[5]Março!$D$34</f>
        <v>*</v>
      </c>
      <c r="AF10" s="11" t="str">
        <f>[5]Março!$D$35</f>
        <v>*</v>
      </c>
      <c r="AG10" s="15" t="s">
        <v>226</v>
      </c>
      <c r="AH10" s="93" t="s">
        <v>226</v>
      </c>
    </row>
    <row r="11" spans="1:38" x14ac:dyDescent="0.2">
      <c r="A11" s="58" t="s">
        <v>64</v>
      </c>
      <c r="B11" s="11">
        <f>[6]Março!$D$5</f>
        <v>20.100000000000001</v>
      </c>
      <c r="C11" s="11">
        <f>[6]Março!$D$6</f>
        <v>20.3</v>
      </c>
      <c r="D11" s="11">
        <f>[6]Março!$D$7</f>
        <v>19.399999999999999</v>
      </c>
      <c r="E11" s="11">
        <f>[6]Março!$D$8</f>
        <v>19.3</v>
      </c>
      <c r="F11" s="11">
        <f>[6]Março!$D$9</f>
        <v>19.5</v>
      </c>
      <c r="G11" s="11">
        <f>[6]Março!$D$10</f>
        <v>20.2</v>
      </c>
      <c r="H11" s="11">
        <f>[6]Março!$D$11</f>
        <v>19.7</v>
      </c>
      <c r="I11" s="11">
        <f>[6]Março!$D$12</f>
        <v>21</v>
      </c>
      <c r="J11" s="11">
        <f>[6]Março!$D$13</f>
        <v>20.399999999999999</v>
      </c>
      <c r="K11" s="11">
        <f>[6]Março!$D$14</f>
        <v>20.6</v>
      </c>
      <c r="L11" s="11">
        <f>[6]Março!$D$15</f>
        <v>22.5</v>
      </c>
      <c r="M11" s="11">
        <f>[6]Março!$D$16</f>
        <v>24</v>
      </c>
      <c r="N11" s="11">
        <f>[6]Março!$D$17</f>
        <v>24.1</v>
      </c>
      <c r="O11" s="11">
        <f>[6]Março!$D$18</f>
        <v>22.7</v>
      </c>
      <c r="P11" s="11">
        <f>[6]Março!$D$19</f>
        <v>23.5</v>
      </c>
      <c r="Q11" s="11">
        <f>[6]Março!$D$20</f>
        <v>21.8</v>
      </c>
      <c r="R11" s="11">
        <f>[6]Março!$D$21</f>
        <v>23.3</v>
      </c>
      <c r="S11" s="11">
        <f>[6]Março!$D$22</f>
        <v>24.8</v>
      </c>
      <c r="T11" s="11">
        <f>[6]Março!$D$23</f>
        <v>23</v>
      </c>
      <c r="U11" s="11">
        <f>[6]Março!$D$24</f>
        <v>22.5</v>
      </c>
      <c r="V11" s="11">
        <f>[6]Março!$D$25</f>
        <v>20</v>
      </c>
      <c r="W11" s="11">
        <f>[6]Março!$D$26</f>
        <v>22.1</v>
      </c>
      <c r="X11" s="11">
        <f>[6]Março!$D$27</f>
        <v>19.100000000000001</v>
      </c>
      <c r="Y11" s="11">
        <f>[6]Março!$D$28</f>
        <v>19.2</v>
      </c>
      <c r="Z11" s="11">
        <f>[6]Março!$D$29</f>
        <v>19.2</v>
      </c>
      <c r="AA11" s="11">
        <f>[6]Março!$D$30</f>
        <v>19.899999999999999</v>
      </c>
      <c r="AB11" s="11">
        <f>[6]Março!$D$31</f>
        <v>19.8</v>
      </c>
      <c r="AC11" s="11">
        <f>[6]Março!$D$32</f>
        <v>21.8</v>
      </c>
      <c r="AD11" s="11">
        <f>[6]Março!$D$33</f>
        <v>22.3</v>
      </c>
      <c r="AE11" s="11">
        <f>[6]Março!$D$34</f>
        <v>21</v>
      </c>
      <c r="AF11" s="11">
        <f>[6]Março!$D$35</f>
        <v>21.1</v>
      </c>
      <c r="AG11" s="15">
        <f t="shared" ref="AG11:AG12" si="7">MIN(B11:AF11)</f>
        <v>19.100000000000001</v>
      </c>
      <c r="AH11" s="93">
        <f t="shared" ref="AH11:AH12" si="8">AVERAGE(B11:AF11)</f>
        <v>21.232258064516131</v>
      </c>
    </row>
    <row r="12" spans="1:38" x14ac:dyDescent="0.2">
      <c r="A12" s="58" t="s">
        <v>41</v>
      </c>
      <c r="B12" s="11">
        <f>[7]Março!$D$5</f>
        <v>21.3</v>
      </c>
      <c r="C12" s="11">
        <f>[7]Março!$D$6</f>
        <v>18.3</v>
      </c>
      <c r="D12" s="11">
        <f>[7]Março!$D$7</f>
        <v>20.6</v>
      </c>
      <c r="E12" s="11">
        <f>[7]Março!$D$8</f>
        <v>19.3</v>
      </c>
      <c r="F12" s="11">
        <f>[7]Março!$D$9</f>
        <v>18.3</v>
      </c>
      <c r="G12" s="11">
        <f>[7]Março!$D$10</f>
        <v>18.3</v>
      </c>
      <c r="H12" s="11">
        <f>[7]Março!$D$11</f>
        <v>19.5</v>
      </c>
      <c r="I12" s="11">
        <f>[7]Março!$D$12</f>
        <v>22.3</v>
      </c>
      <c r="J12" s="11">
        <f>[7]Março!$D$13</f>
        <v>21.6</v>
      </c>
      <c r="K12" s="11">
        <f>[7]Março!$D$14</f>
        <v>19.8</v>
      </c>
      <c r="L12" s="11">
        <f>[7]Março!$D$15</f>
        <v>18.3</v>
      </c>
      <c r="M12" s="11">
        <f>[7]Março!$D$16</f>
        <v>20.9</v>
      </c>
      <c r="N12" s="11">
        <f>[7]Março!$D$17</f>
        <v>22.4</v>
      </c>
      <c r="O12" s="11">
        <f>[7]Março!$D$18</f>
        <v>21.3</v>
      </c>
      <c r="P12" s="11">
        <f>[7]Março!$D$19</f>
        <v>20.2</v>
      </c>
      <c r="Q12" s="11">
        <f>[7]Março!$D$20</f>
        <v>22.4</v>
      </c>
      <c r="R12" s="11">
        <f>[7]Março!$D$21</f>
        <v>23.2</v>
      </c>
      <c r="S12" s="11">
        <f>[7]Março!$D$22</f>
        <v>23.8</v>
      </c>
      <c r="T12" s="11">
        <f>[7]Março!$D$23</f>
        <v>23.5</v>
      </c>
      <c r="U12" s="11">
        <f>[7]Março!$D$24</f>
        <v>22.5</v>
      </c>
      <c r="V12" s="11">
        <f>[7]Março!$D$25</f>
        <v>17.399999999999999</v>
      </c>
      <c r="W12" s="11">
        <f>[7]Março!$D$26</f>
        <v>17.5</v>
      </c>
      <c r="X12" s="11">
        <f>[7]Março!$D$27</f>
        <v>19.2</v>
      </c>
      <c r="Y12" s="11">
        <f>[7]Março!$D$28</f>
        <v>15</v>
      </c>
      <c r="Z12" s="11">
        <f>[7]Março!$D$29</f>
        <v>18.2</v>
      </c>
      <c r="AA12" s="11">
        <f>[7]Março!$D$30</f>
        <v>21.9</v>
      </c>
      <c r="AB12" s="11">
        <f>[7]Março!$D$31</f>
        <v>18.899999999999999</v>
      </c>
      <c r="AC12" s="11">
        <f>[7]Março!$D$32</f>
        <v>22.5</v>
      </c>
      <c r="AD12" s="11">
        <f>[7]Março!$D$33</f>
        <v>22.9</v>
      </c>
      <c r="AE12" s="11">
        <f>[7]Março!$D$34</f>
        <v>22.3</v>
      </c>
      <c r="AF12" s="11">
        <f>[7]Março!$D$35</f>
        <v>21.3</v>
      </c>
      <c r="AG12" s="15">
        <f t="shared" si="7"/>
        <v>15</v>
      </c>
      <c r="AH12" s="93">
        <f t="shared" si="8"/>
        <v>20.480645161290319</v>
      </c>
    </row>
    <row r="13" spans="1:38" x14ac:dyDescent="0.2">
      <c r="A13" s="58" t="s">
        <v>114</v>
      </c>
      <c r="B13" s="11" t="str">
        <f>[8]Março!$D$5</f>
        <v>*</v>
      </c>
      <c r="C13" s="11" t="str">
        <f>[8]Março!$D$6</f>
        <v>*</v>
      </c>
      <c r="D13" s="11" t="str">
        <f>[8]Março!$D$7</f>
        <v>*</v>
      </c>
      <c r="E13" s="11" t="str">
        <f>[8]Março!$D$8</f>
        <v>*</v>
      </c>
      <c r="F13" s="11" t="str">
        <f>[8]Março!$D$9</f>
        <v>*</v>
      </c>
      <c r="G13" s="11" t="str">
        <f>[8]Março!$D$10</f>
        <v>*</v>
      </c>
      <c r="H13" s="11" t="str">
        <f>[8]Março!$D$11</f>
        <v>*</v>
      </c>
      <c r="I13" s="11" t="str">
        <f>[8]Março!$D$12</f>
        <v>*</v>
      </c>
      <c r="J13" s="11" t="str">
        <f>[8]Março!$D$13</f>
        <v>*</v>
      </c>
      <c r="K13" s="11" t="str">
        <f>[8]Março!$D$14</f>
        <v>*</v>
      </c>
      <c r="L13" s="11" t="str">
        <f>[8]Março!$D$15</f>
        <v>*</v>
      </c>
      <c r="M13" s="11" t="str">
        <f>[8]Março!$D$16</f>
        <v>*</v>
      </c>
      <c r="N13" s="11" t="str">
        <f>[8]Março!$D$17</f>
        <v>*</v>
      </c>
      <c r="O13" s="11" t="str">
        <f>[8]Março!$D$18</f>
        <v>*</v>
      </c>
      <c r="P13" s="11" t="str">
        <f>[8]Março!$D$19</f>
        <v>*</v>
      </c>
      <c r="Q13" s="11" t="str">
        <f>[8]Março!$D$20</f>
        <v>*</v>
      </c>
      <c r="R13" s="11" t="str">
        <f>[8]Março!$D$21</f>
        <v>*</v>
      </c>
      <c r="S13" s="11" t="str">
        <f>[8]Março!$D$22</f>
        <v>*</v>
      </c>
      <c r="T13" s="11" t="str">
        <f>[8]Março!$D$23</f>
        <v>*</v>
      </c>
      <c r="U13" s="11" t="str">
        <f>[8]Março!$D$24</f>
        <v>*</v>
      </c>
      <c r="V13" s="11" t="str">
        <f>[8]Março!$D$25</f>
        <v>*</v>
      </c>
      <c r="W13" s="11" t="str">
        <f>[8]Março!$D$26</f>
        <v>*</v>
      </c>
      <c r="X13" s="11" t="str">
        <f>[8]Março!$D$27</f>
        <v>*</v>
      </c>
      <c r="Y13" s="11" t="str">
        <f>[8]Março!$D$28</f>
        <v>*</v>
      </c>
      <c r="Z13" s="11" t="str">
        <f>[8]Março!$D$29</f>
        <v>*</v>
      </c>
      <c r="AA13" s="11" t="str">
        <f>[8]Março!$D$30</f>
        <v>*</v>
      </c>
      <c r="AB13" s="11" t="str">
        <f>[8]Março!$D$31</f>
        <v>*</v>
      </c>
      <c r="AC13" s="11" t="str">
        <f>[8]Março!$D$32</f>
        <v>*</v>
      </c>
      <c r="AD13" s="11" t="str">
        <f>[8]Março!$D$33</f>
        <v>*</v>
      </c>
      <c r="AE13" s="11" t="str">
        <f>[8]Março!$D$34</f>
        <v>*</v>
      </c>
      <c r="AF13" s="11" t="str">
        <f>[8]Março!$D$35</f>
        <v>*</v>
      </c>
      <c r="AG13" s="14" t="s">
        <v>226</v>
      </c>
      <c r="AH13" s="112" t="s">
        <v>226</v>
      </c>
    </row>
    <row r="14" spans="1:38" x14ac:dyDescent="0.2">
      <c r="A14" s="58" t="s">
        <v>118</v>
      </c>
      <c r="B14" s="11" t="str">
        <f>[9]Março!$D$5</f>
        <v>*</v>
      </c>
      <c r="C14" s="11" t="str">
        <f>[9]Março!$D$6</f>
        <v>*</v>
      </c>
      <c r="D14" s="11" t="str">
        <f>[9]Março!$D$7</f>
        <v>*</v>
      </c>
      <c r="E14" s="11" t="str">
        <f>[9]Março!$D$8</f>
        <v>*</v>
      </c>
      <c r="F14" s="11" t="str">
        <f>[9]Março!$D$9</f>
        <v>*</v>
      </c>
      <c r="G14" s="11" t="str">
        <f>[9]Março!$D$10</f>
        <v>*</v>
      </c>
      <c r="H14" s="11" t="str">
        <f>[9]Março!$D$11</f>
        <v>*</v>
      </c>
      <c r="I14" s="11" t="str">
        <f>[9]Março!$D$12</f>
        <v>*</v>
      </c>
      <c r="J14" s="11" t="str">
        <f>[9]Março!$D$13</f>
        <v>*</v>
      </c>
      <c r="K14" s="11" t="str">
        <f>[9]Março!$D$14</f>
        <v>*</v>
      </c>
      <c r="L14" s="11" t="str">
        <f>[9]Março!$D$15</f>
        <v>*</v>
      </c>
      <c r="M14" s="11" t="str">
        <f>[9]Março!$D$16</f>
        <v>*</v>
      </c>
      <c r="N14" s="11" t="str">
        <f>[9]Março!$D$17</f>
        <v>*</v>
      </c>
      <c r="O14" s="11" t="str">
        <f>[9]Março!$D$18</f>
        <v>*</v>
      </c>
      <c r="P14" s="11" t="str">
        <f>[9]Março!$D$19</f>
        <v>*</v>
      </c>
      <c r="Q14" s="11" t="str">
        <f>[9]Março!$D$20</f>
        <v>*</v>
      </c>
      <c r="R14" s="11" t="str">
        <f>[9]Março!$D$21</f>
        <v>*</v>
      </c>
      <c r="S14" s="11" t="str">
        <f>[9]Março!$D$22</f>
        <v>*</v>
      </c>
      <c r="T14" s="11" t="str">
        <f>[9]Março!$D$23</f>
        <v>*</v>
      </c>
      <c r="U14" s="11" t="str">
        <f>[9]Março!$D$24</f>
        <v>*</v>
      </c>
      <c r="V14" s="11" t="str">
        <f>[9]Março!$D$25</f>
        <v>*</v>
      </c>
      <c r="W14" s="11" t="str">
        <f>[9]Março!$D$26</f>
        <v>*</v>
      </c>
      <c r="X14" s="11" t="str">
        <f>[9]Março!$D$27</f>
        <v>*</v>
      </c>
      <c r="Y14" s="11" t="str">
        <f>[9]Março!$D$28</f>
        <v>*</v>
      </c>
      <c r="Z14" s="11" t="str">
        <f>[9]Março!$D$29</f>
        <v>*</v>
      </c>
      <c r="AA14" s="11" t="str">
        <f>[9]Março!$D$30</f>
        <v>*</v>
      </c>
      <c r="AB14" s="11" t="str">
        <f>[9]Março!$D$31</f>
        <v>*</v>
      </c>
      <c r="AC14" s="11" t="str">
        <f>[9]Março!$D$32</f>
        <v>*</v>
      </c>
      <c r="AD14" s="11" t="str">
        <f>[9]Março!$D$33</f>
        <v>*</v>
      </c>
      <c r="AE14" s="11" t="str">
        <f>[9]Março!$D$34</f>
        <v>*</v>
      </c>
      <c r="AF14" s="11" t="str">
        <f>[9]Março!$D$35</f>
        <v>*</v>
      </c>
      <c r="AG14" s="14" t="s">
        <v>226</v>
      </c>
      <c r="AH14" s="112" t="s">
        <v>226</v>
      </c>
      <c r="AJ14" t="s">
        <v>47</v>
      </c>
    </row>
    <row r="15" spans="1:38" x14ac:dyDescent="0.2">
      <c r="A15" s="58" t="s">
        <v>121</v>
      </c>
      <c r="B15" s="11">
        <f>[10]Março!$D$5</f>
        <v>20.2</v>
      </c>
      <c r="C15" s="11">
        <f>[10]Março!$D$6</f>
        <v>19.7</v>
      </c>
      <c r="D15" s="11">
        <f>[10]Março!$D$7</f>
        <v>16.8</v>
      </c>
      <c r="E15" s="11">
        <f>[10]Março!$D$8</f>
        <v>17.899999999999999</v>
      </c>
      <c r="F15" s="11">
        <f>[10]Março!$D$9</f>
        <v>19</v>
      </c>
      <c r="G15" s="11">
        <f>[10]Março!$D$10</f>
        <v>21.4</v>
      </c>
      <c r="H15" s="11">
        <f>[10]Março!$D$11</f>
        <v>23.4</v>
      </c>
      <c r="I15" s="11" t="str">
        <f>[10]Março!$D$12</f>
        <v>*</v>
      </c>
      <c r="J15" s="11">
        <f>[10]Março!$D$13</f>
        <v>32.6</v>
      </c>
      <c r="K15" s="11">
        <f>[10]Março!$D$14</f>
        <v>23.9</v>
      </c>
      <c r="L15" s="11">
        <f>[10]Março!$D$15</f>
        <v>24.9</v>
      </c>
      <c r="M15" s="11" t="str">
        <f>[10]Março!$D$16</f>
        <v>*</v>
      </c>
      <c r="N15" s="11" t="str">
        <f>[10]Março!$D$17</f>
        <v>*</v>
      </c>
      <c r="O15" s="11" t="str">
        <f>[10]Março!$D$18</f>
        <v>*</v>
      </c>
      <c r="P15" s="11" t="str">
        <f>[10]Março!$D$19</f>
        <v>*</v>
      </c>
      <c r="Q15" s="11" t="str">
        <f>[10]Março!$D$20</f>
        <v>*</v>
      </c>
      <c r="R15" s="11" t="str">
        <f>[10]Março!$D$21</f>
        <v>*</v>
      </c>
      <c r="S15" s="11" t="str">
        <f>[10]Março!$D$22</f>
        <v>*</v>
      </c>
      <c r="T15" s="11">
        <f>[10]Março!$D$23</f>
        <v>22.1</v>
      </c>
      <c r="U15" s="11">
        <f>[10]Março!$D$24</f>
        <v>21</v>
      </c>
      <c r="V15" s="11">
        <f>[10]Março!$D$25</f>
        <v>15.6</v>
      </c>
      <c r="W15" s="11">
        <f>[10]Março!$D$26</f>
        <v>17.8</v>
      </c>
      <c r="X15" s="11">
        <f>[10]Março!$D$27</f>
        <v>19.899999999999999</v>
      </c>
      <c r="Y15" s="11">
        <f>[10]Março!$D$28</f>
        <v>17.899999999999999</v>
      </c>
      <c r="Z15" s="11">
        <f>[10]Março!$D$29</f>
        <v>21.1</v>
      </c>
      <c r="AA15" s="11" t="str">
        <f>[10]Março!$D$30</f>
        <v>*</v>
      </c>
      <c r="AB15" s="11">
        <f>[10]Março!$D$31</f>
        <v>19.5</v>
      </c>
      <c r="AC15" s="11" t="str">
        <f>[10]Março!$D$32</f>
        <v>*</v>
      </c>
      <c r="AD15" s="11">
        <f>[10]Março!$D$33</f>
        <v>21.2</v>
      </c>
      <c r="AE15" s="11">
        <f>[10]Março!$D$34</f>
        <v>27.1</v>
      </c>
      <c r="AF15" s="11">
        <f>[10]Março!$D$35</f>
        <v>22</v>
      </c>
      <c r="AG15" s="15">
        <f t="shared" ref="AG15" si="9">MIN(B15:AF15)</f>
        <v>15.6</v>
      </c>
      <c r="AH15" s="93">
        <f t="shared" ref="AH15" si="10">AVERAGE(B15:AF15)</f>
        <v>21.19047619047619</v>
      </c>
    </row>
    <row r="16" spans="1:38" x14ac:dyDescent="0.2">
      <c r="A16" s="58" t="s">
        <v>168</v>
      </c>
      <c r="B16" s="11" t="str">
        <f>[11]Março!$D$5</f>
        <v>*</v>
      </c>
      <c r="C16" s="11" t="str">
        <f>[11]Março!$D$6</f>
        <v>*</v>
      </c>
      <c r="D16" s="11" t="str">
        <f>[11]Março!$D$7</f>
        <v>*</v>
      </c>
      <c r="E16" s="11" t="str">
        <f>[11]Março!$D$8</f>
        <v>*</v>
      </c>
      <c r="F16" s="11" t="str">
        <f>[11]Março!$D$9</f>
        <v>*</v>
      </c>
      <c r="G16" s="11" t="str">
        <f>[11]Março!$D$10</f>
        <v>*</v>
      </c>
      <c r="H16" s="11" t="str">
        <f>[11]Março!$D$11</f>
        <v>*</v>
      </c>
      <c r="I16" s="11" t="str">
        <f>[11]Março!$D$12</f>
        <v>*</v>
      </c>
      <c r="J16" s="11" t="str">
        <f>[11]Março!$D$13</f>
        <v>*</v>
      </c>
      <c r="K16" s="11" t="str">
        <f>[11]Março!$D$14</f>
        <v>*</v>
      </c>
      <c r="L16" s="11" t="str">
        <f>[11]Março!$D$15</f>
        <v>*</v>
      </c>
      <c r="M16" s="11" t="str">
        <f>[11]Março!$D$16</f>
        <v>*</v>
      </c>
      <c r="N16" s="11" t="str">
        <f>[11]Março!$D$17</f>
        <v>*</v>
      </c>
      <c r="O16" s="11" t="str">
        <f>[11]Março!$D$18</f>
        <v>*</v>
      </c>
      <c r="P16" s="11" t="str">
        <f>[11]Março!$D$19</f>
        <v>*</v>
      </c>
      <c r="Q16" s="11" t="str">
        <f>[11]Março!$D$20</f>
        <v>*</v>
      </c>
      <c r="R16" s="11" t="str">
        <f>[11]Março!$D$21</f>
        <v>*</v>
      </c>
      <c r="S16" s="11" t="str">
        <f>[11]Março!$D$22</f>
        <v>*</v>
      </c>
      <c r="T16" s="11" t="str">
        <f>[11]Março!$D$23</f>
        <v>*</v>
      </c>
      <c r="U16" s="11" t="str">
        <f>[11]Março!$D$24</f>
        <v>*</v>
      </c>
      <c r="V16" s="11" t="str">
        <f>[11]Março!$D$25</f>
        <v>*</v>
      </c>
      <c r="W16" s="11" t="str">
        <f>[11]Março!$D$26</f>
        <v>*</v>
      </c>
      <c r="X16" s="11" t="str">
        <f>[11]Março!$D$27</f>
        <v>*</v>
      </c>
      <c r="Y16" s="11" t="str">
        <f>[11]Março!$D$28</f>
        <v>*</v>
      </c>
      <c r="Z16" s="11" t="str">
        <f>[11]Março!$D$29</f>
        <v>*</v>
      </c>
      <c r="AA16" s="11" t="str">
        <f>[11]Março!$D$30</f>
        <v>*</v>
      </c>
      <c r="AB16" s="11" t="str">
        <f>[11]Março!$D$31</f>
        <v>*</v>
      </c>
      <c r="AC16" s="11" t="str">
        <f>[11]Março!$D$32</f>
        <v>*</v>
      </c>
      <c r="AD16" s="11" t="str">
        <f>[11]Março!$D$33</f>
        <v>*</v>
      </c>
      <c r="AE16" s="11" t="str">
        <f>[11]Março!$D$34</f>
        <v>*</v>
      </c>
      <c r="AF16" s="11" t="str">
        <f>[11]Março!$D$35</f>
        <v>*</v>
      </c>
      <c r="AG16" s="14" t="s">
        <v>226</v>
      </c>
      <c r="AH16" s="112" t="s">
        <v>226</v>
      </c>
      <c r="AJ16" s="12" t="s">
        <v>47</v>
      </c>
      <c r="AL16" t="s">
        <v>47</v>
      </c>
    </row>
    <row r="17" spans="1:39" x14ac:dyDescent="0.2">
      <c r="A17" s="58" t="s">
        <v>2</v>
      </c>
      <c r="B17" s="11">
        <f>[12]Março!$D$5</f>
        <v>18.3</v>
      </c>
      <c r="C17" s="11">
        <f>[12]Março!$D$6</f>
        <v>19.8</v>
      </c>
      <c r="D17" s="11">
        <f>[12]Março!$D$7</f>
        <v>20</v>
      </c>
      <c r="E17" s="11">
        <f>[12]Março!$D$8</f>
        <v>20</v>
      </c>
      <c r="F17" s="11">
        <f>[12]Março!$D$9</f>
        <v>20.7</v>
      </c>
      <c r="G17" s="11">
        <f>[12]Março!$D$10</f>
        <v>19.8</v>
      </c>
      <c r="H17" s="11">
        <f>[12]Março!$D$11</f>
        <v>21.8</v>
      </c>
      <c r="I17" s="11">
        <f>[12]Março!$D$12</f>
        <v>21.3</v>
      </c>
      <c r="J17" s="11">
        <f>[12]Março!$D$13</f>
        <v>22.7</v>
      </c>
      <c r="K17" s="11">
        <f>[12]Março!$D$14</f>
        <v>19.399999999999999</v>
      </c>
      <c r="L17" s="11">
        <f>[12]Março!$D$15</f>
        <v>21</v>
      </c>
      <c r="M17" s="11">
        <f>[12]Março!$D$16</f>
        <v>23.1</v>
      </c>
      <c r="N17" s="11">
        <f>[12]Março!$D$17</f>
        <v>23.8</v>
      </c>
      <c r="O17" s="11">
        <f>[12]Março!$D$18</f>
        <v>22</v>
      </c>
      <c r="P17" s="11">
        <f>[12]Março!$D$19</f>
        <v>23.3</v>
      </c>
      <c r="Q17" s="11">
        <f>[12]Março!$D$20</f>
        <v>20.9</v>
      </c>
      <c r="R17" s="11">
        <f>[12]Março!$D$21</f>
        <v>21.9</v>
      </c>
      <c r="S17" s="11">
        <f>[12]Março!$D$22</f>
        <v>21.4</v>
      </c>
      <c r="T17" s="11">
        <f>[12]Março!$D$23</f>
        <v>22</v>
      </c>
      <c r="U17" s="11">
        <f>[12]Março!$D$24</f>
        <v>21.2</v>
      </c>
      <c r="V17" s="11">
        <f>[12]Março!$D$25</f>
        <v>20.6</v>
      </c>
      <c r="W17" s="11">
        <f>[12]Março!$D$26</f>
        <v>21.8</v>
      </c>
      <c r="X17" s="11">
        <f>[12]Março!$D$27</f>
        <v>22.3</v>
      </c>
      <c r="Y17" s="11">
        <f>[12]Março!$D$28</f>
        <v>17.8</v>
      </c>
      <c r="Z17" s="11">
        <f>[12]Março!$D$29</f>
        <v>23.1</v>
      </c>
      <c r="AA17" s="11">
        <f>[12]Março!$D$30</f>
        <v>23.2</v>
      </c>
      <c r="AB17" s="11">
        <f>[12]Março!$D$31</f>
        <v>23.5</v>
      </c>
      <c r="AC17" s="11">
        <f>[12]Março!$D$32</f>
        <v>22</v>
      </c>
      <c r="AD17" s="11">
        <f>[12]Março!$D$33</f>
        <v>22.1</v>
      </c>
      <c r="AE17" s="11">
        <f>[12]Março!$D$34</f>
        <v>21.1</v>
      </c>
      <c r="AF17" s="11">
        <f>[12]Março!$D$35</f>
        <v>21</v>
      </c>
      <c r="AG17" s="15">
        <f t="shared" ref="AG17:AG23" si="11">MIN(B17:AF17)</f>
        <v>17.8</v>
      </c>
      <c r="AH17" s="93">
        <f t="shared" ref="AH17:AH22" si="12">AVERAGE(B17:AF17)</f>
        <v>21.383870967741938</v>
      </c>
      <c r="AJ17" s="12" t="s">
        <v>47</v>
      </c>
      <c r="AL17" t="s">
        <v>47</v>
      </c>
    </row>
    <row r="18" spans="1:39" x14ac:dyDescent="0.2">
      <c r="A18" s="58" t="s">
        <v>3</v>
      </c>
      <c r="B18" s="11">
        <f>[13]Março!$D$5</f>
        <v>17.399999999999999</v>
      </c>
      <c r="C18" s="11">
        <f>[13]Março!$D$6</f>
        <v>21.5</v>
      </c>
      <c r="D18" s="11">
        <f>[13]Março!$D$7</f>
        <v>19</v>
      </c>
      <c r="E18" s="11">
        <f>[13]Março!$D$8</f>
        <v>19.5</v>
      </c>
      <c r="F18" s="11">
        <f>[13]Março!$D$9</f>
        <v>19.600000000000001</v>
      </c>
      <c r="G18" s="11">
        <f>[13]Março!$D$10</f>
        <v>17.600000000000001</v>
      </c>
      <c r="H18" s="11">
        <f>[13]Março!$D$11</f>
        <v>17.100000000000001</v>
      </c>
      <c r="I18" s="11">
        <f>[13]Março!$D$12</f>
        <v>15.7</v>
      </c>
      <c r="J18" s="11">
        <f>[13]Março!$D$13</f>
        <v>16.5</v>
      </c>
      <c r="K18" s="11">
        <f>[13]Março!$D$14</f>
        <v>16.899999999999999</v>
      </c>
      <c r="L18" s="11">
        <f>[13]Março!$D$15</f>
        <v>17.100000000000001</v>
      </c>
      <c r="M18" s="11">
        <f>[13]Março!$D$16</f>
        <v>20.100000000000001</v>
      </c>
      <c r="N18" s="11">
        <f>[13]Março!$D$17</f>
        <v>21</v>
      </c>
      <c r="O18" s="11">
        <f>[13]Março!$D$18</f>
        <v>19.100000000000001</v>
      </c>
      <c r="P18" s="11">
        <f>[13]Março!$D$19</f>
        <v>21.2</v>
      </c>
      <c r="Q18" s="11">
        <f>[13]Março!$D$20</f>
        <v>21</v>
      </c>
      <c r="R18" s="11">
        <f>[13]Março!$D$21</f>
        <v>21.3</v>
      </c>
      <c r="S18" s="11">
        <f>[13]Março!$D$22</f>
        <v>20.9</v>
      </c>
      <c r="T18" s="11">
        <f>[13]Março!$D$23</f>
        <v>21.5</v>
      </c>
      <c r="U18" s="11">
        <f>[13]Março!$D$24</f>
        <v>20.9</v>
      </c>
      <c r="V18" s="11">
        <f>[13]Março!$D$25</f>
        <v>21.5</v>
      </c>
      <c r="W18" s="11">
        <f>[13]Março!$D$26</f>
        <v>21.2</v>
      </c>
      <c r="X18" s="11">
        <f>[13]Março!$D$27</f>
        <v>20.399999999999999</v>
      </c>
      <c r="Y18" s="11">
        <f>[13]Março!$D$28</f>
        <v>20.6</v>
      </c>
      <c r="Z18" s="11">
        <f>[13]Março!$D$29</f>
        <v>20</v>
      </c>
      <c r="AA18" s="11">
        <f>[13]Março!$D$30</f>
        <v>20.3</v>
      </c>
      <c r="AB18" s="11">
        <f>[13]Março!$D$31</f>
        <v>19.100000000000001</v>
      </c>
      <c r="AC18" s="11">
        <f>[13]Março!$D$32</f>
        <v>22</v>
      </c>
      <c r="AD18" s="11">
        <f>[13]Março!$D$33</f>
        <v>21.7</v>
      </c>
      <c r="AE18" s="11">
        <f>[13]Março!$D$34</f>
        <v>21.2</v>
      </c>
      <c r="AF18" s="11">
        <f>[13]Março!$D$35</f>
        <v>20.3</v>
      </c>
      <c r="AG18" s="15">
        <f t="shared" si="11"/>
        <v>15.7</v>
      </c>
      <c r="AH18" s="93">
        <f>AVERAGE(B18:AF18)</f>
        <v>19.78064516129032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[14]Março!$D$5</f>
        <v>*</v>
      </c>
      <c r="C19" s="11" t="str">
        <f>[14]Março!$D$6</f>
        <v>*</v>
      </c>
      <c r="D19" s="11" t="str">
        <f>[14]Março!$D$7</f>
        <v>*</v>
      </c>
      <c r="E19" s="11" t="str">
        <f>[14]Março!$D$8</f>
        <v>*</v>
      </c>
      <c r="F19" s="11" t="str">
        <f>[14]Março!$D$9</f>
        <v>*</v>
      </c>
      <c r="G19" s="11" t="str">
        <f>[14]Março!$D$10</f>
        <v>*</v>
      </c>
      <c r="H19" s="11" t="str">
        <f>[14]Março!$D$11</f>
        <v>*</v>
      </c>
      <c r="I19" s="11" t="str">
        <f>[14]Março!$D$12</f>
        <v>*</v>
      </c>
      <c r="J19" s="11" t="str">
        <f>[14]Março!$D$13</f>
        <v>*</v>
      </c>
      <c r="K19" s="11" t="str">
        <f>[14]Março!$D$14</f>
        <v>*</v>
      </c>
      <c r="L19" s="11" t="str">
        <f>[14]Março!$D$15</f>
        <v>*</v>
      </c>
      <c r="M19" s="11" t="str">
        <f>[14]Março!$D$16</f>
        <v>*</v>
      </c>
      <c r="N19" s="11" t="str">
        <f>[14]Março!$D$17</f>
        <v>*</v>
      </c>
      <c r="O19" s="11" t="str">
        <f>[14]Março!$D$18</f>
        <v>*</v>
      </c>
      <c r="P19" s="11" t="str">
        <f>[14]Março!$D$19</f>
        <v>*</v>
      </c>
      <c r="Q19" s="11" t="str">
        <f>[14]Março!$D$20</f>
        <v>*</v>
      </c>
      <c r="R19" s="11" t="str">
        <f>[14]Março!$D$21</f>
        <v>*</v>
      </c>
      <c r="S19" s="11" t="str">
        <f>[14]Março!$D$22</f>
        <v>*</v>
      </c>
      <c r="T19" s="11" t="str">
        <f>[14]Março!$D$23</f>
        <v>*</v>
      </c>
      <c r="U19" s="11" t="str">
        <f>[14]Março!$D$24</f>
        <v>*</v>
      </c>
      <c r="V19" s="11" t="str">
        <f>[14]Março!$D$25</f>
        <v>*</v>
      </c>
      <c r="W19" s="11" t="str">
        <f>[14]Março!$D$26</f>
        <v>*</v>
      </c>
      <c r="X19" s="11" t="str">
        <f>[14]Março!$D$27</f>
        <v>*</v>
      </c>
      <c r="Y19" s="11" t="str">
        <f>[14]Março!$D$28</f>
        <v>*</v>
      </c>
      <c r="Z19" s="11" t="str">
        <f>[14]Março!$D$29</f>
        <v>*</v>
      </c>
      <c r="AA19" s="11" t="str">
        <f>[14]Março!$D$30</f>
        <v>*</v>
      </c>
      <c r="AB19" s="11" t="str">
        <f>[14]Março!$D$31</f>
        <v>*</v>
      </c>
      <c r="AC19" s="11" t="str">
        <f>[14]Março!$D$32</f>
        <v>*</v>
      </c>
      <c r="AD19" s="11" t="str">
        <f>[14]Março!$D$33</f>
        <v>*</v>
      </c>
      <c r="AE19" s="11" t="str">
        <f>[14]Março!$D$34</f>
        <v>*</v>
      </c>
      <c r="AF19" s="11" t="str">
        <f>[14]Março!$D$35</f>
        <v>*</v>
      </c>
      <c r="AG19" s="15" t="s">
        <v>226</v>
      </c>
      <c r="AH19" s="93" t="s">
        <v>226</v>
      </c>
    </row>
    <row r="20" spans="1:39" x14ac:dyDescent="0.2">
      <c r="A20" s="58" t="s">
        <v>5</v>
      </c>
      <c r="B20" s="11">
        <f>[15]Março!$D$5</f>
        <v>22.5</v>
      </c>
      <c r="C20" s="11">
        <f>[15]Março!$D$6</f>
        <v>22.7</v>
      </c>
      <c r="D20" s="11">
        <f>[15]Março!$D$7</f>
        <v>22.7</v>
      </c>
      <c r="E20" s="11">
        <f>[15]Março!$D$8</f>
        <v>21.7</v>
      </c>
      <c r="F20" s="11">
        <f>[15]Março!$D$9</f>
        <v>23.1</v>
      </c>
      <c r="G20" s="11">
        <f>[15]Março!$D$10</f>
        <v>21.6</v>
      </c>
      <c r="H20" s="11">
        <f>[15]Março!$D$11</f>
        <v>22.5</v>
      </c>
      <c r="I20" s="11">
        <f>[15]Março!$D$12</f>
        <v>24.5</v>
      </c>
      <c r="J20" s="11">
        <f>[15]Março!$D$13</f>
        <v>23.5</v>
      </c>
      <c r="K20" s="11">
        <f>[15]Março!$D$14</f>
        <v>24.4</v>
      </c>
      <c r="L20" s="11">
        <f>[15]Março!$D$15</f>
        <v>22.7</v>
      </c>
      <c r="M20" s="11">
        <f>[15]Março!$D$16</f>
        <v>26.6</v>
      </c>
      <c r="N20" s="11">
        <f>[15]Março!$D$17</f>
        <v>25.9</v>
      </c>
      <c r="O20" s="11">
        <f>[15]Março!$D$18</f>
        <v>26.3</v>
      </c>
      <c r="P20" s="11">
        <f>[15]Março!$D$19</f>
        <v>25.6</v>
      </c>
      <c r="Q20" s="11">
        <f>[15]Março!$D$20</f>
        <v>26.3</v>
      </c>
      <c r="R20" s="11">
        <f>[15]Março!$D$21</f>
        <v>24.1</v>
      </c>
      <c r="S20" s="11">
        <f>[15]Março!$D$22</f>
        <v>23.7</v>
      </c>
      <c r="T20" s="11">
        <f>[15]Março!$D$23</f>
        <v>25.2</v>
      </c>
      <c r="U20" s="11">
        <f>[15]Março!$D$24</f>
        <v>24.3</v>
      </c>
      <c r="V20" s="11">
        <f>[15]Março!$D$25</f>
        <v>23.9</v>
      </c>
      <c r="W20" s="11">
        <f>[15]Março!$D$26</f>
        <v>24</v>
      </c>
      <c r="X20" s="11">
        <f>[15]Março!$D$27</f>
        <v>25</v>
      </c>
      <c r="Y20" s="11">
        <f>[15]Março!$D$28</f>
        <v>25.7</v>
      </c>
      <c r="Z20" s="11">
        <f>[15]Março!$D$29</f>
        <v>20.6</v>
      </c>
      <c r="AA20" s="11">
        <f>[15]Março!$D$30</f>
        <v>25.3</v>
      </c>
      <c r="AB20" s="11">
        <f>[15]Março!$D$31</f>
        <v>24</v>
      </c>
      <c r="AC20" s="11">
        <f>[15]Março!$D$32</f>
        <v>24.2</v>
      </c>
      <c r="AD20" s="11">
        <f>[15]Março!$D$33</f>
        <v>24.9</v>
      </c>
      <c r="AE20" s="11">
        <f>[15]Março!$D$34</f>
        <v>26.2</v>
      </c>
      <c r="AF20" s="11">
        <f>[15]Março!$D$35</f>
        <v>24.5</v>
      </c>
      <c r="AG20" s="15">
        <f t="shared" si="11"/>
        <v>20.6</v>
      </c>
      <c r="AH20" s="93">
        <f>AVERAGE(B20:AF20)</f>
        <v>24.135483870967743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[16]Março!$D$5</f>
        <v>16.3</v>
      </c>
      <c r="C21" s="11">
        <f>[16]Março!$D$6</f>
        <v>17.899999999999999</v>
      </c>
      <c r="D21" s="11">
        <f>[16]Março!$D$7</f>
        <v>18.2</v>
      </c>
      <c r="E21" s="11">
        <f>[16]Março!$D$8</f>
        <v>18.7</v>
      </c>
      <c r="F21" s="11">
        <f>[16]Março!$D$9</f>
        <v>19</v>
      </c>
      <c r="G21" s="11">
        <f>[16]Março!$D$10</f>
        <v>18.3</v>
      </c>
      <c r="H21" s="11">
        <f>[16]Março!$D$11</f>
        <v>17.399999999999999</v>
      </c>
      <c r="I21" s="11">
        <f>[16]Março!$D$12</f>
        <v>18.5</v>
      </c>
      <c r="J21" s="11">
        <f>[16]Março!$D$13</f>
        <v>16.8</v>
      </c>
      <c r="K21" s="11">
        <f>[16]Março!$D$14</f>
        <v>17.100000000000001</v>
      </c>
      <c r="L21" s="11">
        <f>[16]Março!$D$15</f>
        <v>18.899999999999999</v>
      </c>
      <c r="M21" s="11">
        <f>[16]Março!$D$16</f>
        <v>20.7</v>
      </c>
      <c r="N21" s="11">
        <f>[16]Março!$D$17</f>
        <v>20</v>
      </c>
      <c r="O21" s="11">
        <f>[16]Março!$D$18</f>
        <v>19.8</v>
      </c>
      <c r="P21" s="11">
        <f>[16]Março!$D$19</f>
        <v>20.7</v>
      </c>
      <c r="Q21" s="11">
        <f>[16]Março!$D$20</f>
        <v>17.399999999999999</v>
      </c>
      <c r="R21" s="11">
        <f>[16]Março!$D$21</f>
        <v>20.2</v>
      </c>
      <c r="S21" s="11">
        <f>[16]Março!$D$22</f>
        <v>21.3</v>
      </c>
      <c r="T21" s="11">
        <f>[16]Março!$D$23</f>
        <v>20.8</v>
      </c>
      <c r="U21" s="11">
        <f>[16]Março!$D$24</f>
        <v>20.7</v>
      </c>
      <c r="V21" s="11">
        <f>[16]Março!$D$25</f>
        <v>20.9</v>
      </c>
      <c r="W21" s="11">
        <f>[16]Março!$D$26</f>
        <v>21.2</v>
      </c>
      <c r="X21" s="11">
        <f>[16]Março!$D$27</f>
        <v>20.399999999999999</v>
      </c>
      <c r="Y21" s="11">
        <f>[16]Março!$D$28</f>
        <v>18.5</v>
      </c>
      <c r="Z21" s="11">
        <f>[16]Março!$D$29</f>
        <v>20.9</v>
      </c>
      <c r="AA21" s="11">
        <f>[16]Março!$D$30</f>
        <v>21.3</v>
      </c>
      <c r="AB21" s="11">
        <f>[16]Março!$D$31</f>
        <v>19.899999999999999</v>
      </c>
      <c r="AC21" s="11">
        <f>[16]Março!$D$32</f>
        <v>21.5</v>
      </c>
      <c r="AD21" s="11">
        <f>[16]Março!$D$33</f>
        <v>20.5</v>
      </c>
      <c r="AE21" s="11">
        <f>[16]Março!$D$34</f>
        <v>20.8</v>
      </c>
      <c r="AF21" s="11">
        <f>[16]Março!$D$35</f>
        <v>18.899999999999999</v>
      </c>
      <c r="AG21" s="15">
        <f>MIN(B21:AF21)</f>
        <v>16.3</v>
      </c>
      <c r="AH21" s="93">
        <f>AVERAGE(B21:AF21)</f>
        <v>19.467741935483868</v>
      </c>
      <c r="AJ21" t="s">
        <v>47</v>
      </c>
    </row>
    <row r="22" spans="1:39" x14ac:dyDescent="0.2">
      <c r="A22" s="58" t="s">
        <v>6</v>
      </c>
      <c r="B22" s="11">
        <f>[17]Março!$D$5</f>
        <v>17.7</v>
      </c>
      <c r="C22" s="11">
        <f>[17]Março!$D$6</f>
        <v>19.3</v>
      </c>
      <c r="D22" s="11">
        <f>[17]Março!$D$7</f>
        <v>19.7</v>
      </c>
      <c r="E22" s="11">
        <f>[17]Março!$D$8</f>
        <v>19.7</v>
      </c>
      <c r="F22" s="11">
        <f>[17]Março!$D$9</f>
        <v>19.899999999999999</v>
      </c>
      <c r="G22" s="11">
        <f>[17]Março!$D$10</f>
        <v>19.2</v>
      </c>
      <c r="H22" s="11">
        <f>[17]Março!$D$11</f>
        <v>18.8</v>
      </c>
      <c r="I22" s="11">
        <f>[17]Março!$D$12</f>
        <v>17.899999999999999</v>
      </c>
      <c r="J22" s="11">
        <f>[17]Março!$D$13</f>
        <v>18.7</v>
      </c>
      <c r="K22" s="11">
        <f>[17]Março!$D$14</f>
        <v>18.600000000000001</v>
      </c>
      <c r="L22" s="11">
        <f>[17]Março!$D$15</f>
        <v>18.8</v>
      </c>
      <c r="M22" s="11">
        <f>[17]Março!$D$16</f>
        <v>22</v>
      </c>
      <c r="N22" s="11">
        <f>[17]Março!$D$17</f>
        <v>22.4</v>
      </c>
      <c r="O22" s="11">
        <f>[17]Março!$D$18</f>
        <v>21.4</v>
      </c>
      <c r="P22" s="11">
        <f>[17]Março!$D$19</f>
        <v>23.9</v>
      </c>
      <c r="Q22" s="11">
        <f>[17]Março!$D$20</f>
        <v>20.5</v>
      </c>
      <c r="R22" s="11">
        <f>[17]Março!$D$21</f>
        <v>22.5</v>
      </c>
      <c r="S22" s="11">
        <f>[17]Março!$D$22</f>
        <v>22.1</v>
      </c>
      <c r="T22" s="11">
        <f>[17]Março!$D$23</f>
        <v>22.8</v>
      </c>
      <c r="U22" s="11">
        <f>[17]Março!$D$24</f>
        <v>23.8</v>
      </c>
      <c r="V22" s="11">
        <f>[17]Março!$D$25</f>
        <v>23.5</v>
      </c>
      <c r="W22" s="11">
        <f>[17]Março!$D$26</f>
        <v>23.2</v>
      </c>
      <c r="X22" s="11">
        <f>[17]Março!$D$27</f>
        <v>22.1</v>
      </c>
      <c r="Y22" s="11">
        <f>[17]Março!$D$28</f>
        <v>18.7</v>
      </c>
      <c r="Z22" s="11">
        <f>[17]Março!$D$29</f>
        <v>21.2</v>
      </c>
      <c r="AA22" s="11">
        <f>[17]Março!$D$30</f>
        <v>21.9</v>
      </c>
      <c r="AB22" s="11">
        <f>[17]Março!$D$31</f>
        <v>23</v>
      </c>
      <c r="AC22" s="11">
        <f>[17]Março!$D$32</f>
        <v>22.2</v>
      </c>
      <c r="AD22" s="11">
        <f>[17]Março!$D$33</f>
        <v>22.9</v>
      </c>
      <c r="AE22" s="11">
        <f>[17]Março!$D$34</f>
        <v>22.7</v>
      </c>
      <c r="AF22" s="11">
        <f>[17]Março!$D$35</f>
        <v>21.1</v>
      </c>
      <c r="AG22" s="15">
        <f t="shared" si="11"/>
        <v>17.7</v>
      </c>
      <c r="AH22" s="93">
        <f t="shared" si="12"/>
        <v>21.038709677419359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[18]Março!$D$5</f>
        <v>20.3</v>
      </c>
      <c r="C23" s="11">
        <f>[18]Março!$D$6</f>
        <v>19.600000000000001</v>
      </c>
      <c r="D23" s="11">
        <f>[18]Março!$D$7</f>
        <v>18.100000000000001</v>
      </c>
      <c r="E23" s="11">
        <f>[18]Março!$D$8</f>
        <v>23</v>
      </c>
      <c r="F23" s="11">
        <f>[18]Março!$D$9</f>
        <v>25</v>
      </c>
      <c r="G23" s="11">
        <f>[18]Março!$D$10</f>
        <v>23.3</v>
      </c>
      <c r="H23" s="11">
        <f>[18]Março!$D$11</f>
        <v>23</v>
      </c>
      <c r="I23" s="11">
        <f>[18]Março!$D$12</f>
        <v>21.6</v>
      </c>
      <c r="J23" s="11">
        <f>[18]Março!$D$13</f>
        <v>25.2</v>
      </c>
      <c r="K23" s="11">
        <f>[18]Março!$D$14</f>
        <v>20.7</v>
      </c>
      <c r="L23" s="11">
        <f>[18]Março!$D$15</f>
        <v>23.8</v>
      </c>
      <c r="M23" s="11">
        <f>[18]Março!$D$16</f>
        <v>24.1</v>
      </c>
      <c r="N23" s="11">
        <f>[18]Março!$D$17</f>
        <v>24.8</v>
      </c>
      <c r="O23" s="11">
        <f>[18]Março!$D$18</f>
        <v>22.2</v>
      </c>
      <c r="P23" s="11">
        <f>[18]Março!$D$19</f>
        <v>22.6</v>
      </c>
      <c r="Q23" s="11">
        <f>[18]Março!$D$20</f>
        <v>22.7</v>
      </c>
      <c r="R23" s="11">
        <f>[18]Março!$D$21</f>
        <v>25.4</v>
      </c>
      <c r="S23" s="11">
        <f>[18]Março!$D$22</f>
        <v>25.1</v>
      </c>
      <c r="T23" s="11">
        <f>[18]Março!$D$23</f>
        <v>22.3</v>
      </c>
      <c r="U23" s="11">
        <f>[18]Março!$D$24</f>
        <v>20.6</v>
      </c>
      <c r="V23" s="11">
        <f>[18]Março!$D$25</f>
        <v>19.2</v>
      </c>
      <c r="W23" s="11">
        <f>[18]Março!$D$26</f>
        <v>19.399999999999999</v>
      </c>
      <c r="X23" s="11">
        <f>[18]Março!$D$27</f>
        <v>20.7</v>
      </c>
      <c r="Y23" s="11">
        <f>[18]Março!$D$28</f>
        <v>19.399999999999999</v>
      </c>
      <c r="Z23" s="11">
        <f>[18]Março!$D$29</f>
        <v>20.9</v>
      </c>
      <c r="AA23" s="11">
        <f>[18]Março!$D$30</f>
        <v>22.4</v>
      </c>
      <c r="AB23" s="11">
        <f>[18]Março!$D$31</f>
        <v>22.5</v>
      </c>
      <c r="AC23" s="11">
        <f>[18]Março!$D$32</f>
        <v>24.3</v>
      </c>
      <c r="AD23" s="11">
        <f>[18]Março!$D$33</f>
        <v>22.2</v>
      </c>
      <c r="AE23" s="11">
        <f>[18]Março!$D$34</f>
        <v>22.9</v>
      </c>
      <c r="AF23" s="11">
        <f>[18]Março!$D$35</f>
        <v>22.1</v>
      </c>
      <c r="AG23" s="15">
        <f t="shared" si="11"/>
        <v>18.100000000000001</v>
      </c>
      <c r="AH23" s="93">
        <f>AVERAGE(B23:AF23)</f>
        <v>22.238709677419354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[19]Março!$D$5</f>
        <v>*</v>
      </c>
      <c r="C24" s="11" t="str">
        <f>[19]Março!$D$6</f>
        <v>*</v>
      </c>
      <c r="D24" s="11" t="str">
        <f>[19]Março!$D$7</f>
        <v>*</v>
      </c>
      <c r="E24" s="11" t="str">
        <f>[19]Março!$D$8</f>
        <v>*</v>
      </c>
      <c r="F24" s="11" t="str">
        <f>[19]Março!$D$9</f>
        <v>*</v>
      </c>
      <c r="G24" s="11" t="str">
        <f>[19]Março!$D$10</f>
        <v>*</v>
      </c>
      <c r="H24" s="11" t="str">
        <f>[19]Março!$D$11</f>
        <v>*</v>
      </c>
      <c r="I24" s="11" t="str">
        <f>[19]Março!$D$12</f>
        <v>*</v>
      </c>
      <c r="J24" s="11" t="str">
        <f>[19]Março!$D$13</f>
        <v>*</v>
      </c>
      <c r="K24" s="11" t="str">
        <f>[19]Março!$D$14</f>
        <v>*</v>
      </c>
      <c r="L24" s="11" t="str">
        <f>[19]Março!$D$15</f>
        <v>*</v>
      </c>
      <c r="M24" s="11" t="str">
        <f>[19]Março!$D$16</f>
        <v>*</v>
      </c>
      <c r="N24" s="11" t="str">
        <f>[19]Março!$D$17</f>
        <v>*</v>
      </c>
      <c r="O24" s="11" t="str">
        <f>[19]Março!$D$18</f>
        <v>*</v>
      </c>
      <c r="P24" s="11" t="str">
        <f>[19]Março!$D$19</f>
        <v>*</v>
      </c>
      <c r="Q24" s="11" t="str">
        <f>[19]Março!$D$20</f>
        <v>*</v>
      </c>
      <c r="R24" s="11" t="str">
        <f>[19]Março!$D$21</f>
        <v>*</v>
      </c>
      <c r="S24" s="11" t="str">
        <f>[19]Março!$D$22</f>
        <v>*</v>
      </c>
      <c r="T24" s="11" t="str">
        <f>[19]Março!$D$23</f>
        <v>*</v>
      </c>
      <c r="U24" s="11" t="str">
        <f>[19]Março!$D$24</f>
        <v>*</v>
      </c>
      <c r="V24" s="11" t="str">
        <f>[19]Março!$D$25</f>
        <v>*</v>
      </c>
      <c r="W24" s="11" t="str">
        <f>[19]Março!$D$26</f>
        <v>*</v>
      </c>
      <c r="X24" s="11" t="str">
        <f>[19]Março!$D$27</f>
        <v>*</v>
      </c>
      <c r="Y24" s="11" t="str">
        <f>[19]Março!$D$28</f>
        <v>*</v>
      </c>
      <c r="Z24" s="11" t="str">
        <f>[19]Março!$D$29</f>
        <v>*</v>
      </c>
      <c r="AA24" s="11" t="str">
        <f>[19]Março!$D$30</f>
        <v>*</v>
      </c>
      <c r="AB24" s="11" t="str">
        <f>[19]Março!$D$31</f>
        <v>*</v>
      </c>
      <c r="AC24" s="11" t="str">
        <f>[19]Março!$D$32</f>
        <v>*</v>
      </c>
      <c r="AD24" s="11" t="str">
        <f>[19]Março!$D$33</f>
        <v>*</v>
      </c>
      <c r="AE24" s="11" t="str">
        <f>[19]Março!$D$34</f>
        <v>*</v>
      </c>
      <c r="AF24" s="11" t="str">
        <f>[19]Março!$D$35</f>
        <v>*</v>
      </c>
      <c r="AG24" s="15" t="s">
        <v>226</v>
      </c>
      <c r="AH24" s="93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[20]Março!$D$5</f>
        <v>20.399999999999999</v>
      </c>
      <c r="C25" s="11">
        <f>[20]Março!$D$6</f>
        <v>19.2</v>
      </c>
      <c r="D25" s="11">
        <f>[20]Março!$D$7</f>
        <v>16.3</v>
      </c>
      <c r="E25" s="11">
        <f>[20]Março!$D$8</f>
        <v>16</v>
      </c>
      <c r="F25" s="11">
        <f>[20]Março!$D$9</f>
        <v>15.5</v>
      </c>
      <c r="G25" s="11">
        <f>[20]Março!$D$10</f>
        <v>15.8</v>
      </c>
      <c r="H25" s="11">
        <f>[20]Março!$D$11</f>
        <v>18.5</v>
      </c>
      <c r="I25" s="11">
        <f>[20]Março!$D$12</f>
        <v>19</v>
      </c>
      <c r="J25" s="11">
        <f>[20]Março!$D$13</f>
        <v>17.600000000000001</v>
      </c>
      <c r="K25" s="11">
        <f>[20]Março!$D$14</f>
        <v>17.3</v>
      </c>
      <c r="L25" s="11">
        <f>[20]Março!$D$15</f>
        <v>14.9</v>
      </c>
      <c r="M25" s="11">
        <f>[20]Março!$D$16</f>
        <v>20.5</v>
      </c>
      <c r="N25" s="11">
        <f>[20]Março!$D$17</f>
        <v>20.2</v>
      </c>
      <c r="O25" s="11">
        <f>[20]Março!$D$18</f>
        <v>19</v>
      </c>
      <c r="P25" s="11">
        <f>[20]Março!$D$19</f>
        <v>18.399999999999999</v>
      </c>
      <c r="Q25" s="11">
        <f>[20]Março!$D$20</f>
        <v>18.8</v>
      </c>
      <c r="R25" s="11">
        <f>[20]Março!$D$21</f>
        <v>21.8</v>
      </c>
      <c r="S25" s="11">
        <f>[20]Março!$D$22</f>
        <v>22.6</v>
      </c>
      <c r="T25" s="11">
        <f>[20]Março!$D$23</f>
        <v>22</v>
      </c>
      <c r="U25" s="11">
        <f>[20]Março!$D$24</f>
        <v>22</v>
      </c>
      <c r="V25" s="11">
        <f>[20]Março!$D$25</f>
        <v>12.7</v>
      </c>
      <c r="W25" s="11">
        <f>[20]Março!$D$26</f>
        <v>15.4</v>
      </c>
      <c r="X25" s="11">
        <f>[20]Março!$D$27</f>
        <v>19.3</v>
      </c>
      <c r="Y25" s="11">
        <f>[20]Março!$D$28</f>
        <v>17.2</v>
      </c>
      <c r="Z25" s="11">
        <f>[20]Março!$D$29</f>
        <v>20.3</v>
      </c>
      <c r="AA25" s="11">
        <f>[20]Março!$D$30</f>
        <v>17.5</v>
      </c>
      <c r="AB25" s="11">
        <f>[20]Março!$D$31</f>
        <v>15.7</v>
      </c>
      <c r="AC25" s="11">
        <f>[20]Março!$D$32</f>
        <v>21.6</v>
      </c>
      <c r="AD25" s="11">
        <f>[20]Março!$D$33</f>
        <v>21.2</v>
      </c>
      <c r="AE25" s="11">
        <f>[20]Março!$D$34</f>
        <v>21.8</v>
      </c>
      <c r="AF25" s="11">
        <f>[20]Março!$D$35</f>
        <v>19.3</v>
      </c>
      <c r="AG25" s="15">
        <f t="shared" ref="AG25:AG26" si="13">MIN(B25:AF25)</f>
        <v>12.7</v>
      </c>
      <c r="AH25" s="93">
        <f t="shared" ref="AH25:AH26" si="14">AVERAGE(B25:AF25)</f>
        <v>18.638709677419353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[21]Março!$D$5</f>
        <v>19.8</v>
      </c>
      <c r="C26" s="11">
        <f>[21]Março!$D$6</f>
        <v>18.600000000000001</v>
      </c>
      <c r="D26" s="11">
        <f>[21]Março!$D$7</f>
        <v>18.5</v>
      </c>
      <c r="E26" s="11">
        <f>[21]Março!$D$8</f>
        <v>18.7</v>
      </c>
      <c r="F26" s="11">
        <f>[21]Março!$D$9</f>
        <v>19.2</v>
      </c>
      <c r="G26" s="11">
        <f>[21]Março!$D$10</f>
        <v>19</v>
      </c>
      <c r="H26" s="11">
        <f>[21]Março!$D$11</f>
        <v>20</v>
      </c>
      <c r="I26" s="11">
        <f>[21]Março!$D$12</f>
        <v>21.2</v>
      </c>
      <c r="J26" s="11">
        <f>[21]Março!$D$13</f>
        <v>20.100000000000001</v>
      </c>
      <c r="K26" s="11">
        <f>[21]Março!$D$14</f>
        <v>19.100000000000001</v>
      </c>
      <c r="L26" s="11">
        <f>[21]Março!$D$15</f>
        <v>19.8</v>
      </c>
      <c r="M26" s="11">
        <f>[21]Março!$D$16</f>
        <v>21.8</v>
      </c>
      <c r="N26" s="11">
        <f>[21]Março!$D$17</f>
        <v>22.8</v>
      </c>
      <c r="O26" s="11">
        <f>[21]Março!$D$18</f>
        <v>22.1</v>
      </c>
      <c r="P26" s="11">
        <f>[21]Março!$D$19</f>
        <v>21.6</v>
      </c>
      <c r="Q26" s="11">
        <f>[21]Março!$D$20</f>
        <v>22.8</v>
      </c>
      <c r="R26" s="11">
        <f>[21]Março!$D$21</f>
        <v>21.7</v>
      </c>
      <c r="S26" s="11">
        <f>[21]Março!$D$22</f>
        <v>22.9</v>
      </c>
      <c r="T26" s="11">
        <f>[21]Março!$D$23</f>
        <v>22.2</v>
      </c>
      <c r="U26" s="11">
        <f>[21]Março!$D$24</f>
        <v>20.2</v>
      </c>
      <c r="V26" s="11">
        <f>[21]Março!$D$25</f>
        <v>18.100000000000001</v>
      </c>
      <c r="W26" s="11">
        <f>[21]Março!$D$26</f>
        <v>20.2</v>
      </c>
      <c r="X26" s="11">
        <f>[21]Março!$D$27</f>
        <v>18.899999999999999</v>
      </c>
      <c r="Y26" s="11">
        <f>[21]Março!$D$28</f>
        <v>19.2</v>
      </c>
      <c r="Z26" s="11">
        <f>[21]Março!$D$29</f>
        <v>20.2</v>
      </c>
      <c r="AA26" s="11">
        <f>[21]Março!$D$30</f>
        <v>21.8</v>
      </c>
      <c r="AB26" s="11">
        <f>[21]Março!$D$31</f>
        <v>20.100000000000001</v>
      </c>
      <c r="AC26" s="11">
        <f>[21]Março!$D$32</f>
        <v>23.4</v>
      </c>
      <c r="AD26" s="11">
        <f>[21]Março!$D$33</f>
        <v>22.2</v>
      </c>
      <c r="AE26" s="11">
        <f>[21]Março!$D$34</f>
        <v>21.9</v>
      </c>
      <c r="AF26" s="11">
        <f>[21]Março!$D$35</f>
        <v>21</v>
      </c>
      <c r="AG26" s="15">
        <f t="shared" si="13"/>
        <v>18.100000000000001</v>
      </c>
      <c r="AH26" s="93">
        <f t="shared" si="14"/>
        <v>20.616129032258065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[22]Março!$D$5</f>
        <v>19.899999999999999</v>
      </c>
      <c r="C27" s="11">
        <f>[22]Março!$D$6</f>
        <v>18.3</v>
      </c>
      <c r="D27" s="11">
        <f>[22]Março!$D$7</f>
        <v>17.3</v>
      </c>
      <c r="E27" s="11">
        <f>[22]Março!$D$8</f>
        <v>18.600000000000001</v>
      </c>
      <c r="F27" s="11">
        <f>[22]Março!$D$9</f>
        <v>17.5</v>
      </c>
      <c r="G27" s="11">
        <f>[22]Março!$D$10</f>
        <v>18.2</v>
      </c>
      <c r="H27" s="11">
        <f>[22]Março!$D$11</f>
        <v>20.399999999999999</v>
      </c>
      <c r="I27" s="11">
        <f>[22]Março!$D$12</f>
        <v>19.3</v>
      </c>
      <c r="J27" s="11">
        <f>[22]Março!$D$13</f>
        <v>20.399999999999999</v>
      </c>
      <c r="K27" s="11">
        <f>[22]Março!$D$14</f>
        <v>18.7</v>
      </c>
      <c r="L27" s="11">
        <f>[22]Março!$D$15</f>
        <v>17.399999999999999</v>
      </c>
      <c r="M27" s="11">
        <f>[22]Março!$D$16</f>
        <v>22</v>
      </c>
      <c r="N27" s="11">
        <f>[22]Março!$D$17</f>
        <v>22.1</v>
      </c>
      <c r="O27" s="11">
        <f>[22]Março!$D$18</f>
        <v>21.4</v>
      </c>
      <c r="P27" s="11">
        <f>[22]Março!$D$19</f>
        <v>20.399999999999999</v>
      </c>
      <c r="Q27" s="11">
        <f>[22]Março!$D$20</f>
        <v>20.100000000000001</v>
      </c>
      <c r="R27" s="11">
        <f>[22]Março!$D$21</f>
        <v>22</v>
      </c>
      <c r="S27" s="11">
        <f>[22]Março!$D$22</f>
        <v>22.9</v>
      </c>
      <c r="T27" s="11">
        <f>[22]Março!$D$23</f>
        <v>21.6</v>
      </c>
      <c r="U27" s="11">
        <f>[22]Março!$D$24</f>
        <v>22.2</v>
      </c>
      <c r="V27" s="11">
        <f>[22]Março!$D$25</f>
        <v>15.5</v>
      </c>
      <c r="W27" s="11">
        <f>[22]Março!$D$26</f>
        <v>18.2</v>
      </c>
      <c r="X27" s="11">
        <f>[22]Março!$D$27</f>
        <v>19.7</v>
      </c>
      <c r="Y27" s="11">
        <f>[22]Março!$D$28</f>
        <v>17.2</v>
      </c>
      <c r="Z27" s="11">
        <f>[22]Março!$D$29</f>
        <v>18.899999999999999</v>
      </c>
      <c r="AA27" s="11">
        <f>[22]Março!$D$30</f>
        <v>19.399999999999999</v>
      </c>
      <c r="AB27" s="11">
        <f>[22]Março!$D$31</f>
        <v>18.100000000000001</v>
      </c>
      <c r="AC27" s="11">
        <f>[22]Março!$D$32</f>
        <v>21.8</v>
      </c>
      <c r="AD27" s="11">
        <f>[22]Março!$D$33</f>
        <v>21.2</v>
      </c>
      <c r="AE27" s="11">
        <f>[22]Março!$D$34</f>
        <v>21.6</v>
      </c>
      <c r="AF27" s="11">
        <f>[22]Março!$D$35</f>
        <v>21.1</v>
      </c>
      <c r="AG27" s="15">
        <f>MIN(B27:AF27)</f>
        <v>15.5</v>
      </c>
      <c r="AH27" s="93">
        <f>AVERAGE(B27:AF27)</f>
        <v>19.787096774193547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[23]Março!$D$5</f>
        <v>20.399999999999999</v>
      </c>
      <c r="C28" s="11">
        <f>[23]Março!$D$6</f>
        <v>19.8</v>
      </c>
      <c r="D28" s="11">
        <f>[23]Março!$D$7</f>
        <v>18.8</v>
      </c>
      <c r="E28" s="11">
        <f>[23]Março!$D$8</f>
        <v>20.3</v>
      </c>
      <c r="F28" s="11">
        <f>[23]Março!$D$9</f>
        <v>21.1</v>
      </c>
      <c r="G28" s="11">
        <f>[23]Março!$D$10</f>
        <v>20.8</v>
      </c>
      <c r="H28" s="11">
        <f>[23]Março!$D$11</f>
        <v>19.899999999999999</v>
      </c>
      <c r="I28" s="11">
        <f>[23]Março!$D$12</f>
        <v>20.8</v>
      </c>
      <c r="J28" s="11">
        <f>[23]Março!$D$13</f>
        <v>20.8</v>
      </c>
      <c r="K28" s="11">
        <f>[23]Março!$D$14</f>
        <v>22.2</v>
      </c>
      <c r="L28" s="11">
        <f>[23]Março!$D$15</f>
        <v>23.4</v>
      </c>
      <c r="M28" s="11">
        <f>[23]Março!$D$16</f>
        <v>24</v>
      </c>
      <c r="N28" s="11">
        <f>[23]Março!$D$17</f>
        <v>24.3</v>
      </c>
      <c r="O28" s="11">
        <f>[23]Março!$D$18</f>
        <v>23.4</v>
      </c>
      <c r="P28" s="11">
        <f>[23]Março!$D$19</f>
        <v>23.5</v>
      </c>
      <c r="Q28" s="11">
        <f>[23]Março!$D$20</f>
        <v>22.4</v>
      </c>
      <c r="R28" s="11">
        <f>[23]Março!$D$21</f>
        <v>22.6</v>
      </c>
      <c r="S28" s="11">
        <f>[23]Março!$D$22</f>
        <v>24.2</v>
      </c>
      <c r="T28" s="11">
        <f>[23]Março!$D$23</f>
        <v>22.4</v>
      </c>
      <c r="U28" s="11">
        <f>[23]Março!$D$24</f>
        <v>22.3</v>
      </c>
      <c r="V28" s="11">
        <f>[23]Março!$D$25</f>
        <v>19.2</v>
      </c>
      <c r="W28" s="11">
        <f>[23]Março!$D$26</f>
        <v>22</v>
      </c>
      <c r="X28" s="11">
        <f>[23]Março!$D$27</f>
        <v>19.7</v>
      </c>
      <c r="Y28" s="11">
        <f>[23]Março!$D$28</f>
        <v>19</v>
      </c>
      <c r="Z28" s="11">
        <f>[23]Março!$D$29</f>
        <v>20.399999999999999</v>
      </c>
      <c r="AA28" s="11">
        <f>[23]Março!$D$30</f>
        <v>20.5</v>
      </c>
      <c r="AB28" s="11">
        <f>[23]Março!$D$31</f>
        <v>19.8</v>
      </c>
      <c r="AC28" s="11">
        <f>[23]Março!$D$32</f>
        <v>22.6</v>
      </c>
      <c r="AD28" s="11">
        <f>[23]Março!$D$33</f>
        <v>21.8</v>
      </c>
      <c r="AE28" s="11">
        <f>[23]Março!$D$34</f>
        <v>21.1</v>
      </c>
      <c r="AF28" s="11">
        <f>[23]Março!$D$35</f>
        <v>21.2</v>
      </c>
      <c r="AG28" s="15">
        <f t="shared" ref="AG28:AG31" si="15">MIN(B28:AF28)</f>
        <v>18.8</v>
      </c>
      <c r="AH28" s="93">
        <f t="shared" ref="AH28:AH31" si="16">AVERAGE(B28:AF28)</f>
        <v>21.441935483870967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[24]Março!$D$5</f>
        <v>22.4</v>
      </c>
      <c r="C29" s="11">
        <f>[24]Março!$D$6</f>
        <v>19.2</v>
      </c>
      <c r="D29" s="11">
        <f>[24]Março!$D$7</f>
        <v>21.3</v>
      </c>
      <c r="E29" s="11">
        <f>[24]Março!$D$8</f>
        <v>20.7</v>
      </c>
      <c r="F29" s="11">
        <f>[24]Março!$D$9</f>
        <v>19.8</v>
      </c>
      <c r="G29" s="11">
        <f>[24]Março!$D$10</f>
        <v>19.899999999999999</v>
      </c>
      <c r="H29" s="11">
        <f>[24]Março!$D$11</f>
        <v>20.2</v>
      </c>
      <c r="I29" s="11">
        <f>[24]Março!$D$12</f>
        <v>20.7</v>
      </c>
      <c r="J29" s="11">
        <f>[24]Março!$D$13</f>
        <v>21.7</v>
      </c>
      <c r="K29" s="11">
        <f>[24]Março!$D$14</f>
        <v>21.1</v>
      </c>
      <c r="L29" s="11">
        <f>[24]Março!$D$15</f>
        <v>20.399999999999999</v>
      </c>
      <c r="M29" s="11">
        <f>[24]Março!$D$16</f>
        <v>21.7</v>
      </c>
      <c r="N29" s="11">
        <f>[24]Março!$D$17</f>
        <v>23.7</v>
      </c>
      <c r="O29" s="11">
        <f>[24]Março!$D$18</f>
        <v>23</v>
      </c>
      <c r="P29" s="11">
        <f>[24]Março!$D$19</f>
        <v>22.4</v>
      </c>
      <c r="Q29" s="11">
        <f>[24]Março!$D$20</f>
        <v>24.5</v>
      </c>
      <c r="R29" s="11">
        <f>[24]Março!$D$21</f>
        <v>22.9</v>
      </c>
      <c r="S29" s="11">
        <f>[24]Março!$D$22</f>
        <v>23.8</v>
      </c>
      <c r="T29" s="11">
        <f>[24]Março!$D$23</f>
        <v>25</v>
      </c>
      <c r="U29" s="11">
        <f>[24]Março!$D$24</f>
        <v>23.1</v>
      </c>
      <c r="V29" s="11">
        <f>[24]Março!$D$25</f>
        <v>20.7</v>
      </c>
      <c r="W29" s="11">
        <f>[24]Março!$D$26</f>
        <v>20.8</v>
      </c>
      <c r="X29" s="11">
        <f>[24]Março!$D$27</f>
        <v>21.9</v>
      </c>
      <c r="Y29" s="11">
        <f>[24]Março!$D$28</f>
        <v>17.2</v>
      </c>
      <c r="Z29" s="11">
        <f>[24]Março!$D$29</f>
        <v>21.8</v>
      </c>
      <c r="AA29" s="11">
        <f>[24]Março!$D$30</f>
        <v>24</v>
      </c>
      <c r="AB29" s="11">
        <f>[24]Março!$D$31</f>
        <v>22.8</v>
      </c>
      <c r="AC29" s="11">
        <f>[24]Março!$D$32</f>
        <v>23.1</v>
      </c>
      <c r="AD29" s="11">
        <f>[24]Março!$D$33</f>
        <v>23.2</v>
      </c>
      <c r="AE29" s="11">
        <f>[24]Março!$D$34</f>
        <v>23.4</v>
      </c>
      <c r="AF29" s="11">
        <f>[24]Março!$D$35</f>
        <v>23.3</v>
      </c>
      <c r="AG29" s="15">
        <f t="shared" si="15"/>
        <v>17.2</v>
      </c>
      <c r="AH29" s="93">
        <f t="shared" si="16"/>
        <v>21.925806451612896</v>
      </c>
      <c r="AM29" t="s">
        <v>47</v>
      </c>
    </row>
    <row r="30" spans="1:39" x14ac:dyDescent="0.2">
      <c r="A30" s="58" t="s">
        <v>10</v>
      </c>
      <c r="B30" s="11">
        <f>[25]Março!$D$5</f>
        <v>21.4</v>
      </c>
      <c r="C30" s="11">
        <f>[25]Março!$D$6</f>
        <v>18.7</v>
      </c>
      <c r="D30" s="11">
        <f>[25]Março!$D$7</f>
        <v>17.8</v>
      </c>
      <c r="E30" s="11">
        <f>[25]Março!$D$8</f>
        <v>18.399999999999999</v>
      </c>
      <c r="F30" s="11">
        <f>[25]Março!$D$9</f>
        <v>18.399999999999999</v>
      </c>
      <c r="G30" s="11">
        <f>[25]Março!$D$10</f>
        <v>19.7</v>
      </c>
      <c r="H30" s="11">
        <f>[25]Março!$D$11</f>
        <v>18.600000000000001</v>
      </c>
      <c r="I30" s="11">
        <f>[25]Março!$D$12</f>
        <v>19</v>
      </c>
      <c r="J30" s="11">
        <f>[25]Março!$D$13</f>
        <v>20.2</v>
      </c>
      <c r="K30" s="11">
        <f>[25]Março!$D$14</f>
        <v>19.399999999999999</v>
      </c>
      <c r="L30" s="11">
        <f>[25]Março!$D$15</f>
        <v>19.2</v>
      </c>
      <c r="M30" s="11">
        <f>[25]Março!$D$16</f>
        <v>22.2</v>
      </c>
      <c r="N30" s="11">
        <f>[25]Março!$D$17</f>
        <v>23.1</v>
      </c>
      <c r="O30" s="11">
        <f>[25]Março!$D$18</f>
        <v>21.4</v>
      </c>
      <c r="P30" s="11">
        <f>[25]Março!$D$19</f>
        <v>21.3</v>
      </c>
      <c r="Q30" s="11">
        <f>[25]Março!$D$20</f>
        <v>23</v>
      </c>
      <c r="R30" s="11">
        <f>[25]Março!$D$21</f>
        <v>23</v>
      </c>
      <c r="S30" s="11">
        <f>[25]Março!$D$22</f>
        <v>22.3</v>
      </c>
      <c r="T30" s="11">
        <f>[25]Março!$D$23</f>
        <v>22.5</v>
      </c>
      <c r="U30" s="11">
        <f>[25]Março!$D$24</f>
        <v>22</v>
      </c>
      <c r="V30" s="11">
        <f>[25]Março!$D$25</f>
        <v>15.9</v>
      </c>
      <c r="W30" s="11">
        <f>[25]Março!$D$26</f>
        <v>18.3</v>
      </c>
      <c r="X30" s="11">
        <f>[25]Março!$D$27</f>
        <v>20.100000000000001</v>
      </c>
      <c r="Y30" s="11">
        <f>[25]Março!$D$28</f>
        <v>18.3</v>
      </c>
      <c r="Z30" s="11">
        <f>[25]Março!$D$29</f>
        <v>20.5</v>
      </c>
      <c r="AA30" s="11">
        <f>[25]Março!$D$30</f>
        <v>19.600000000000001</v>
      </c>
      <c r="AB30" s="11">
        <f>[25]Março!$D$31</f>
        <v>17.7</v>
      </c>
      <c r="AC30" s="11">
        <f>[25]Março!$D$32</f>
        <v>22.7</v>
      </c>
      <c r="AD30" s="11">
        <f>[25]Março!$D$33</f>
        <v>21.1</v>
      </c>
      <c r="AE30" s="11">
        <f>[25]Março!$D$34</f>
        <v>21.6</v>
      </c>
      <c r="AF30" s="11">
        <f>[25]Março!$D$35</f>
        <v>20.7</v>
      </c>
      <c r="AG30" s="15">
        <f t="shared" si="15"/>
        <v>15.9</v>
      </c>
      <c r="AH30" s="93">
        <f t="shared" si="16"/>
        <v>20.261290322580649</v>
      </c>
      <c r="AL30" t="s">
        <v>47</v>
      </c>
    </row>
    <row r="31" spans="1:39" x14ac:dyDescent="0.2">
      <c r="A31" s="58" t="s">
        <v>172</v>
      </c>
      <c r="B31" s="11">
        <f>[26]Março!$D$5</f>
        <v>21.1</v>
      </c>
      <c r="C31" s="11">
        <f>[26]Março!$D$6</f>
        <v>19.2</v>
      </c>
      <c r="D31" s="11">
        <f>[26]Março!$D$7</f>
        <v>18.2</v>
      </c>
      <c r="E31" s="11">
        <f>[26]Março!$D$8</f>
        <v>18.2</v>
      </c>
      <c r="F31" s="11">
        <f>[26]Março!$D$9</f>
        <v>18.5</v>
      </c>
      <c r="G31" s="11">
        <f>[26]Março!$D$10</f>
        <v>18.899999999999999</v>
      </c>
      <c r="H31" s="11">
        <f>[26]Março!$D$11</f>
        <v>19.2</v>
      </c>
      <c r="I31" s="11">
        <f>[26]Março!$D$12</f>
        <v>20.5</v>
      </c>
      <c r="J31" s="11">
        <f>[26]Março!$D$13</f>
        <v>20.5</v>
      </c>
      <c r="K31" s="11">
        <f>[26]Março!$D$14</f>
        <v>19</v>
      </c>
      <c r="L31" s="11">
        <f>[26]Março!$D$15</f>
        <v>21.6</v>
      </c>
      <c r="M31" s="11">
        <f>[26]Março!$D$16</f>
        <v>21</v>
      </c>
      <c r="N31" s="11">
        <f>[26]Março!$D$17</f>
        <v>26.6</v>
      </c>
      <c r="O31" s="11">
        <f>[26]Março!$D$18</f>
        <v>21.7</v>
      </c>
      <c r="P31" s="11">
        <f>[26]Março!$D$19</f>
        <v>21.5</v>
      </c>
      <c r="Q31" s="11">
        <f>[26]Março!$D$20</f>
        <v>24.1</v>
      </c>
      <c r="R31" s="11">
        <f>[26]Março!$D$21</f>
        <v>21.8</v>
      </c>
      <c r="S31" s="11">
        <f>[26]Março!$D$22</f>
        <v>22.2</v>
      </c>
      <c r="T31" s="11">
        <f>[26]Março!$D$23</f>
        <v>22.1</v>
      </c>
      <c r="U31" s="11">
        <f>[26]Março!$D$24</f>
        <v>22.3</v>
      </c>
      <c r="V31" s="11">
        <f>[26]Março!$D$25</f>
        <v>16.899999999999999</v>
      </c>
      <c r="W31" s="11">
        <f>[26]Março!$D$26</f>
        <v>19.600000000000001</v>
      </c>
      <c r="X31" s="11">
        <f>[26]Março!$D$27</f>
        <v>19.8</v>
      </c>
      <c r="Y31" s="11">
        <f>[26]Março!$D$28</f>
        <v>17.8</v>
      </c>
      <c r="Z31" s="11">
        <f>[26]Março!$D$29</f>
        <v>20.3</v>
      </c>
      <c r="AA31" s="11">
        <f>[26]Março!$D$30</f>
        <v>20.7</v>
      </c>
      <c r="AB31" s="11">
        <f>[26]Março!$D$31</f>
        <v>20.3</v>
      </c>
      <c r="AC31" s="11">
        <f>[26]Março!$D$32</f>
        <v>22</v>
      </c>
      <c r="AD31" s="11">
        <f>[26]Março!$D$33</f>
        <v>20.100000000000001</v>
      </c>
      <c r="AE31" s="11">
        <f>[26]Março!$D$34</f>
        <v>21.3</v>
      </c>
      <c r="AF31" s="11">
        <f>[26]Março!$D$35</f>
        <v>20.3</v>
      </c>
      <c r="AG31" s="15">
        <f t="shared" si="15"/>
        <v>16.899999999999999</v>
      </c>
      <c r="AH31" s="93">
        <f t="shared" si="16"/>
        <v>20.558064516129029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[27]Março!$D$5</f>
        <v>*</v>
      </c>
      <c r="C32" s="11" t="str">
        <f>[27]Março!$D$6</f>
        <v>*</v>
      </c>
      <c r="D32" s="11" t="str">
        <f>[27]Março!$D$7</f>
        <v>*</v>
      </c>
      <c r="E32" s="11" t="str">
        <f>[27]Março!$D$8</f>
        <v>*</v>
      </c>
      <c r="F32" s="11" t="str">
        <f>[27]Março!$D$9</f>
        <v>*</v>
      </c>
      <c r="G32" s="11" t="str">
        <f>[27]Março!$D$10</f>
        <v>*</v>
      </c>
      <c r="H32" s="11" t="str">
        <f>[27]Março!$D$11</f>
        <v>*</v>
      </c>
      <c r="I32" s="11" t="str">
        <f>[27]Março!$D$12</f>
        <v>*</v>
      </c>
      <c r="J32" s="11" t="str">
        <f>[27]Março!$D$13</f>
        <v>*</v>
      </c>
      <c r="K32" s="11" t="str">
        <f>[27]Março!$D$14</f>
        <v>*</v>
      </c>
      <c r="L32" s="11" t="str">
        <f>[27]Março!$D$15</f>
        <v>*</v>
      </c>
      <c r="M32" s="11" t="str">
        <f>[27]Março!$D$16</f>
        <v>*</v>
      </c>
      <c r="N32" s="11" t="str">
        <f>[27]Março!$D$17</f>
        <v>*</v>
      </c>
      <c r="O32" s="11" t="str">
        <f>[27]Março!$D$18</f>
        <v>*</v>
      </c>
      <c r="P32" s="11" t="str">
        <f>[27]Março!$D$19</f>
        <v>*</v>
      </c>
      <c r="Q32" s="11" t="str">
        <f>[27]Março!$D$20</f>
        <v>*</v>
      </c>
      <c r="R32" s="11" t="str">
        <f>[27]Março!$D$21</f>
        <v>*</v>
      </c>
      <c r="S32" s="11" t="str">
        <f>[27]Março!$D$22</f>
        <v>*</v>
      </c>
      <c r="T32" s="11" t="str">
        <f>[27]Março!$D$23</f>
        <v>*</v>
      </c>
      <c r="U32" s="11" t="str">
        <f>[27]Março!$D$24</f>
        <v>*</v>
      </c>
      <c r="V32" s="11" t="str">
        <f>[27]Março!$D$25</f>
        <v>*</v>
      </c>
      <c r="W32" s="11" t="str">
        <f>[27]Março!$D$26</f>
        <v>*</v>
      </c>
      <c r="X32" s="11" t="str">
        <f>[27]Março!$D$27</f>
        <v>*</v>
      </c>
      <c r="Y32" s="11" t="str">
        <f>[27]Março!$D$28</f>
        <v>*</v>
      </c>
      <c r="Z32" s="11" t="str">
        <f>[27]Março!$D$29</f>
        <v>*</v>
      </c>
      <c r="AA32" s="11" t="str">
        <f>[27]Março!$D$30</f>
        <v>*</v>
      </c>
      <c r="AB32" s="11" t="str">
        <f>[27]Março!$D$31</f>
        <v>*</v>
      </c>
      <c r="AC32" s="11" t="str">
        <f>[27]Março!$D$32</f>
        <v>*</v>
      </c>
      <c r="AD32" s="11" t="str">
        <f>[27]Março!$D$33</f>
        <v>*</v>
      </c>
      <c r="AE32" s="11" t="str">
        <f>[27]Março!$D$34</f>
        <v>*</v>
      </c>
      <c r="AF32" s="11" t="str">
        <f>[27]Março!$D$35</f>
        <v>*</v>
      </c>
      <c r="AG32" s="15" t="s">
        <v>226</v>
      </c>
      <c r="AH32" s="93" t="s">
        <v>226</v>
      </c>
    </row>
    <row r="33" spans="1:39" s="5" customFormat="1" x14ac:dyDescent="0.2">
      <c r="A33" s="58" t="s">
        <v>12</v>
      </c>
      <c r="B33" s="11">
        <f>[28]Março!$D$5</f>
        <v>21</v>
      </c>
      <c r="C33" s="11">
        <f>[28]Março!$D$6</f>
        <v>20.399999999999999</v>
      </c>
      <c r="D33" s="11" t="str">
        <f>[28]Março!$D$7</f>
        <v>*</v>
      </c>
      <c r="E33" s="11" t="str">
        <f>[28]Março!$D$8</f>
        <v>*</v>
      </c>
      <c r="F33" s="11" t="str">
        <f>[28]Março!$D$9</f>
        <v>*</v>
      </c>
      <c r="G33" s="11" t="str">
        <f>[28]Março!$D$10</f>
        <v>*</v>
      </c>
      <c r="H33" s="11">
        <f>[28]Março!$D$11</f>
        <v>26.2</v>
      </c>
      <c r="I33" s="11">
        <f>[28]Março!$D$12</f>
        <v>20.100000000000001</v>
      </c>
      <c r="J33" s="11">
        <f>[28]Março!$D$13</f>
        <v>20.5</v>
      </c>
      <c r="K33" s="11">
        <f>[28]Março!$D$14</f>
        <v>21.3</v>
      </c>
      <c r="L33" s="11">
        <f>[28]Março!$D$15</f>
        <v>21.5</v>
      </c>
      <c r="M33" s="11">
        <f>[28]Março!$D$16</f>
        <v>21.1</v>
      </c>
      <c r="N33" s="11">
        <f>[28]Março!$D$17</f>
        <v>23.7</v>
      </c>
      <c r="O33" s="11" t="str">
        <f>[28]Março!$D$18</f>
        <v>*</v>
      </c>
      <c r="P33" s="11" t="str">
        <f>[28]Março!$D$19</f>
        <v>*</v>
      </c>
      <c r="Q33" s="11" t="str">
        <f>[28]Março!$D$20</f>
        <v>*</v>
      </c>
      <c r="R33" s="11" t="str">
        <f>[28]Março!$D$21</f>
        <v>*</v>
      </c>
      <c r="S33" s="11" t="str">
        <f>[28]Março!$D$22</f>
        <v>*</v>
      </c>
      <c r="T33" s="11" t="str">
        <f>[28]Março!$D$23</f>
        <v>*</v>
      </c>
      <c r="U33" s="11">
        <f>[28]Março!$D$24</f>
        <v>25.2</v>
      </c>
      <c r="V33" s="11">
        <f>[28]Março!$D$25</f>
        <v>21.4</v>
      </c>
      <c r="W33" s="11">
        <f>[28]Março!$D$26</f>
        <v>23.5</v>
      </c>
      <c r="X33" s="11">
        <f>[28]Março!$D$27</f>
        <v>23.4</v>
      </c>
      <c r="Y33" s="11">
        <f>[28]Março!$D$28</f>
        <v>18.600000000000001</v>
      </c>
      <c r="Z33" s="11">
        <f>[28]Março!$D$29</f>
        <v>22.1</v>
      </c>
      <c r="AA33" s="11">
        <f>[28]Março!$D$30</f>
        <v>23.8</v>
      </c>
      <c r="AB33" s="11">
        <f>[28]Março!$D$31</f>
        <v>24.8</v>
      </c>
      <c r="AC33" s="11" t="str">
        <f>[28]Março!$D$32</f>
        <v>*</v>
      </c>
      <c r="AD33" s="11" t="str">
        <f>[28]Março!$D$33</f>
        <v>*</v>
      </c>
      <c r="AE33" s="11" t="str">
        <f>[28]Março!$D$34</f>
        <v>*</v>
      </c>
      <c r="AF33" s="11">
        <f>[28]Março!$D$35</f>
        <v>26.4</v>
      </c>
      <c r="AG33" s="15">
        <f t="shared" ref="AG33:AG35" si="17">MIN(B33:AF33)</f>
        <v>18.600000000000001</v>
      </c>
      <c r="AH33" s="93">
        <f t="shared" ref="AH33:AH35" si="18">AVERAGE(B33:AF33)</f>
        <v>22.5</v>
      </c>
      <c r="AL33" s="5" t="s">
        <v>47</v>
      </c>
    </row>
    <row r="34" spans="1:39" x14ac:dyDescent="0.2">
      <c r="A34" s="58" t="s">
        <v>13</v>
      </c>
      <c r="B34" s="11">
        <f>[29]Março!$D$5</f>
        <v>20.100000000000001</v>
      </c>
      <c r="C34" s="11">
        <f>[29]Março!$D$6</f>
        <v>20.100000000000001</v>
      </c>
      <c r="D34" s="11">
        <f>[29]Março!$D$7</f>
        <v>19.600000000000001</v>
      </c>
      <c r="E34" s="11">
        <f>[29]Março!$D$8</f>
        <v>21.1</v>
      </c>
      <c r="F34" s="11">
        <f>[29]Março!$D$9</f>
        <v>19.5</v>
      </c>
      <c r="G34" s="11">
        <f>[29]Março!$D$10</f>
        <v>19.2</v>
      </c>
      <c r="H34" s="11">
        <f>[29]Março!$D$11</f>
        <v>19.3</v>
      </c>
      <c r="I34" s="11">
        <f>[29]Março!$D$12</f>
        <v>19.8</v>
      </c>
      <c r="J34" s="11">
        <f>[29]Março!$D$13</f>
        <v>20.2</v>
      </c>
      <c r="K34" s="11">
        <f>[29]Março!$D$14</f>
        <v>20.9</v>
      </c>
      <c r="L34" s="11">
        <f>[29]Março!$D$15</f>
        <v>18.399999999999999</v>
      </c>
      <c r="M34" s="11">
        <f>[29]Março!$D$16</f>
        <v>22</v>
      </c>
      <c r="N34" s="11">
        <f>[29]Março!$D$17</f>
        <v>23.3</v>
      </c>
      <c r="O34" s="11">
        <f>[29]Março!$D$18</f>
        <v>23.3</v>
      </c>
      <c r="P34" s="11">
        <f>[29]Março!$D$19</f>
        <v>24.2</v>
      </c>
      <c r="Q34" s="11">
        <f>[29]Março!$D$20</f>
        <v>24</v>
      </c>
      <c r="R34" s="11">
        <f>[29]Março!$D$21</f>
        <v>22.7</v>
      </c>
      <c r="S34" s="11">
        <f>[29]Março!$D$22</f>
        <v>23.3</v>
      </c>
      <c r="T34" s="11">
        <f>[29]Março!$D$23</f>
        <v>24.4</v>
      </c>
      <c r="U34" s="11">
        <f>[29]Março!$D$24</f>
        <v>23.2</v>
      </c>
      <c r="V34" s="11">
        <f>[29]Março!$D$25</f>
        <v>24</v>
      </c>
      <c r="W34" s="11">
        <f>[29]Março!$D$26</f>
        <v>24.4</v>
      </c>
      <c r="X34" s="11">
        <f>[29]Março!$D$27</f>
        <v>24.1</v>
      </c>
      <c r="Y34" s="11">
        <f>[29]Março!$D$28</f>
        <v>19.899999999999999</v>
      </c>
      <c r="Z34" s="11">
        <f>[29]Março!$D$29</f>
        <v>20.399999999999999</v>
      </c>
      <c r="AA34" s="11">
        <f>[29]Março!$D$30</f>
        <v>23.7</v>
      </c>
      <c r="AB34" s="11">
        <f>[29]Março!$D$31</f>
        <v>24.8</v>
      </c>
      <c r="AC34" s="11">
        <f>[29]Março!$D$32</f>
        <v>24.6</v>
      </c>
      <c r="AD34" s="11">
        <f>[29]Março!$D$33</f>
        <v>24</v>
      </c>
      <c r="AE34" s="11">
        <f>[29]Março!$D$34</f>
        <v>24.4</v>
      </c>
      <c r="AF34" s="11">
        <f>[29]Março!$D$35</f>
        <v>23.2</v>
      </c>
      <c r="AG34" s="15">
        <f t="shared" si="17"/>
        <v>18.399999999999999</v>
      </c>
      <c r="AH34" s="93">
        <f t="shared" si="18"/>
        <v>22.13225806451613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[30]Março!$D$5</f>
        <v>18.5</v>
      </c>
      <c r="C35" s="11">
        <f>[30]Março!$D$6</f>
        <v>19.8</v>
      </c>
      <c r="D35" s="11">
        <f>[30]Março!$D$7</f>
        <v>17.100000000000001</v>
      </c>
      <c r="E35" s="11">
        <f>[30]Março!$D$8</f>
        <v>17.8</v>
      </c>
      <c r="F35" s="11">
        <f>[30]Março!$D$9</f>
        <v>19.3</v>
      </c>
      <c r="G35" s="11">
        <f>[30]Março!$D$10</f>
        <v>20.100000000000001</v>
      </c>
      <c r="H35" s="11">
        <f>[30]Março!$D$11</f>
        <v>19.899999999999999</v>
      </c>
      <c r="I35" s="11">
        <f>[30]Março!$D$12</f>
        <v>21.4</v>
      </c>
      <c r="J35" s="11">
        <f>[30]Março!$D$13</f>
        <v>21.1</v>
      </c>
      <c r="K35" s="11">
        <f>[30]Março!$D$14</f>
        <v>18.100000000000001</v>
      </c>
      <c r="L35" s="11">
        <f>[30]Março!$D$15</f>
        <v>20.2</v>
      </c>
      <c r="M35" s="11">
        <f>[30]Março!$D$16</f>
        <v>22.7</v>
      </c>
      <c r="N35" s="11">
        <f>[30]Março!$D$17</f>
        <v>23.7</v>
      </c>
      <c r="O35" s="11">
        <f>[30]Março!$D$18</f>
        <v>21.4</v>
      </c>
      <c r="P35" s="11">
        <f>[30]Março!$D$19</f>
        <v>23.5</v>
      </c>
      <c r="Q35" s="11">
        <f>[30]Março!$D$20</f>
        <v>23.6</v>
      </c>
      <c r="R35" s="11">
        <f>[30]Março!$D$21</f>
        <v>21.5</v>
      </c>
      <c r="S35" s="11">
        <f>[30]Março!$D$22</f>
        <v>23</v>
      </c>
      <c r="T35" s="11">
        <f>[30]Março!$D$23</f>
        <v>22.2</v>
      </c>
      <c r="U35" s="11">
        <f>[30]Março!$D$24</f>
        <v>22.2</v>
      </c>
      <c r="V35" s="11">
        <f>[30]Março!$D$25</f>
        <v>18.5</v>
      </c>
      <c r="W35" s="11">
        <f>[30]Março!$D$26</f>
        <v>20.3</v>
      </c>
      <c r="X35" s="11">
        <f>[30]Março!$D$27</f>
        <v>19.899999999999999</v>
      </c>
      <c r="Y35" s="11">
        <f>[30]Março!$D$28</f>
        <v>16.2</v>
      </c>
      <c r="Z35" s="11">
        <f>[30]Março!$D$29</f>
        <v>20.100000000000001</v>
      </c>
      <c r="AA35" s="11">
        <f>[30]Março!$D$30</f>
        <v>20.8</v>
      </c>
      <c r="AB35" s="11">
        <f>[30]Março!$D$31</f>
        <v>20.3</v>
      </c>
      <c r="AC35" s="11">
        <f>[30]Março!$D$32</f>
        <v>23.7</v>
      </c>
      <c r="AD35" s="11">
        <f>[30]Março!$D$33</f>
        <v>22.6</v>
      </c>
      <c r="AE35" s="11">
        <f>[30]Março!$D$34</f>
        <v>21.9</v>
      </c>
      <c r="AF35" s="11">
        <f>[30]Março!$D$35</f>
        <v>20.399999999999999</v>
      </c>
      <c r="AG35" s="15">
        <f t="shared" si="17"/>
        <v>16.2</v>
      </c>
      <c r="AH35" s="93">
        <f t="shared" si="18"/>
        <v>20.703225806451609</v>
      </c>
      <c r="AK35" t="s">
        <v>47</v>
      </c>
    </row>
    <row r="36" spans="1:39" x14ac:dyDescent="0.2">
      <c r="A36" s="58" t="s">
        <v>144</v>
      </c>
      <c r="B36" s="11" t="str">
        <f>[31]Março!$D$5</f>
        <v>*</v>
      </c>
      <c r="C36" s="11" t="str">
        <f>[31]Março!$D$6</f>
        <v>*</v>
      </c>
      <c r="D36" s="11" t="str">
        <f>[31]Março!$D$7</f>
        <v>*</v>
      </c>
      <c r="E36" s="11" t="str">
        <f>[31]Março!$D$8</f>
        <v>*</v>
      </c>
      <c r="F36" s="11" t="str">
        <f>[31]Março!$D$9</f>
        <v>*</v>
      </c>
      <c r="G36" s="11" t="str">
        <f>[31]Março!$D$10</f>
        <v>*</v>
      </c>
      <c r="H36" s="11" t="str">
        <f>[31]Março!$D$11</f>
        <v>*</v>
      </c>
      <c r="I36" s="11" t="str">
        <f>[31]Março!$D$12</f>
        <v>*</v>
      </c>
      <c r="J36" s="11" t="str">
        <f>[31]Março!$D$13</f>
        <v>*</v>
      </c>
      <c r="K36" s="11" t="str">
        <f>[31]Março!$D$14</f>
        <v>*</v>
      </c>
      <c r="L36" s="11" t="str">
        <f>[31]Março!$D$15</f>
        <v>*</v>
      </c>
      <c r="M36" s="11" t="str">
        <f>[31]Março!$D$16</f>
        <v>*</v>
      </c>
      <c r="N36" s="11" t="str">
        <f>[31]Março!$D$17</f>
        <v>*</v>
      </c>
      <c r="O36" s="11" t="str">
        <f>[31]Março!$D$18</f>
        <v>*</v>
      </c>
      <c r="P36" s="11" t="str">
        <f>[31]Março!$D$19</f>
        <v>*</v>
      </c>
      <c r="Q36" s="11" t="str">
        <f>[31]Março!$D$20</f>
        <v>*</v>
      </c>
      <c r="R36" s="11" t="str">
        <f>[31]Março!$D$21</f>
        <v>*</v>
      </c>
      <c r="S36" s="11" t="str">
        <f>[31]Março!$D$22</f>
        <v>*</v>
      </c>
      <c r="T36" s="11" t="str">
        <f>[31]Março!$D$23</f>
        <v>*</v>
      </c>
      <c r="U36" s="11" t="str">
        <f>[31]Março!$D$24</f>
        <v>*</v>
      </c>
      <c r="V36" s="11" t="str">
        <f>[31]Março!$D$25</f>
        <v>*</v>
      </c>
      <c r="W36" s="11" t="str">
        <f>[31]Março!$D$26</f>
        <v>*</v>
      </c>
      <c r="X36" s="11" t="str">
        <f>[31]Março!$D$27</f>
        <v>*</v>
      </c>
      <c r="Y36" s="11" t="str">
        <f>[31]Março!$D$28</f>
        <v>*</v>
      </c>
      <c r="Z36" s="11" t="str">
        <f>[31]Março!$D$29</f>
        <v>*</v>
      </c>
      <c r="AA36" s="11" t="str">
        <f>[31]Março!$D$30</f>
        <v>*</v>
      </c>
      <c r="AB36" s="11" t="str">
        <f>[31]Março!$D$31</f>
        <v>*</v>
      </c>
      <c r="AC36" s="11" t="str">
        <f>[31]Março!$D$32</f>
        <v>*</v>
      </c>
      <c r="AD36" s="11" t="str">
        <f>[31]Março!$D$33</f>
        <v>*</v>
      </c>
      <c r="AE36" s="11" t="str">
        <f>[31]Março!$D$34</f>
        <v>*</v>
      </c>
      <c r="AF36" s="11" t="str">
        <f>[31]Março!$D$35</f>
        <v>*</v>
      </c>
      <c r="AG36" s="15" t="s">
        <v>226</v>
      </c>
      <c r="AH36" s="93" t="s">
        <v>226</v>
      </c>
      <c r="AJ36" t="s">
        <v>47</v>
      </c>
    </row>
    <row r="37" spans="1:39" x14ac:dyDescent="0.2">
      <c r="A37" s="58" t="s">
        <v>14</v>
      </c>
      <c r="B37" s="11" t="str">
        <f>[32]Março!$D$5</f>
        <v>*</v>
      </c>
      <c r="C37" s="11" t="str">
        <f>[32]Março!$D$6</f>
        <v>*</v>
      </c>
      <c r="D37" s="11" t="str">
        <f>[32]Março!$D$7</f>
        <v>*</v>
      </c>
      <c r="E37" s="11" t="str">
        <f>[32]Março!$D$8</f>
        <v>*</v>
      </c>
      <c r="F37" s="11" t="str">
        <f>[32]Março!$D$9</f>
        <v>*</v>
      </c>
      <c r="G37" s="11" t="str">
        <f>[32]Março!$D$10</f>
        <v>*</v>
      </c>
      <c r="H37" s="11" t="str">
        <f>[32]Março!$D$11</f>
        <v>*</v>
      </c>
      <c r="I37" s="11" t="str">
        <f>[32]Março!$D$12</f>
        <v>*</v>
      </c>
      <c r="J37" s="11" t="str">
        <f>[32]Março!$D$13</f>
        <v>*</v>
      </c>
      <c r="K37" s="11" t="str">
        <f>[32]Março!$D$14</f>
        <v>*</v>
      </c>
      <c r="L37" s="11" t="str">
        <f>[32]Março!$D$15</f>
        <v>*</v>
      </c>
      <c r="M37" s="11" t="str">
        <f>[32]Março!$D$16</f>
        <v>*</v>
      </c>
      <c r="N37" s="11" t="str">
        <f>[32]Março!$D$17</f>
        <v>*</v>
      </c>
      <c r="O37" s="11" t="str">
        <f>[32]Março!$D$18</f>
        <v>*</v>
      </c>
      <c r="P37" s="11" t="str">
        <f>[32]Março!$D$19</f>
        <v>*</v>
      </c>
      <c r="Q37" s="11" t="str">
        <f>[32]Março!$D$20</f>
        <v>*</v>
      </c>
      <c r="R37" s="11" t="str">
        <f>[32]Março!$D$21</f>
        <v>*</v>
      </c>
      <c r="S37" s="11" t="str">
        <f>[32]Março!$D$22</f>
        <v>*</v>
      </c>
      <c r="T37" s="11" t="str">
        <f>[32]Março!$D$23</f>
        <v>*</v>
      </c>
      <c r="U37" s="11" t="str">
        <f>[32]Março!$D$24</f>
        <v>*</v>
      </c>
      <c r="V37" s="11" t="str">
        <f>[32]Março!$D$25</f>
        <v>*</v>
      </c>
      <c r="W37" s="11" t="str">
        <f>[32]Março!$D$26</f>
        <v>*</v>
      </c>
      <c r="X37" s="11" t="str">
        <f>[32]Março!$D$27</f>
        <v>*</v>
      </c>
      <c r="Y37" s="11" t="str">
        <f>[32]Março!$D$28</f>
        <v>*</v>
      </c>
      <c r="Z37" s="11" t="str">
        <f>[32]Março!$D$29</f>
        <v>*</v>
      </c>
      <c r="AA37" s="11" t="str">
        <f>[32]Março!$D$30</f>
        <v>*</v>
      </c>
      <c r="AB37" s="11" t="str">
        <f>[32]Março!$D$31</f>
        <v>*</v>
      </c>
      <c r="AC37" s="11" t="str">
        <f>[32]Março!$D$32</f>
        <v>*</v>
      </c>
      <c r="AD37" s="11" t="str">
        <f>[32]Março!$D$33</f>
        <v>*</v>
      </c>
      <c r="AE37" s="11" t="str">
        <f>[32]Março!$D$34</f>
        <v>*</v>
      </c>
      <c r="AF37" s="11" t="str">
        <f>[32]Março!$D$35</f>
        <v>*</v>
      </c>
      <c r="AG37" s="15" t="s">
        <v>226</v>
      </c>
      <c r="AH37" s="93" t="s">
        <v>226</v>
      </c>
      <c r="AL37" t="s">
        <v>47</v>
      </c>
    </row>
    <row r="38" spans="1:39" x14ac:dyDescent="0.2">
      <c r="A38" s="58" t="s">
        <v>174</v>
      </c>
      <c r="B38" s="11">
        <f>[33]Março!$D$5</f>
        <v>19.399999999999999</v>
      </c>
      <c r="C38" s="11">
        <f>[33]Março!$D$6</f>
        <v>19.8</v>
      </c>
      <c r="D38" s="11">
        <f>[33]Março!$D$7</f>
        <v>20</v>
      </c>
      <c r="E38" s="11">
        <f>[33]Março!$D$8</f>
        <v>21.5</v>
      </c>
      <c r="F38" s="11">
        <f>[33]Março!$D$9</f>
        <v>21.1</v>
      </c>
      <c r="G38" s="11">
        <f>[33]Março!$D$10</f>
        <v>20.6</v>
      </c>
      <c r="H38" s="11">
        <f>[33]Março!$D$11</f>
        <v>20.3</v>
      </c>
      <c r="I38" s="11">
        <f>[33]Março!$D$12</f>
        <v>20.2</v>
      </c>
      <c r="J38" s="11">
        <f>[33]Março!$D$13</f>
        <v>19.8</v>
      </c>
      <c r="K38" s="11">
        <f>[33]Março!$D$14</f>
        <v>19</v>
      </c>
      <c r="L38" s="11">
        <f>[33]Março!$D$15</f>
        <v>19.399999999999999</v>
      </c>
      <c r="M38" s="11">
        <f>[33]Março!$D$16</f>
        <v>22.3</v>
      </c>
      <c r="N38" s="11">
        <f>[33]Março!$D$17</f>
        <v>23.3</v>
      </c>
      <c r="O38" s="11">
        <f>[33]Março!$D$18</f>
        <v>22.7</v>
      </c>
      <c r="P38" s="11">
        <f>[33]Março!$D$19</f>
        <v>23.6</v>
      </c>
      <c r="Q38" s="11">
        <f>[33]Março!$D$20</f>
        <v>22.3</v>
      </c>
      <c r="R38" s="11">
        <f>[33]Março!$D$21</f>
        <v>23.2</v>
      </c>
      <c r="S38" s="11">
        <f>[33]Março!$D$22</f>
        <v>22.9</v>
      </c>
      <c r="T38" s="11">
        <f>[33]Março!$D$23</f>
        <v>23.9</v>
      </c>
      <c r="U38" s="11">
        <f>[33]Março!$D$24</f>
        <v>24.9</v>
      </c>
      <c r="V38" s="11">
        <f>[33]Março!$D$25</f>
        <v>23.7</v>
      </c>
      <c r="W38" s="11">
        <f>[33]Março!$D$26</f>
        <v>23.7</v>
      </c>
      <c r="X38" s="11">
        <f>[33]Março!$D$27</f>
        <v>22.5</v>
      </c>
      <c r="Y38" s="11">
        <f>[33]Março!$D$28</f>
        <v>21.6</v>
      </c>
      <c r="Z38" s="11">
        <f>[33]Março!$D$29</f>
        <v>22.3</v>
      </c>
      <c r="AA38" s="11">
        <f>[33]Março!$D$30</f>
        <v>23.8</v>
      </c>
      <c r="AB38" s="11">
        <f>[33]Março!$D$31</f>
        <v>24</v>
      </c>
      <c r="AC38" s="11">
        <f>[33]Março!$D$32</f>
        <v>23.5</v>
      </c>
      <c r="AD38" s="11">
        <f>[33]Março!$D$33</f>
        <v>23.3</v>
      </c>
      <c r="AE38" s="11">
        <f>[33]Março!$D$34</f>
        <v>23.3</v>
      </c>
      <c r="AF38" s="11">
        <f>[33]Março!$D$35</f>
        <v>22</v>
      </c>
      <c r="AG38" s="15">
        <f t="shared" ref="AG38" si="19">MIN(B38:AF38)</f>
        <v>19</v>
      </c>
      <c r="AH38" s="93">
        <f t="shared" ref="AH38" si="20">AVERAGE(B38:AF38)</f>
        <v>22.061290322580636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[34]Março!$D$5</f>
        <v>19.8</v>
      </c>
      <c r="C39" s="11">
        <f>[34]Março!$D$6</f>
        <v>18</v>
      </c>
      <c r="D39" s="11">
        <f>[34]Março!$D$7</f>
        <v>16.8</v>
      </c>
      <c r="E39" s="11">
        <f>[34]Março!$D$8</f>
        <v>18.7</v>
      </c>
      <c r="F39" s="11">
        <f>[34]Março!$D$9</f>
        <v>19.7</v>
      </c>
      <c r="G39" s="11">
        <f>[34]Março!$D$10</f>
        <v>20.3</v>
      </c>
      <c r="H39" s="11">
        <f>[34]Março!$D$11</f>
        <v>20.100000000000001</v>
      </c>
      <c r="I39" s="11">
        <f>[34]Março!$D$12</f>
        <v>18.399999999999999</v>
      </c>
      <c r="J39" s="11">
        <f>[34]Março!$D$13</f>
        <v>20.100000000000001</v>
      </c>
      <c r="K39" s="11">
        <f>[34]Março!$D$14</f>
        <v>21</v>
      </c>
      <c r="L39" s="11">
        <f>[34]Março!$D$15</f>
        <v>20.6</v>
      </c>
      <c r="M39" s="11">
        <f>[34]Março!$D$16</f>
        <v>22.2</v>
      </c>
      <c r="N39" s="11">
        <f>[34]Março!$D$17</f>
        <v>22.7</v>
      </c>
      <c r="O39" s="11">
        <f>[34]Março!$D$18</f>
        <v>22.7</v>
      </c>
      <c r="P39" s="11">
        <f>[34]Março!$D$19</f>
        <v>23.1</v>
      </c>
      <c r="Q39" s="11">
        <f>[34]Março!$D$20</f>
        <v>20.2</v>
      </c>
      <c r="R39" s="11">
        <f>[34]Março!$D$21</f>
        <v>21.9</v>
      </c>
      <c r="S39" s="11">
        <f>[34]Março!$D$22</f>
        <v>23</v>
      </c>
      <c r="T39" s="11">
        <f>[34]Março!$D$23</f>
        <v>21.2</v>
      </c>
      <c r="U39" s="11">
        <f>[34]Março!$D$24</f>
        <v>19.600000000000001</v>
      </c>
      <c r="V39" s="11">
        <f>[34]Março!$D$25</f>
        <v>17.100000000000001</v>
      </c>
      <c r="W39" s="11">
        <f>[34]Março!$D$26</f>
        <v>19.2</v>
      </c>
      <c r="X39" s="11">
        <f>[34]Março!$D$27</f>
        <v>19.2</v>
      </c>
      <c r="Y39" s="11">
        <f>[34]Março!$D$28</f>
        <v>17.8</v>
      </c>
      <c r="Z39" s="11">
        <f>[34]Março!$D$29</f>
        <v>18.899999999999999</v>
      </c>
      <c r="AA39" s="11">
        <f>[34]Março!$D$30</f>
        <v>19</v>
      </c>
      <c r="AB39" s="11">
        <f>[34]Março!$D$31</f>
        <v>17.8</v>
      </c>
      <c r="AC39" s="11">
        <f>[34]Março!$D$32</f>
        <v>20.2</v>
      </c>
      <c r="AD39" s="11">
        <f>[34]Março!$D$33</f>
        <v>20.2</v>
      </c>
      <c r="AE39" s="11">
        <f>[34]Março!$D$34</f>
        <v>21.1</v>
      </c>
      <c r="AF39" s="11">
        <f>[34]Março!$D$35</f>
        <v>20.3</v>
      </c>
      <c r="AG39" s="15">
        <f t="shared" ref="AG39:AG40" si="21">MIN(B39:AF39)</f>
        <v>16.8</v>
      </c>
      <c r="AH39" s="93">
        <f t="shared" ref="AH39:AH40" si="22">AVERAGE(B39:AF39)</f>
        <v>20.029032258064515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[35]Março!$D$5</f>
        <v>24.5</v>
      </c>
      <c r="C40" s="11">
        <f>[35]Março!$D$6</f>
        <v>20.399999999999999</v>
      </c>
      <c r="D40" s="11">
        <f>[35]Março!$D$7</f>
        <v>20.100000000000001</v>
      </c>
      <c r="E40" s="11">
        <f>[35]Março!$D$8</f>
        <v>20.2</v>
      </c>
      <c r="F40" s="11" t="str">
        <f>[35]Março!$D$9</f>
        <v>*</v>
      </c>
      <c r="G40" s="11" t="str">
        <f>[35]Março!$D$10</f>
        <v>*</v>
      </c>
      <c r="H40" s="11" t="str">
        <f>[35]Março!$D$11</f>
        <v>*</v>
      </c>
      <c r="I40" s="11" t="str">
        <f>[35]Março!$D$12</f>
        <v>*</v>
      </c>
      <c r="J40" s="11" t="str">
        <f>[35]Março!$D$13</f>
        <v>*</v>
      </c>
      <c r="K40" s="11" t="str">
        <f>[35]Março!$D$14</f>
        <v>*</v>
      </c>
      <c r="L40" s="11" t="str">
        <f>[35]Março!$D$15</f>
        <v>*</v>
      </c>
      <c r="M40" s="11" t="str">
        <f>[35]Março!$D$16</f>
        <v>*</v>
      </c>
      <c r="N40" s="11" t="str">
        <f>[35]Março!$D$17</f>
        <v>*</v>
      </c>
      <c r="O40" s="11" t="str">
        <f>[35]Março!$D$18</f>
        <v>*</v>
      </c>
      <c r="P40" s="11" t="str">
        <f>[35]Março!$D$19</f>
        <v>*</v>
      </c>
      <c r="Q40" s="11" t="str">
        <f>[35]Março!$D$20</f>
        <v>*</v>
      </c>
      <c r="R40" s="11">
        <f>[35]Março!$D$21</f>
        <v>26.8</v>
      </c>
      <c r="S40" s="11">
        <f>[35]Março!$D$22</f>
        <v>25.7</v>
      </c>
      <c r="T40" s="11">
        <f>[35]Março!$D$23</f>
        <v>24.3</v>
      </c>
      <c r="U40" s="11">
        <f>[35]Março!$D$24</f>
        <v>23.1</v>
      </c>
      <c r="V40" s="11">
        <f>[35]Março!$D$25</f>
        <v>23.3</v>
      </c>
      <c r="W40" s="11" t="str">
        <f>[35]Março!$D$26</f>
        <v>*</v>
      </c>
      <c r="X40" s="11" t="str">
        <f>[35]Março!$D$27</f>
        <v>*</v>
      </c>
      <c r="Y40" s="11" t="str">
        <f>[35]Março!$D$28</f>
        <v>*</v>
      </c>
      <c r="Z40" s="11" t="str">
        <f>[35]Março!$D$29</f>
        <v>*</v>
      </c>
      <c r="AA40" s="11" t="str">
        <f>[35]Março!$D$30</f>
        <v>*</v>
      </c>
      <c r="AB40" s="11" t="str">
        <f>[35]Março!$D$31</f>
        <v>*</v>
      </c>
      <c r="AC40" s="11" t="str">
        <f>[35]Março!$D$32</f>
        <v>*</v>
      </c>
      <c r="AD40" s="11">
        <f>[35]Março!$D$33</f>
        <v>26.8</v>
      </c>
      <c r="AE40" s="11">
        <f>[35]Março!$D$34</f>
        <v>23.6</v>
      </c>
      <c r="AF40" s="11">
        <f>[35]Março!$D$35</f>
        <v>23.9</v>
      </c>
      <c r="AG40" s="15">
        <f t="shared" si="21"/>
        <v>20.100000000000001</v>
      </c>
      <c r="AH40" s="93">
        <f t="shared" si="22"/>
        <v>23.558333333333334</v>
      </c>
      <c r="AJ40" t="s">
        <v>47</v>
      </c>
      <c r="AK40" t="s">
        <v>47</v>
      </c>
      <c r="AM40" t="s">
        <v>47</v>
      </c>
    </row>
    <row r="41" spans="1:39" x14ac:dyDescent="0.2">
      <c r="A41" s="58" t="s">
        <v>175</v>
      </c>
      <c r="B41" s="11">
        <f>[36]Março!$D$5</f>
        <v>17.3</v>
      </c>
      <c r="C41" s="11">
        <f>[36]Março!$D$6</f>
        <v>18.8</v>
      </c>
      <c r="D41" s="11">
        <f>[36]Março!$D$7</f>
        <v>18.399999999999999</v>
      </c>
      <c r="E41" s="11">
        <f>[36]Março!$D$8</f>
        <v>18.2</v>
      </c>
      <c r="F41" s="11">
        <f>[36]Março!$D$9</f>
        <v>17.399999999999999</v>
      </c>
      <c r="G41" s="11">
        <f>[36]Março!$D$10</f>
        <v>18</v>
      </c>
      <c r="H41" s="11">
        <f>[36]Março!$D$11</f>
        <v>17.2</v>
      </c>
      <c r="I41" s="11">
        <f>[36]Março!$D$12</f>
        <v>17.100000000000001</v>
      </c>
      <c r="J41" s="11">
        <f>[36]Março!$D$13</f>
        <v>18.3</v>
      </c>
      <c r="K41" s="11">
        <f>[36]Março!$D$14</f>
        <v>16.7</v>
      </c>
      <c r="L41" s="11">
        <f>[36]Março!$D$15</f>
        <v>18.2</v>
      </c>
      <c r="M41" s="11">
        <f>[36]Março!$D$16</f>
        <v>20.399999999999999</v>
      </c>
      <c r="N41" s="11">
        <f>[36]Março!$D$17</f>
        <v>21.1</v>
      </c>
      <c r="O41" s="11">
        <f>[36]Março!$D$18</f>
        <v>19.899999999999999</v>
      </c>
      <c r="P41" s="11">
        <f>[36]Março!$D$19</f>
        <v>21.2</v>
      </c>
      <c r="Q41" s="11">
        <f>[36]Março!$D$20</f>
        <v>20.8</v>
      </c>
      <c r="R41" s="11">
        <f>[36]Março!$D$21</f>
        <v>21.7</v>
      </c>
      <c r="S41" s="11">
        <f>[36]Março!$D$22</f>
        <v>21.8</v>
      </c>
      <c r="T41" s="11">
        <f>[36]Março!$D$23</f>
        <v>22.3</v>
      </c>
      <c r="U41" s="11">
        <f>[36]Março!$D$24</f>
        <v>22.1</v>
      </c>
      <c r="V41" s="11">
        <f>[36]Março!$D$25</f>
        <v>21.2</v>
      </c>
      <c r="W41" s="11">
        <f>[36]Março!$D$26</f>
        <v>22.3</v>
      </c>
      <c r="X41" s="11">
        <f>[36]Março!$D$27</f>
        <v>19.600000000000001</v>
      </c>
      <c r="Y41" s="11">
        <f>[36]Março!$D$28</f>
        <v>16.600000000000001</v>
      </c>
      <c r="Z41" s="11">
        <f>[36]Março!$D$29</f>
        <v>21.1</v>
      </c>
      <c r="AA41" s="11">
        <f>[36]Março!$D$30</f>
        <v>21.8</v>
      </c>
      <c r="AB41" s="11">
        <f>[36]Março!$D$31</f>
        <v>19.5</v>
      </c>
      <c r="AC41" s="11">
        <f>[36]Março!$D$32</f>
        <v>21.9</v>
      </c>
      <c r="AD41" s="11">
        <f>[36]Março!$D$33</f>
        <v>22.5</v>
      </c>
      <c r="AE41" s="11">
        <f>[36]Março!$D$34</f>
        <v>20.3</v>
      </c>
      <c r="AF41" s="11">
        <f>[36]Março!$D$35</f>
        <v>19.7</v>
      </c>
      <c r="AG41" s="15">
        <f t="shared" ref="AG41" si="23">MIN(B41:AF41)</f>
        <v>16.600000000000001</v>
      </c>
      <c r="AH41" s="93">
        <f t="shared" ref="AH41" si="24">AVERAGE(B41:AF41)</f>
        <v>19.78709677419355</v>
      </c>
      <c r="AL41" t="s">
        <v>47</v>
      </c>
    </row>
    <row r="42" spans="1:39" x14ac:dyDescent="0.2">
      <c r="A42" s="58" t="s">
        <v>17</v>
      </c>
      <c r="B42" s="11">
        <f>[37]Março!$D$5</f>
        <v>18.3</v>
      </c>
      <c r="C42" s="11">
        <f>[37]Março!$D$6</f>
        <v>19.100000000000001</v>
      </c>
      <c r="D42" s="11">
        <f>[37]Março!$D$7</f>
        <v>17.899999999999999</v>
      </c>
      <c r="E42" s="11">
        <f>[37]Março!$D$8</f>
        <v>17.5</v>
      </c>
      <c r="F42" s="11">
        <f>[37]Março!$D$9</f>
        <v>17.600000000000001</v>
      </c>
      <c r="G42" s="11">
        <f>[37]Março!$D$10</f>
        <v>18.399999999999999</v>
      </c>
      <c r="H42" s="11">
        <f>[37]Março!$D$11</f>
        <v>19.100000000000001</v>
      </c>
      <c r="I42" s="11">
        <f>[37]Março!$D$12</f>
        <v>19.100000000000001</v>
      </c>
      <c r="J42" s="11">
        <f>[37]Março!$D$13</f>
        <v>18.600000000000001</v>
      </c>
      <c r="K42" s="11">
        <f>[37]Março!$D$14</f>
        <v>17.399999999999999</v>
      </c>
      <c r="L42" s="11">
        <f>[37]Março!$D$15</f>
        <v>17.7</v>
      </c>
      <c r="M42" s="11">
        <f>[37]Março!$D$16</f>
        <v>20.100000000000001</v>
      </c>
      <c r="N42" s="11">
        <f>[37]Março!$D$17</f>
        <v>21.9</v>
      </c>
      <c r="O42" s="11">
        <f>[37]Março!$D$18</f>
        <v>19.3</v>
      </c>
      <c r="P42" s="11">
        <f>[37]Março!$D$19</f>
        <v>21.6</v>
      </c>
      <c r="Q42" s="11">
        <f>[37]Março!$D$20</f>
        <v>22.5</v>
      </c>
      <c r="R42" s="11">
        <f>[37]Março!$D$21</f>
        <v>21.5</v>
      </c>
      <c r="S42" s="11">
        <f>[37]Março!$D$22</f>
        <v>21.8</v>
      </c>
      <c r="T42" s="11">
        <f>[37]Março!$D$23</f>
        <v>21.2</v>
      </c>
      <c r="U42" s="11">
        <f>[37]Março!$D$24</f>
        <v>22.1</v>
      </c>
      <c r="V42" s="11">
        <f>[37]Março!$D$25</f>
        <v>17.8</v>
      </c>
      <c r="W42" s="11">
        <f>[37]Março!$D$26</f>
        <v>20</v>
      </c>
      <c r="X42" s="11">
        <f>[37]Março!$D$27</f>
        <v>19.600000000000001</v>
      </c>
      <c r="Y42" s="11">
        <f>[37]Março!$D$28</f>
        <v>16.399999999999999</v>
      </c>
      <c r="Z42" s="11">
        <f>[37]Março!$D$29</f>
        <v>21.6</v>
      </c>
      <c r="AA42" s="11">
        <f>[37]Março!$D$30</f>
        <v>20</v>
      </c>
      <c r="AB42" s="11">
        <f>[37]Março!$D$31</f>
        <v>18.100000000000001</v>
      </c>
      <c r="AC42" s="11">
        <f>[37]Março!$D$32</f>
        <v>23.4</v>
      </c>
      <c r="AD42" s="11">
        <f>[37]Março!$D$33</f>
        <v>22.2</v>
      </c>
      <c r="AE42" s="11">
        <f>[37]Março!$D$34</f>
        <v>21.4</v>
      </c>
      <c r="AF42" s="11">
        <f>[37]Março!$D$35</f>
        <v>20.5</v>
      </c>
      <c r="AG42" s="15">
        <f t="shared" ref="AG42:AG43" si="25">MIN(B42:AF42)</f>
        <v>16.399999999999999</v>
      </c>
      <c r="AH42" s="93">
        <f t="shared" ref="AH42:AH43" si="26">AVERAGE(B42:AF42)</f>
        <v>19.796774193548387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[38]Março!$D$5</f>
        <v>17.5</v>
      </c>
      <c r="C43" s="11">
        <f>[38]Março!$D$6</f>
        <v>18.8</v>
      </c>
      <c r="D43" s="11">
        <f>[38]Março!$D$7</f>
        <v>18.7</v>
      </c>
      <c r="E43" s="11">
        <f>[38]Março!$D$8</f>
        <v>17.399999999999999</v>
      </c>
      <c r="F43" s="11">
        <f>[38]Março!$D$9</f>
        <v>16.2</v>
      </c>
      <c r="G43" s="11">
        <f>[38]Março!$D$10</f>
        <v>17</v>
      </c>
      <c r="H43" s="11">
        <f>[38]Março!$D$11</f>
        <v>17.100000000000001</v>
      </c>
      <c r="I43" s="11">
        <f>[38]Março!$D$12</f>
        <v>18.100000000000001</v>
      </c>
      <c r="J43" s="11">
        <f>[38]Março!$D$13</f>
        <v>16.5</v>
      </c>
      <c r="K43" s="11">
        <f>[38]Março!$D$14</f>
        <v>16.399999999999999</v>
      </c>
      <c r="L43" s="11">
        <f>[38]Março!$D$15</f>
        <v>18</v>
      </c>
      <c r="M43" s="11">
        <f>[38]Março!$D$16</f>
        <v>20.5</v>
      </c>
      <c r="N43" s="11">
        <f>[38]Março!$D$17</f>
        <v>20.5</v>
      </c>
      <c r="O43" s="11">
        <f>[38]Março!$D$18</f>
        <v>17.100000000000001</v>
      </c>
      <c r="P43" s="11">
        <f>[38]Março!$D$19</f>
        <v>19.2</v>
      </c>
      <c r="Q43" s="11">
        <f>[38]Março!$D$20</f>
        <v>20.3</v>
      </c>
      <c r="R43" s="11">
        <f>[38]Março!$D$21</f>
        <v>20</v>
      </c>
      <c r="S43" s="11">
        <f>[38]Março!$D$22</f>
        <v>21.3</v>
      </c>
      <c r="T43" s="11">
        <f>[38]Março!$D$23</f>
        <v>22.8</v>
      </c>
      <c r="U43" s="11">
        <f>[38]Março!$D$24</f>
        <v>22.1</v>
      </c>
      <c r="V43" s="11">
        <f>[38]Março!$D$25</f>
        <v>19.3</v>
      </c>
      <c r="W43" s="11">
        <f>[38]Março!$D$26</f>
        <v>22.2</v>
      </c>
      <c r="X43" s="11">
        <f>[38]Março!$D$27</f>
        <v>17.5</v>
      </c>
      <c r="Y43" s="11">
        <f>[38]Março!$D$28</f>
        <v>15.4</v>
      </c>
      <c r="Z43" s="11">
        <f>[38]Março!$D$29</f>
        <v>19.2</v>
      </c>
      <c r="AA43" s="11">
        <f>[38]Março!$D$30</f>
        <v>19.399999999999999</v>
      </c>
      <c r="AB43" s="11">
        <f>[38]Março!$D$31</f>
        <v>18</v>
      </c>
      <c r="AC43" s="11">
        <f>[38]Março!$D$32</f>
        <v>21.6</v>
      </c>
      <c r="AD43" s="11">
        <f>[38]Março!$D$33</f>
        <v>21.7</v>
      </c>
      <c r="AE43" s="11">
        <f>[38]Março!$D$34</f>
        <v>20.3</v>
      </c>
      <c r="AF43" s="11">
        <f>[38]Março!$D$35</f>
        <v>17.8</v>
      </c>
      <c r="AG43" s="15">
        <f t="shared" si="25"/>
        <v>15.4</v>
      </c>
      <c r="AH43" s="93">
        <f t="shared" si="26"/>
        <v>18.964516129032258</v>
      </c>
      <c r="AJ43" t="s">
        <v>47</v>
      </c>
    </row>
    <row r="44" spans="1:39" x14ac:dyDescent="0.2">
      <c r="A44" s="58" t="s">
        <v>18</v>
      </c>
      <c r="B44" s="11">
        <f>[39]Março!$D$5</f>
        <v>16.2</v>
      </c>
      <c r="C44" s="11">
        <f>[39]Março!$D$6</f>
        <v>18</v>
      </c>
      <c r="D44" s="11">
        <f>[39]Março!$D$7</f>
        <v>18.399999999999999</v>
      </c>
      <c r="E44" s="11">
        <f>[39]Março!$D$8</f>
        <v>19</v>
      </c>
      <c r="F44" s="11">
        <f>[39]Março!$D$9</f>
        <v>19.3</v>
      </c>
      <c r="G44" s="11">
        <f>[39]Março!$D$10</f>
        <v>17.399999999999999</v>
      </c>
      <c r="H44" s="11">
        <f>[39]Março!$D$11</f>
        <v>17.600000000000001</v>
      </c>
      <c r="I44" s="11">
        <f>[39]Março!$D$12</f>
        <v>16.8</v>
      </c>
      <c r="J44" s="11">
        <f>[39]Março!$D$13</f>
        <v>19.399999999999999</v>
      </c>
      <c r="K44" s="11">
        <f>[39]Março!$D$14</f>
        <v>18.3</v>
      </c>
      <c r="L44" s="11">
        <f>[39]Março!$D$15</f>
        <v>19.399999999999999</v>
      </c>
      <c r="M44" s="11">
        <f>[39]Março!$D$16</f>
        <v>19.3</v>
      </c>
      <c r="N44" s="11">
        <f>[39]Março!$D$17</f>
        <v>21</v>
      </c>
      <c r="O44" s="11">
        <f>[39]Março!$D$18</f>
        <v>20</v>
      </c>
      <c r="P44" s="11">
        <f>[39]Março!$D$19</f>
        <v>21.7</v>
      </c>
      <c r="Q44" s="11">
        <f>[39]Março!$D$20</f>
        <v>20.2</v>
      </c>
      <c r="R44" s="11">
        <f>[39]Março!$D$21</f>
        <v>20.6</v>
      </c>
      <c r="S44" s="11">
        <f>[39]Março!$D$22</f>
        <v>20.5</v>
      </c>
      <c r="T44" s="11">
        <f>[39]Março!$D$23</f>
        <v>20.399999999999999</v>
      </c>
      <c r="U44" s="11">
        <f>[39]Março!$D$24</f>
        <v>21</v>
      </c>
      <c r="V44" s="11">
        <f>[39]Março!$D$25</f>
        <v>20.9</v>
      </c>
      <c r="W44" s="11">
        <f>[39]Março!$D$26</f>
        <v>21.8</v>
      </c>
      <c r="X44" s="11">
        <f>[39]Março!$D$27</f>
        <v>20.9</v>
      </c>
      <c r="Y44" s="11">
        <f>[39]Março!$D$28</f>
        <v>17.100000000000001</v>
      </c>
      <c r="Z44" s="11">
        <f>[39]Março!$D$29</f>
        <v>21.3</v>
      </c>
      <c r="AA44" s="11">
        <f>[39]Março!$D$30</f>
        <v>22.2</v>
      </c>
      <c r="AB44" s="11">
        <f>[39]Março!$D$31</f>
        <v>20.3</v>
      </c>
      <c r="AC44" s="11">
        <f>[39]Março!$D$32</f>
        <v>21</v>
      </c>
      <c r="AD44" s="11">
        <f>[39]Março!$D$33</f>
        <v>21.3</v>
      </c>
      <c r="AE44" s="11">
        <f>[39]Março!$D$34</f>
        <v>20.6</v>
      </c>
      <c r="AF44" s="11">
        <f>[39]Março!$D$35</f>
        <v>20.5</v>
      </c>
      <c r="AG44" s="15">
        <f t="shared" ref="AG44:AG47" si="27">MIN(B44:AF44)</f>
        <v>16.2</v>
      </c>
      <c r="AH44" s="93">
        <f t="shared" ref="AH44:AH47" si="28">AVERAGE(B44:AF44)</f>
        <v>19.754838709677419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[40]Março!$D$5</f>
        <v>19.600000000000001</v>
      </c>
      <c r="C45" s="11">
        <f>[40]Março!$D$6</f>
        <v>21</v>
      </c>
      <c r="D45" s="11">
        <f>[40]Março!$D$7</f>
        <v>20.7</v>
      </c>
      <c r="E45" s="11">
        <f>[40]Março!$D$8</f>
        <v>21</v>
      </c>
      <c r="F45" s="11">
        <f>[40]Março!$D$9</f>
        <v>19</v>
      </c>
      <c r="G45" s="11">
        <f>[40]Março!$D$10</f>
        <v>20.7</v>
      </c>
      <c r="H45" s="11">
        <f>[40]Março!$D$11</f>
        <v>20.2</v>
      </c>
      <c r="I45" s="11">
        <f>[40]Março!$D$12</f>
        <v>18.3</v>
      </c>
      <c r="J45" s="11">
        <f>[40]Março!$D$13</f>
        <v>19.100000000000001</v>
      </c>
      <c r="K45" s="11">
        <f>[40]Março!$D$14</f>
        <v>19.5</v>
      </c>
      <c r="L45" s="11">
        <f>[40]Março!$D$15</f>
        <v>21.3</v>
      </c>
      <c r="M45" s="11">
        <f>[40]Março!$D$16</f>
        <v>23</v>
      </c>
      <c r="N45" s="11">
        <f>[40]Março!$D$17</f>
        <v>22.9</v>
      </c>
      <c r="O45" s="11">
        <f>[40]Março!$D$18</f>
        <v>21.8</v>
      </c>
      <c r="P45" s="11">
        <f>[40]Março!$D$19</f>
        <v>22.3</v>
      </c>
      <c r="Q45" s="11">
        <f>[40]Março!$D$20</f>
        <v>21</v>
      </c>
      <c r="R45" s="11">
        <f>[40]Março!$D$21</f>
        <v>22.6</v>
      </c>
      <c r="S45" s="11">
        <f>[40]Março!$D$22</f>
        <v>23.1</v>
      </c>
      <c r="T45" s="11">
        <f>[40]Março!$D$23</f>
        <v>22.8</v>
      </c>
      <c r="U45" s="11">
        <f>[40]Março!$D$24</f>
        <v>22.6</v>
      </c>
      <c r="V45" s="11">
        <f>[40]Março!$D$25</f>
        <v>20.8</v>
      </c>
      <c r="W45" s="11">
        <f>[40]Março!$D$26</f>
        <v>22.4</v>
      </c>
      <c r="X45" s="11">
        <f>[40]Março!$D$27</f>
        <v>20.2</v>
      </c>
      <c r="Y45" s="11">
        <f>[40]Março!$D$28</f>
        <v>21.1</v>
      </c>
      <c r="Z45" s="11">
        <f>[40]Março!$D$29</f>
        <v>21.1</v>
      </c>
      <c r="AA45" s="11">
        <f>[40]Março!$D$30</f>
        <v>21.1</v>
      </c>
      <c r="AB45" s="11">
        <f>[40]Março!$D$31</f>
        <v>21.2</v>
      </c>
      <c r="AC45" s="11">
        <f>[40]Março!$D$32</f>
        <v>22</v>
      </c>
      <c r="AD45" s="11">
        <f>[40]Março!$D$33</f>
        <v>22.8</v>
      </c>
      <c r="AE45" s="11">
        <f>[40]Março!$D$34</f>
        <v>20.9</v>
      </c>
      <c r="AF45" s="11">
        <f>[40]Março!$D$35</f>
        <v>20.6</v>
      </c>
      <c r="AG45" s="15">
        <f t="shared" si="27"/>
        <v>18.3</v>
      </c>
      <c r="AH45" s="93">
        <f t="shared" si="28"/>
        <v>21.183870967741942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[41]Março!$D$5</f>
        <v>19.2</v>
      </c>
      <c r="C46" s="11">
        <f>[41]Março!$D$6</f>
        <v>18.5</v>
      </c>
      <c r="D46" s="11">
        <f>[41]Março!$D$7</f>
        <v>17.899999999999999</v>
      </c>
      <c r="E46" s="11">
        <f>[41]Março!$D$8</f>
        <v>18.600000000000001</v>
      </c>
      <c r="F46" s="11">
        <f>[41]Março!$D$9</f>
        <v>18.899999999999999</v>
      </c>
      <c r="G46" s="11">
        <f>[41]Março!$D$10</f>
        <v>19.399999999999999</v>
      </c>
      <c r="H46" s="11">
        <f>[41]Março!$D$11</f>
        <v>19.7</v>
      </c>
      <c r="I46" s="11">
        <f>[41]Março!$D$12</f>
        <v>19.2</v>
      </c>
      <c r="J46" s="11">
        <f>[41]Março!$D$13</f>
        <v>20.2</v>
      </c>
      <c r="K46" s="11">
        <f>[41]Março!$D$14</f>
        <v>20.8</v>
      </c>
      <c r="L46" s="11">
        <f>[41]Março!$D$15</f>
        <v>20.3</v>
      </c>
      <c r="M46" s="11">
        <f>[41]Março!$D$16</f>
        <v>21.9</v>
      </c>
      <c r="N46" s="11">
        <f>[41]Março!$D$17</f>
        <v>22.9</v>
      </c>
      <c r="O46" s="11">
        <f>[41]Março!$D$18</f>
        <v>24.4</v>
      </c>
      <c r="P46" s="11">
        <f>[41]Março!$D$19</f>
        <v>21.6</v>
      </c>
      <c r="Q46" s="11">
        <f>[41]Março!$D$20</f>
        <v>23</v>
      </c>
      <c r="R46" s="11">
        <f>[41]Março!$D$21</f>
        <v>21.6</v>
      </c>
      <c r="S46" s="11">
        <f>[41]Março!$D$22</f>
        <v>22.2</v>
      </c>
      <c r="T46" s="11">
        <f>[41]Março!$D$23</f>
        <v>21.2</v>
      </c>
      <c r="U46" s="11">
        <f>[41]Março!$D$24</f>
        <v>19.899999999999999</v>
      </c>
      <c r="V46" s="11">
        <f>[41]Março!$D$25</f>
        <v>16.100000000000001</v>
      </c>
      <c r="W46" s="11">
        <f>[41]Março!$D$26</f>
        <v>18.600000000000001</v>
      </c>
      <c r="X46" s="11">
        <f>[41]Março!$D$27</f>
        <v>20</v>
      </c>
      <c r="Y46" s="11">
        <f>[41]Março!$D$28</f>
        <v>17.399999999999999</v>
      </c>
      <c r="Z46" s="11">
        <f>[41]Março!$D$29</f>
        <v>19.100000000000001</v>
      </c>
      <c r="AA46" s="11">
        <f>[41]Março!$D$30</f>
        <v>19.899999999999999</v>
      </c>
      <c r="AB46" s="11">
        <f>[41]Março!$D$31</f>
        <v>18.5</v>
      </c>
      <c r="AC46" s="11">
        <f>[41]Março!$D$32</f>
        <v>21.3</v>
      </c>
      <c r="AD46" s="11">
        <f>[41]Março!$D$33</f>
        <v>19.600000000000001</v>
      </c>
      <c r="AE46" s="11">
        <f>[41]Março!$D$34</f>
        <v>21.3</v>
      </c>
      <c r="AF46" s="11">
        <f>[41]Março!$D$35</f>
        <v>21.7</v>
      </c>
      <c r="AG46" s="15">
        <f t="shared" si="27"/>
        <v>16.100000000000001</v>
      </c>
      <c r="AH46" s="93">
        <f t="shared" si="28"/>
        <v>20.158064516129031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[42]Março!$D$5</f>
        <v>18.5</v>
      </c>
      <c r="C47" s="11">
        <f>[42]Março!$D$6</f>
        <v>18.5</v>
      </c>
      <c r="D47" s="11">
        <f>[42]Março!$D$7</f>
        <v>18.399999999999999</v>
      </c>
      <c r="E47" s="11">
        <f>[42]Março!$D$8</f>
        <v>19</v>
      </c>
      <c r="F47" s="11">
        <f>[42]Março!$D$9</f>
        <v>19.100000000000001</v>
      </c>
      <c r="G47" s="11">
        <f>[42]Março!$D$10</f>
        <v>19.7</v>
      </c>
      <c r="H47" s="11">
        <f>[42]Março!$D$11</f>
        <v>21.4</v>
      </c>
      <c r="I47" s="11">
        <f>[42]Março!$D$12</f>
        <v>21</v>
      </c>
      <c r="J47" s="11">
        <f>[42]Março!$D$13</f>
        <v>21.3</v>
      </c>
      <c r="K47" s="11">
        <f>[42]Março!$D$14</f>
        <v>19.3</v>
      </c>
      <c r="L47" s="11">
        <f>[42]Março!$D$15</f>
        <v>21.2</v>
      </c>
      <c r="M47" s="11">
        <f>[42]Março!$D$16</f>
        <v>22.7</v>
      </c>
      <c r="N47" s="11">
        <f>[42]Março!$D$17</f>
        <v>24.7</v>
      </c>
      <c r="O47" s="11">
        <f>[42]Março!$D$18</f>
        <v>23</v>
      </c>
      <c r="P47" s="11">
        <f>[42]Março!$D$19</f>
        <v>23</v>
      </c>
      <c r="Q47" s="11">
        <f>[42]Março!$D$20</f>
        <v>22</v>
      </c>
      <c r="R47" s="11">
        <f>[42]Março!$D$21</f>
        <v>22.6</v>
      </c>
      <c r="S47" s="11">
        <f>[42]Março!$D$22</f>
        <v>22.5</v>
      </c>
      <c r="T47" s="11">
        <f>[42]Março!$D$23</f>
        <v>22.1</v>
      </c>
      <c r="U47" s="11">
        <f>[42]Março!$D$24</f>
        <v>21.1</v>
      </c>
      <c r="V47" s="11">
        <f>[42]Março!$D$25</f>
        <v>18.7</v>
      </c>
      <c r="W47" s="11">
        <f>[42]Março!$D$26</f>
        <v>20.2</v>
      </c>
      <c r="X47" s="11">
        <f>[42]Março!$D$27</f>
        <v>20.399999999999999</v>
      </c>
      <c r="Y47" s="11">
        <f>[42]Março!$D$28</f>
        <v>15.4</v>
      </c>
      <c r="Z47" s="11">
        <f>[42]Março!$D$29</f>
        <v>22</v>
      </c>
      <c r="AA47" s="11">
        <f>[42]Março!$D$30</f>
        <v>22.2</v>
      </c>
      <c r="AB47" s="11">
        <f>[42]Março!$D$31</f>
        <v>21.2</v>
      </c>
      <c r="AC47" s="11">
        <f>[42]Março!$D$32</f>
        <v>21.8</v>
      </c>
      <c r="AD47" s="11">
        <f>[42]Março!$D$33</f>
        <v>21.4</v>
      </c>
      <c r="AE47" s="11">
        <f>[42]Março!$D$34</f>
        <v>21.4</v>
      </c>
      <c r="AF47" s="11">
        <f>[42]Março!$D$35</f>
        <v>20.6</v>
      </c>
      <c r="AG47" s="15">
        <f t="shared" si="27"/>
        <v>15.4</v>
      </c>
      <c r="AH47" s="93">
        <f t="shared" si="28"/>
        <v>20.851612903225806</v>
      </c>
    </row>
    <row r="48" spans="1:39" x14ac:dyDescent="0.2">
      <c r="A48" s="58" t="s">
        <v>44</v>
      </c>
      <c r="B48" s="11">
        <f>[43]Março!$D$5</f>
        <v>19</v>
      </c>
      <c r="C48" s="11">
        <f>[43]Março!$D$6</f>
        <v>18.5</v>
      </c>
      <c r="D48" s="11">
        <f>[43]Março!$D$7</f>
        <v>19.600000000000001</v>
      </c>
      <c r="E48" s="11">
        <f>[43]Março!$D$8</f>
        <v>19.899999999999999</v>
      </c>
      <c r="F48" s="11">
        <f>[43]Março!$D$9</f>
        <v>21.2</v>
      </c>
      <c r="G48" s="11">
        <f>[43]Março!$D$10</f>
        <v>21.3</v>
      </c>
      <c r="H48" s="11">
        <f>[43]Março!$D$11</f>
        <v>20.6</v>
      </c>
      <c r="I48" s="11">
        <f>[43]Março!$D$12</f>
        <v>19.8</v>
      </c>
      <c r="J48" s="11">
        <f>[43]Março!$D$13</f>
        <v>21</v>
      </c>
      <c r="K48" s="11">
        <f>[43]Março!$D$14</f>
        <v>20.399999999999999</v>
      </c>
      <c r="L48" s="11">
        <f>[43]Março!$D$15</f>
        <v>21.6</v>
      </c>
      <c r="M48" s="11">
        <f>[43]Março!$D$16</f>
        <v>23.3</v>
      </c>
      <c r="N48" s="11">
        <f>[43]Março!$D$17</f>
        <v>23.3</v>
      </c>
      <c r="O48" s="11">
        <f>[43]Março!$D$18</f>
        <v>22.1</v>
      </c>
      <c r="P48" s="11">
        <f>[43]Março!$D$19</f>
        <v>23.1</v>
      </c>
      <c r="Q48" s="11">
        <f>[43]Março!$D$20</f>
        <v>21.6</v>
      </c>
      <c r="R48" s="11">
        <f>[43]Março!$D$21</f>
        <v>23.1</v>
      </c>
      <c r="S48" s="11">
        <f>[43]Março!$D$22</f>
        <v>23.1</v>
      </c>
      <c r="T48" s="11">
        <f>[43]Março!$D$23</f>
        <v>22.9</v>
      </c>
      <c r="U48" s="11">
        <f>[43]Março!$D$24</f>
        <v>22.3</v>
      </c>
      <c r="V48" s="11">
        <f>[43]Março!$D$25</f>
        <v>21.9</v>
      </c>
      <c r="W48" s="11">
        <f>[43]Março!$D$26</f>
        <v>22</v>
      </c>
      <c r="X48" s="11">
        <f>[43]Março!$D$27</f>
        <v>21.9</v>
      </c>
      <c r="Y48" s="11">
        <f>[43]Março!$D$28</f>
        <v>21.9</v>
      </c>
      <c r="Z48" s="11">
        <f>[43]Março!$D$29</f>
        <v>22.1</v>
      </c>
      <c r="AA48" s="11">
        <f>[43]Março!$D$30</f>
        <v>21.6</v>
      </c>
      <c r="AB48" s="11">
        <f>[43]Março!$D$31</f>
        <v>22.3</v>
      </c>
      <c r="AC48" s="11">
        <f>[43]Março!$D$32</f>
        <v>23</v>
      </c>
      <c r="AD48" s="11">
        <f>[43]Março!$D$33</f>
        <v>22.1</v>
      </c>
      <c r="AE48" s="11">
        <f>[43]Março!$D$34</f>
        <v>21.6</v>
      </c>
      <c r="AF48" s="11">
        <f>[43]Março!$D$35</f>
        <v>21.2</v>
      </c>
      <c r="AG48" s="15">
        <f>MIN(B48:AF48)</f>
        <v>18.5</v>
      </c>
      <c r="AH48" s="93">
        <f>AVERAGE(B48:AF48)</f>
        <v>21.590322580645168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[44]Março!$D$5</f>
        <v>*</v>
      </c>
      <c r="C49" s="11" t="str">
        <f>[44]Março!$D$6</f>
        <v>*</v>
      </c>
      <c r="D49" s="11" t="str">
        <f>[44]Março!$D$7</f>
        <v>*</v>
      </c>
      <c r="E49" s="11" t="str">
        <f>[44]Março!$D$8</f>
        <v>*</v>
      </c>
      <c r="F49" s="11" t="str">
        <f>[44]Março!$D$9</f>
        <v>*</v>
      </c>
      <c r="G49" s="11" t="str">
        <f>[44]Março!$D$10</f>
        <v>*</v>
      </c>
      <c r="H49" s="11" t="str">
        <f>[44]Março!$D$11</f>
        <v>*</v>
      </c>
      <c r="I49" s="11" t="str">
        <f>[44]Março!$D$12</f>
        <v>*</v>
      </c>
      <c r="J49" s="11" t="str">
        <f>[44]Março!$D$13</f>
        <v>*</v>
      </c>
      <c r="K49" s="11" t="str">
        <f>[44]Março!$D$14</f>
        <v>*</v>
      </c>
      <c r="L49" s="11" t="str">
        <f>[44]Março!$D$15</f>
        <v>*</v>
      </c>
      <c r="M49" s="11" t="str">
        <f>[44]Março!$D$16</f>
        <v>*</v>
      </c>
      <c r="N49" s="11" t="str">
        <f>[44]Março!$D$17</f>
        <v>*</v>
      </c>
      <c r="O49" s="11" t="str">
        <f>[44]Março!$D$18</f>
        <v>*</v>
      </c>
      <c r="P49" s="11" t="str">
        <f>[44]Março!$D$19</f>
        <v>*</v>
      </c>
      <c r="Q49" s="11" t="str">
        <f>[44]Março!$D$20</f>
        <v>*</v>
      </c>
      <c r="R49" s="11" t="str">
        <f>[44]Março!$D$21</f>
        <v>*</v>
      </c>
      <c r="S49" s="11" t="str">
        <f>[44]Março!$D$22</f>
        <v>*</v>
      </c>
      <c r="T49" s="11" t="str">
        <f>[44]Março!$D$23</f>
        <v>*</v>
      </c>
      <c r="U49" s="11" t="str">
        <f>[44]Março!$D$24</f>
        <v>*</v>
      </c>
      <c r="V49" s="11" t="str">
        <f>[44]Março!$D$25</f>
        <v>*</v>
      </c>
      <c r="W49" s="11" t="str">
        <f>[44]Março!$D$26</f>
        <v>*</v>
      </c>
      <c r="X49" s="11" t="str">
        <f>[44]Março!$D$27</f>
        <v>*</v>
      </c>
      <c r="Y49" s="11" t="str">
        <f>[44]Março!$D$28</f>
        <v>*</v>
      </c>
      <c r="Z49" s="11" t="str">
        <f>[44]Março!$D$29</f>
        <v>*</v>
      </c>
      <c r="AA49" s="11" t="str">
        <f>[44]Março!$D$30</f>
        <v>*</v>
      </c>
      <c r="AB49" s="11" t="str">
        <f>[44]Março!$D$31</f>
        <v>*</v>
      </c>
      <c r="AC49" s="11" t="str">
        <f>[44]Março!$D$32</f>
        <v>*</v>
      </c>
      <c r="AD49" s="11" t="str">
        <f>[44]Março!$D$33</f>
        <v>*</v>
      </c>
      <c r="AE49" s="11" t="str">
        <f>[44]Março!$D$34</f>
        <v>*</v>
      </c>
      <c r="AF49" s="11" t="str">
        <f>[44]Março!$D$35</f>
        <v>*</v>
      </c>
      <c r="AG49" s="15" t="s">
        <v>226</v>
      </c>
      <c r="AH49" s="93" t="s">
        <v>226</v>
      </c>
    </row>
    <row r="50" spans="1:39" s="5" customFormat="1" ht="17.100000000000001" customHeight="1" x14ac:dyDescent="0.2">
      <c r="A50" s="59" t="s">
        <v>228</v>
      </c>
      <c r="B50" s="13">
        <f t="shared" ref="B50:AG50" si="29">MIN(B5:B49)</f>
        <v>16.2</v>
      </c>
      <c r="C50" s="13">
        <f t="shared" si="29"/>
        <v>17.3</v>
      </c>
      <c r="D50" s="13">
        <f t="shared" si="29"/>
        <v>16.3</v>
      </c>
      <c r="E50" s="13">
        <f t="shared" si="29"/>
        <v>15.8</v>
      </c>
      <c r="F50" s="13">
        <f t="shared" si="29"/>
        <v>15.5</v>
      </c>
      <c r="G50" s="13">
        <f t="shared" si="29"/>
        <v>15.8</v>
      </c>
      <c r="H50" s="13">
        <f t="shared" si="29"/>
        <v>17.100000000000001</v>
      </c>
      <c r="I50" s="13">
        <f t="shared" si="29"/>
        <v>15.7</v>
      </c>
      <c r="J50" s="13">
        <f t="shared" si="29"/>
        <v>16.5</v>
      </c>
      <c r="K50" s="13">
        <f t="shared" si="29"/>
        <v>16.399999999999999</v>
      </c>
      <c r="L50" s="13">
        <f t="shared" si="29"/>
        <v>14.9</v>
      </c>
      <c r="M50" s="13">
        <f t="shared" si="29"/>
        <v>18.899999999999999</v>
      </c>
      <c r="N50" s="13">
        <f t="shared" si="29"/>
        <v>20</v>
      </c>
      <c r="O50" s="13">
        <f t="shared" si="29"/>
        <v>17.100000000000001</v>
      </c>
      <c r="P50" s="13">
        <f t="shared" si="29"/>
        <v>17.100000000000001</v>
      </c>
      <c r="Q50" s="13">
        <f t="shared" si="29"/>
        <v>17.399999999999999</v>
      </c>
      <c r="R50" s="13">
        <f t="shared" si="29"/>
        <v>20</v>
      </c>
      <c r="S50" s="13">
        <f t="shared" si="29"/>
        <v>20.5</v>
      </c>
      <c r="T50" s="13">
        <f t="shared" si="29"/>
        <v>20.399999999999999</v>
      </c>
      <c r="U50" s="13">
        <f t="shared" si="29"/>
        <v>19.600000000000001</v>
      </c>
      <c r="V50" s="13">
        <f t="shared" si="29"/>
        <v>12.7</v>
      </c>
      <c r="W50" s="13">
        <f t="shared" si="29"/>
        <v>14.8</v>
      </c>
      <c r="X50" s="13">
        <f t="shared" si="29"/>
        <v>17.5</v>
      </c>
      <c r="Y50" s="13">
        <f t="shared" si="29"/>
        <v>15</v>
      </c>
      <c r="Z50" s="13">
        <f t="shared" si="29"/>
        <v>17.5</v>
      </c>
      <c r="AA50" s="13">
        <f t="shared" si="29"/>
        <v>17.5</v>
      </c>
      <c r="AB50" s="13">
        <f t="shared" si="29"/>
        <v>15.6</v>
      </c>
      <c r="AC50" s="13">
        <f t="shared" si="29"/>
        <v>20.2</v>
      </c>
      <c r="AD50" s="13">
        <f t="shared" si="29"/>
        <v>19.600000000000001</v>
      </c>
      <c r="AE50" s="13">
        <f t="shared" si="29"/>
        <v>20.3</v>
      </c>
      <c r="AF50" s="13">
        <f t="shared" si="29"/>
        <v>17.8</v>
      </c>
      <c r="AG50" s="15">
        <f t="shared" si="29"/>
        <v>12.7</v>
      </c>
      <c r="AH50" s="93">
        <f>AVERAGE(AH5:AH49)</f>
        <v>20.833412991002852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116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4" spans="1:39" x14ac:dyDescent="0.2">
      <c r="AM64" s="1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4" sqref="AJ6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6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7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7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5">
        <v>31</v>
      </c>
      <c r="AG3" s="168" t="s">
        <v>36</v>
      </c>
    </row>
    <row r="4" spans="1:37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6"/>
      <c r="AG4" s="169"/>
    </row>
    <row r="5" spans="1:37" s="5" customFormat="1" x14ac:dyDescent="0.2">
      <c r="A5" s="58" t="s">
        <v>40</v>
      </c>
      <c r="B5" s="128">
        <f>[1]Março!$E$5</f>
        <v>73.416666666666671</v>
      </c>
      <c r="C5" s="128">
        <f>[1]Março!$E$6</f>
        <v>77.583333333333329</v>
      </c>
      <c r="D5" s="128">
        <f>[1]Março!$E$7</f>
        <v>73.375</v>
      </c>
      <c r="E5" s="128">
        <f>[1]Março!$E$8</f>
        <v>71.333333333333329</v>
      </c>
      <c r="F5" s="128">
        <f>[1]Março!$E$9</f>
        <v>67.541666666666671</v>
      </c>
      <c r="G5" s="128">
        <f>[1]Março!$E$10</f>
        <v>66.541666666666671</v>
      </c>
      <c r="H5" s="128">
        <f>[1]Março!$E$11</f>
        <v>64.666666666666671</v>
      </c>
      <c r="I5" s="128">
        <f>[1]Março!$E$12</f>
        <v>62.5</v>
      </c>
      <c r="J5" s="128">
        <f>[1]Março!$E$13</f>
        <v>64.166666666666671</v>
      </c>
      <c r="K5" s="128">
        <f>[1]Março!$E$14</f>
        <v>63.416666666666664</v>
      </c>
      <c r="L5" s="128">
        <f>[1]Março!$E$15</f>
        <v>64.375</v>
      </c>
      <c r="M5" s="128">
        <f>[1]Março!$E$16</f>
        <v>64.583333333333329</v>
      </c>
      <c r="N5" s="128">
        <f>[1]Março!$E$17</f>
        <v>61.958333333333336</v>
      </c>
      <c r="O5" s="128">
        <f>[1]Março!$E$18</f>
        <v>61.125</v>
      </c>
      <c r="P5" s="128">
        <f>[1]Março!$E$19</f>
        <v>71.458333333333329</v>
      </c>
      <c r="Q5" s="128">
        <f>[1]Março!$E$20</f>
        <v>67.166666666666671</v>
      </c>
      <c r="R5" s="128">
        <f>[1]Março!$E$21</f>
        <v>66.291666666666671</v>
      </c>
      <c r="S5" s="128">
        <f>[1]Março!$E$22</f>
        <v>67.541666666666671</v>
      </c>
      <c r="T5" s="128">
        <f>[1]Março!$E$23</f>
        <v>78.5</v>
      </c>
      <c r="U5" s="128">
        <f>[1]Março!$E$24</f>
        <v>84.416666666666671</v>
      </c>
      <c r="V5" s="128">
        <f>[1]Março!$E$25</f>
        <v>81.291666666666671</v>
      </c>
      <c r="W5" s="128">
        <f>[1]Março!$E$26</f>
        <v>81.5</v>
      </c>
      <c r="X5" s="128">
        <f>[1]Março!$E$27</f>
        <v>68.791666666666671</v>
      </c>
      <c r="Y5" s="128">
        <f>[1]Março!$E$28</f>
        <v>70.625</v>
      </c>
      <c r="Z5" s="128">
        <f>[1]Março!$E$29</f>
        <v>67.208333333333329</v>
      </c>
      <c r="AA5" s="128">
        <f>[1]Março!$E$30</f>
        <v>64.75</v>
      </c>
      <c r="AB5" s="128">
        <f>[1]Março!$E$31</f>
        <v>66.208333333333329</v>
      </c>
      <c r="AC5" s="128">
        <f>[1]Março!$E$32</f>
        <v>74.166666666666671</v>
      </c>
      <c r="AD5" s="128">
        <f>[1]Março!$E$33</f>
        <v>80.708333333333329</v>
      </c>
      <c r="AE5" s="128">
        <f>[1]Março!$E$34</f>
        <v>82.25</v>
      </c>
      <c r="AF5" s="128">
        <f>[1]Março!$E$35</f>
        <v>74.666666666666671</v>
      </c>
      <c r="AG5" s="92">
        <f t="shared" ref="AG5:AG9" si="1">AVERAGE(B5:AF5)</f>
        <v>70.455645161290334</v>
      </c>
    </row>
    <row r="6" spans="1:37" x14ac:dyDescent="0.2">
      <c r="A6" s="58" t="s">
        <v>0</v>
      </c>
      <c r="B6" s="11">
        <f>[2]Março!$E$5</f>
        <v>66.333333333333329</v>
      </c>
      <c r="C6" s="11">
        <f>[2]Março!$E$6</f>
        <v>66.166666666666671</v>
      </c>
      <c r="D6" s="11">
        <f>[2]Março!$E$7</f>
        <v>62.916666666666664</v>
      </c>
      <c r="E6" s="11">
        <f>[2]Março!$E$8</f>
        <v>58.75</v>
      </c>
      <c r="F6" s="11">
        <f>[2]Março!$E$9</f>
        <v>53.458333333333336</v>
      </c>
      <c r="G6" s="11">
        <f>[2]Março!$E$10</f>
        <v>52.208333333333336</v>
      </c>
      <c r="H6" s="11">
        <f>[2]Março!$E$11</f>
        <v>53.416666666666664</v>
      </c>
      <c r="I6" s="11">
        <f>[2]Março!$E$12</f>
        <v>65.791666666666671</v>
      </c>
      <c r="J6" s="11">
        <f>[2]Março!$E$13</f>
        <v>61.333333333333336</v>
      </c>
      <c r="K6" s="11">
        <f>[2]Março!$E$14</f>
        <v>51.458333333333336</v>
      </c>
      <c r="L6" s="11">
        <f>[2]Março!$E$15</f>
        <v>50.291666666666664</v>
      </c>
      <c r="M6" s="11">
        <f>[2]Março!$E$16</f>
        <v>54</v>
      </c>
      <c r="N6" s="11">
        <f>[2]Março!$E$17</f>
        <v>53.333333333333336</v>
      </c>
      <c r="O6" s="11">
        <f>[2]Março!$E$18</f>
        <v>46.875</v>
      </c>
      <c r="P6" s="11">
        <f>[2]Março!$E$19</f>
        <v>46.791666666666664</v>
      </c>
      <c r="Q6" s="11">
        <f>[2]Março!$E$20</f>
        <v>55.083333333333336</v>
      </c>
      <c r="R6" s="11">
        <f>[2]Março!$E$21</f>
        <v>71.416666666666671</v>
      </c>
      <c r="S6" s="11">
        <f>[2]Março!$E$22</f>
        <v>74.708333333333329</v>
      </c>
      <c r="T6" s="11">
        <f>[2]Março!$E$23</f>
        <v>90.958333333333329</v>
      </c>
      <c r="U6" s="11">
        <f>[2]Março!$E$24</f>
        <v>80.625</v>
      </c>
      <c r="V6" s="11">
        <f>[2]Março!$E$25</f>
        <v>62.208333333333336</v>
      </c>
      <c r="W6" s="11">
        <f>[2]Março!$E$26</f>
        <v>65.291666666666671</v>
      </c>
      <c r="X6" s="11">
        <f>[2]Março!$E$27</f>
        <v>59.833333333333336</v>
      </c>
      <c r="Y6" s="11">
        <f>[2]Março!$E$28</f>
        <v>53.875</v>
      </c>
      <c r="Z6" s="11">
        <f>[2]Março!$E$29</f>
        <v>56.833333333333336</v>
      </c>
      <c r="AA6" s="11">
        <f>[2]Março!$E$30</f>
        <v>54.416666666666664</v>
      </c>
      <c r="AB6" s="11">
        <f>[2]Março!$E$31</f>
        <v>54.791666666666664</v>
      </c>
      <c r="AC6" s="11">
        <f>[2]Março!$E$32</f>
        <v>61.458333333333336</v>
      </c>
      <c r="AD6" s="11">
        <f>[2]Março!$E$33</f>
        <v>84.708333333333329</v>
      </c>
      <c r="AE6" s="11">
        <f>[2]Março!$E$34</f>
        <v>78.958333333333329</v>
      </c>
      <c r="AF6" s="11">
        <f>[2]Março!$E$35</f>
        <v>69.458333333333329</v>
      </c>
      <c r="AG6" s="92">
        <f t="shared" si="1"/>
        <v>61.862903225806434</v>
      </c>
    </row>
    <row r="7" spans="1:37" x14ac:dyDescent="0.2">
      <c r="A7" s="58" t="s">
        <v>104</v>
      </c>
      <c r="B7" s="11">
        <f>[3]Março!$E$5</f>
        <v>67.5</v>
      </c>
      <c r="C7" s="11">
        <f>[3]Março!$E$6</f>
        <v>68.416666666666671</v>
      </c>
      <c r="D7" s="11">
        <f>[3]Março!$E$7</f>
        <v>69.833333333333329</v>
      </c>
      <c r="E7" s="11">
        <f>[3]Março!$E$8</f>
        <v>64.083333333333329</v>
      </c>
      <c r="F7" s="11">
        <f>[3]Março!$E$9</f>
        <v>59.291666666666664</v>
      </c>
      <c r="G7" s="11">
        <f>[3]Março!$E$10</f>
        <v>60.5</v>
      </c>
      <c r="H7" s="11">
        <f>[3]Março!$E$11</f>
        <v>59.25</v>
      </c>
      <c r="I7" s="11">
        <f>[3]Março!$E$12</f>
        <v>56.541666666666664</v>
      </c>
      <c r="J7" s="11">
        <f>[3]Março!$E$13</f>
        <v>52.291666666666664</v>
      </c>
      <c r="K7" s="11">
        <f>[3]Março!$E$14</f>
        <v>54.652173913043477</v>
      </c>
      <c r="L7" s="11">
        <f>[3]Março!$E$15</f>
        <v>52.166666666666664</v>
      </c>
      <c r="M7" s="11">
        <f>[3]Março!$E$16</f>
        <v>57.625</v>
      </c>
      <c r="N7" s="11">
        <f>[3]Março!$E$17</f>
        <v>54.666666666666664</v>
      </c>
      <c r="O7" s="11">
        <f>[3]Março!$E$18</f>
        <v>49.333333333333336</v>
      </c>
      <c r="P7" s="11">
        <f>[3]Março!$E$19</f>
        <v>48.833333333333336</v>
      </c>
      <c r="Q7" s="11">
        <f>[3]Março!$E$20</f>
        <v>68.291666666666671</v>
      </c>
      <c r="R7" s="11">
        <f>[3]Março!$E$21</f>
        <v>66.333333333333329</v>
      </c>
      <c r="S7" s="11">
        <f>[3]Março!$E$22</f>
        <v>68.208333333333329</v>
      </c>
      <c r="T7" s="11">
        <f>[3]Março!$E$23</f>
        <v>90.25</v>
      </c>
      <c r="U7" s="11">
        <f>[3]Março!$E$24</f>
        <v>83.958333333333329</v>
      </c>
      <c r="V7" s="11">
        <f>[3]Março!$E$25</f>
        <v>60.583333333333336</v>
      </c>
      <c r="W7" s="11">
        <f>[3]Março!$E$26</f>
        <v>66.333333333333329</v>
      </c>
      <c r="X7" s="11">
        <f>[3]Março!$E$27</f>
        <v>56.541666666666664</v>
      </c>
      <c r="Y7" s="11">
        <f>[3]Março!$E$28</f>
        <v>57.083333333333336</v>
      </c>
      <c r="Z7" s="11">
        <f>[3]Março!$E$29</f>
        <v>57.708333333333336</v>
      </c>
      <c r="AA7" s="11">
        <f>[3]Março!$E$30</f>
        <v>53.458333333333336</v>
      </c>
      <c r="AB7" s="11">
        <f>[3]Março!$E$31</f>
        <v>51.916666666666664</v>
      </c>
      <c r="AC7" s="11">
        <f>[3]Março!$E$32</f>
        <v>56.208333333333336</v>
      </c>
      <c r="AD7" s="11">
        <f>[3]Março!$E$33</f>
        <v>84.333333333333329</v>
      </c>
      <c r="AE7" s="11">
        <f>[3]Março!$E$34</f>
        <v>81.166666666666671</v>
      </c>
      <c r="AF7" s="11">
        <f>[3]Março!$E$35</f>
        <v>68.75</v>
      </c>
      <c r="AG7" s="92">
        <f t="shared" si="1"/>
        <v>62.777758298270207</v>
      </c>
    </row>
    <row r="8" spans="1:37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45.25</v>
      </c>
      <c r="H8" s="11">
        <v>61.416666666666664</v>
      </c>
      <c r="I8" s="11">
        <v>65.333333333333329</v>
      </c>
      <c r="J8" s="11">
        <v>58.958333333333336</v>
      </c>
      <c r="K8" s="11">
        <v>63.555555555555557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92">
        <f t="shared" ref="AG8" si="2">AVERAGE(B8:AF8)</f>
        <v>58.902777777777786</v>
      </c>
    </row>
    <row r="9" spans="1:37" x14ac:dyDescent="0.2">
      <c r="A9" s="58" t="s">
        <v>167</v>
      </c>
      <c r="B9" s="11">
        <f>[4]Março!$E$5</f>
        <v>64.958333333333329</v>
      </c>
      <c r="C9" s="11">
        <f>[4]Março!$E$6</f>
        <v>67.708333333333329</v>
      </c>
      <c r="D9" s="11">
        <f>[4]Março!$E$7</f>
        <v>68</v>
      </c>
      <c r="E9" s="11">
        <f>[4]Março!$E$8</f>
        <v>56.5</v>
      </c>
      <c r="F9" s="11">
        <f>[4]Março!$E$9</f>
        <v>47.291666666666664</v>
      </c>
      <c r="G9" s="11">
        <f>[4]Março!$E$10</f>
        <v>46.666666666666664</v>
      </c>
      <c r="H9" s="11">
        <f>[4]Março!$E$11</f>
        <v>49.75</v>
      </c>
      <c r="I9" s="11">
        <f>[4]Março!$E$12</f>
        <v>57.166666666666664</v>
      </c>
      <c r="J9" s="11">
        <f>[4]Março!$E$13</f>
        <v>50.583333333333336</v>
      </c>
      <c r="K9" s="11">
        <f>[4]Março!$E$14</f>
        <v>46.916666666666664</v>
      </c>
      <c r="L9" s="11">
        <f>[4]Março!$E$15</f>
        <v>45.916666666666664</v>
      </c>
      <c r="M9" s="11">
        <f>[4]Março!$E$16</f>
        <v>51.583333333333336</v>
      </c>
      <c r="N9" s="11">
        <f>[4]Março!$E$17</f>
        <v>54.416666666666664</v>
      </c>
      <c r="O9" s="11">
        <f>[4]Março!$E$18</f>
        <v>45.739130434782609</v>
      </c>
      <c r="P9" s="11">
        <f>[4]Março!$E$19</f>
        <v>39</v>
      </c>
      <c r="Q9" s="11">
        <f>[4]Março!$E$20</f>
        <v>59</v>
      </c>
      <c r="R9" s="11">
        <f>[4]Março!$E$21</f>
        <v>66.333333333333329</v>
      </c>
      <c r="S9" s="11">
        <f>[4]Março!$E$22</f>
        <v>65.041666666666671</v>
      </c>
      <c r="T9" s="11">
        <f>[4]Março!$E$23</f>
        <v>86.5</v>
      </c>
      <c r="U9" s="11">
        <f>[4]Março!$E$24</f>
        <v>85.375</v>
      </c>
      <c r="V9" s="11">
        <f>[4]Março!$E$25</f>
        <v>58.833333333333336</v>
      </c>
      <c r="W9" s="11">
        <f>[4]Março!$E$26</f>
        <v>54.166666666666664</v>
      </c>
      <c r="X9" s="11">
        <f>[4]Março!$E$27</f>
        <v>61.916666666666664</v>
      </c>
      <c r="Y9" s="11">
        <f>[4]Março!$E$28</f>
        <v>57.130434782608695</v>
      </c>
      <c r="Z9" s="11">
        <f>[4]Março!$E$29</f>
        <v>63.708333333333336</v>
      </c>
      <c r="AA9" s="11">
        <f>[4]Março!$E$30</f>
        <v>59.291666666666664</v>
      </c>
      <c r="AB9" s="11">
        <f>[4]Março!$E$31</f>
        <v>54.916666666666664</v>
      </c>
      <c r="AC9" s="11">
        <f>[4]Março!$E$32</f>
        <v>72.541666666666671</v>
      </c>
      <c r="AD9" s="11">
        <f>[4]Março!$E$33</f>
        <v>86.583333333333329</v>
      </c>
      <c r="AE9" s="11">
        <f>[4]Março!$E$34</f>
        <v>81.166666666666671</v>
      </c>
      <c r="AF9" s="11">
        <f>[4]Março!$E$35</f>
        <v>69.958333333333329</v>
      </c>
      <c r="AG9" s="92">
        <f t="shared" si="1"/>
        <v>60.472942964001881</v>
      </c>
    </row>
    <row r="10" spans="1:37" x14ac:dyDescent="0.2">
      <c r="A10" s="58" t="s">
        <v>111</v>
      </c>
      <c r="B10" s="11" t="str">
        <f>[5]Março!$E$5</f>
        <v>*</v>
      </c>
      <c r="C10" s="11" t="str">
        <f>[5]Março!$E$6</f>
        <v>*</v>
      </c>
      <c r="D10" s="11" t="str">
        <f>[5]Março!$E$7</f>
        <v>*</v>
      </c>
      <c r="E10" s="11" t="str">
        <f>[5]Março!$E$8</f>
        <v>*</v>
      </c>
      <c r="F10" s="11" t="str">
        <f>[5]Março!$E$9</f>
        <v>*</v>
      </c>
      <c r="G10" s="11" t="str">
        <f>[5]Março!$E$10</f>
        <v>*</v>
      </c>
      <c r="H10" s="11" t="str">
        <f>[5]Março!$E$11</f>
        <v>*</v>
      </c>
      <c r="I10" s="11" t="str">
        <f>[5]Março!$E$12</f>
        <v>*</v>
      </c>
      <c r="J10" s="11" t="str">
        <f>[5]Março!$E$13</f>
        <v>*</v>
      </c>
      <c r="K10" s="11" t="str">
        <f>[5]Março!$E$14</f>
        <v>*</v>
      </c>
      <c r="L10" s="11" t="str">
        <f>[5]Março!$E$15</f>
        <v>*</v>
      </c>
      <c r="M10" s="11" t="str">
        <f>[5]Março!$E$16</f>
        <v>*</v>
      </c>
      <c r="N10" s="11" t="str">
        <f>[5]Março!$E$17</f>
        <v>*</v>
      </c>
      <c r="O10" s="11" t="str">
        <f>[5]Março!$E$18</f>
        <v>*</v>
      </c>
      <c r="P10" s="11" t="str">
        <f>[5]Março!$E$19</f>
        <v>*</v>
      </c>
      <c r="Q10" s="11" t="str">
        <f>[5]Março!$E$20</f>
        <v>*</v>
      </c>
      <c r="R10" s="11" t="str">
        <f>[5]Março!$E$21</f>
        <v>*</v>
      </c>
      <c r="S10" s="11" t="str">
        <f>[5]Março!$E$22</f>
        <v>*</v>
      </c>
      <c r="T10" s="11" t="str">
        <f>[5]Março!$E$23</f>
        <v>*</v>
      </c>
      <c r="U10" s="11" t="str">
        <f>[5]Março!$E$24</f>
        <v>*</v>
      </c>
      <c r="V10" s="11" t="str">
        <f>[5]Março!$E$25</f>
        <v>*</v>
      </c>
      <c r="W10" s="11" t="str">
        <f>[5]Março!$E$26</f>
        <v>*</v>
      </c>
      <c r="X10" s="11" t="str">
        <f>[5]Março!$E$27</f>
        <v>*</v>
      </c>
      <c r="Y10" s="11" t="str">
        <f>[5]Março!$E$28</f>
        <v>*</v>
      </c>
      <c r="Z10" s="11" t="str">
        <f>[5]Março!$E$29</f>
        <v>*</v>
      </c>
      <c r="AA10" s="11" t="str">
        <f>[5]Março!$E$30</f>
        <v>*</v>
      </c>
      <c r="AB10" s="11" t="str">
        <f>[5]Março!$E$31</f>
        <v>*</v>
      </c>
      <c r="AC10" s="11" t="str">
        <f>[5]Março!$E$32</f>
        <v>*</v>
      </c>
      <c r="AD10" s="11" t="str">
        <f>[5]Março!$E$33</f>
        <v>*</v>
      </c>
      <c r="AE10" s="11" t="str">
        <f>[5]Março!$E$34</f>
        <v>*</v>
      </c>
      <c r="AF10" s="11" t="str">
        <f>[5]Março!$E$35</f>
        <v>*</v>
      </c>
      <c r="AG10" s="92" t="s">
        <v>226</v>
      </c>
    </row>
    <row r="11" spans="1:37" x14ac:dyDescent="0.2">
      <c r="A11" s="58" t="s">
        <v>64</v>
      </c>
      <c r="B11" s="11">
        <f>[6]Março!$E$5</f>
        <v>64.5</v>
      </c>
      <c r="C11" s="11">
        <f>[6]Março!$E$6</f>
        <v>64.5</v>
      </c>
      <c r="D11" s="11">
        <f>[6]Março!$E$7</f>
        <v>67.166666666666671</v>
      </c>
      <c r="E11" s="11">
        <f>[6]Março!$E$8</f>
        <v>64.166666666666671</v>
      </c>
      <c r="F11" s="11">
        <f>[6]Março!$E$9</f>
        <v>61.416666666666664</v>
      </c>
      <c r="G11" s="11">
        <f>[6]Março!$E$10</f>
        <v>60</v>
      </c>
      <c r="H11" s="11">
        <f>[6]Março!$E$11</f>
        <v>57</v>
      </c>
      <c r="I11" s="11">
        <f>[6]Março!$E$12</f>
        <v>54.375</v>
      </c>
      <c r="J11" s="11">
        <f>[6]Março!$E$13</f>
        <v>57.041666666666664</v>
      </c>
      <c r="K11" s="11">
        <f>[6]Março!$E$14</f>
        <v>55.041666666666664</v>
      </c>
      <c r="L11" s="11">
        <f>[6]Março!$E$15</f>
        <v>57.083333333333336</v>
      </c>
      <c r="M11" s="11">
        <f>[6]Março!$E$16</f>
        <v>57.875</v>
      </c>
      <c r="N11" s="11">
        <f>[6]Março!$E$17</f>
        <v>55.375</v>
      </c>
      <c r="O11" s="11">
        <f>[6]Março!$E$18</f>
        <v>49.416666666666664</v>
      </c>
      <c r="P11" s="11">
        <f>[6]Março!$E$19</f>
        <v>53.541666666666664</v>
      </c>
      <c r="Q11" s="11">
        <f>[6]Março!$E$20</f>
        <v>65.083333333333329</v>
      </c>
      <c r="R11" s="11">
        <f>[6]Março!$E$21</f>
        <v>58</v>
      </c>
      <c r="S11" s="11">
        <f>[6]Março!$E$22</f>
        <v>62.041666666666664</v>
      </c>
      <c r="T11" s="11">
        <f>[6]Março!$E$23</f>
        <v>82.857142857142861</v>
      </c>
      <c r="U11" s="11">
        <f>[6]Março!$E$24</f>
        <v>81.714285714285708</v>
      </c>
      <c r="V11" s="11">
        <f>[6]Março!$E$25</f>
        <v>69.13636363636364</v>
      </c>
      <c r="W11" s="11">
        <f>[6]Março!$E$26</f>
        <v>68.13636363636364</v>
      </c>
      <c r="X11" s="11">
        <f>[6]Março!$E$27</f>
        <v>54.333333333333336</v>
      </c>
      <c r="Y11" s="11">
        <f>[6]Março!$E$28</f>
        <v>59.5</v>
      </c>
      <c r="Z11" s="11">
        <f>[6]Março!$E$29</f>
        <v>57.541666666666664</v>
      </c>
      <c r="AA11" s="11">
        <f>[6]Março!$E$30</f>
        <v>52.625</v>
      </c>
      <c r="AB11" s="11">
        <f>[6]Março!$E$31</f>
        <v>53.041666666666664</v>
      </c>
      <c r="AC11" s="11">
        <f>[6]Março!$E$32</f>
        <v>58.333333333333336</v>
      </c>
      <c r="AD11" s="11">
        <f>[6]Março!$E$33</f>
        <v>77.7</v>
      </c>
      <c r="AE11" s="11">
        <f>[6]Março!$E$34</f>
        <v>69.090909090909093</v>
      </c>
      <c r="AF11" s="11">
        <f>[6]Março!$E$35</f>
        <v>61.666666666666664</v>
      </c>
      <c r="AG11" s="92">
        <f t="shared" ref="AG11:AG12" si="3">AVERAGE(B11:AF11)</f>
        <v>61.590378438765548</v>
      </c>
    </row>
    <row r="12" spans="1:37" x14ac:dyDescent="0.2">
      <c r="A12" s="58" t="s">
        <v>41</v>
      </c>
      <c r="B12" s="11">
        <f>[7]Março!$E$5</f>
        <v>68.63636363636364</v>
      </c>
      <c r="C12" s="11">
        <f>[7]Março!$E$6</f>
        <v>68.833333333333329</v>
      </c>
      <c r="D12" s="11">
        <f>[7]Março!$E$7</f>
        <v>67.5</v>
      </c>
      <c r="E12" s="11">
        <f>[7]Março!$E$8</f>
        <v>69.666666666666671</v>
      </c>
      <c r="F12" s="11">
        <f>[7]Março!$E$9</f>
        <v>67.083333333333329</v>
      </c>
      <c r="G12" s="11">
        <f>[7]Março!$E$10</f>
        <v>66</v>
      </c>
      <c r="H12" s="11">
        <f>[7]Março!$E$11</f>
        <v>66.625</v>
      </c>
      <c r="I12" s="11">
        <f>[7]Março!$E$12</f>
        <v>63.166666666666664</v>
      </c>
      <c r="J12" s="11">
        <f>[7]Março!$E$13</f>
        <v>62.708333333333336</v>
      </c>
      <c r="K12" s="11">
        <f>[7]Março!$E$14</f>
        <v>62.5</v>
      </c>
      <c r="L12" s="11">
        <f>[7]Março!$E$15</f>
        <v>64</v>
      </c>
      <c r="M12" s="11">
        <f>[7]Março!$E$16</f>
        <v>62.875</v>
      </c>
      <c r="N12" s="11">
        <f>[7]Março!$E$17</f>
        <v>66.208333333333329</v>
      </c>
      <c r="O12" s="11">
        <f>[7]Março!$E$18</f>
        <v>64.458333333333329</v>
      </c>
      <c r="P12" s="11">
        <f>[7]Março!$E$19</f>
        <v>65.041666666666671</v>
      </c>
      <c r="Q12" s="11">
        <f>[7]Março!$E$20</f>
        <v>72.75</v>
      </c>
      <c r="R12" s="11">
        <f>[7]Março!$E$21</f>
        <v>70.833333333333329</v>
      </c>
      <c r="S12" s="11">
        <f>[7]Março!$E$22</f>
        <v>73.25</v>
      </c>
      <c r="T12" s="11">
        <f>[7]Março!$E$23</f>
        <v>82.333333333333329</v>
      </c>
      <c r="U12" s="11">
        <f>[7]Março!$E$24</f>
        <v>77.916666666666671</v>
      </c>
      <c r="V12" s="11">
        <f>[7]Março!$E$25</f>
        <v>71.875</v>
      </c>
      <c r="W12" s="11">
        <f>[7]Março!$E$26</f>
        <v>72.083333333333329</v>
      </c>
      <c r="X12" s="11">
        <f>[7]Março!$E$27</f>
        <v>64.458333333333329</v>
      </c>
      <c r="Y12" s="11">
        <f>[7]Março!$E$28</f>
        <v>61.291666666666664</v>
      </c>
      <c r="Z12" s="11">
        <f>[7]Março!$E$29</f>
        <v>66.666666666666671</v>
      </c>
      <c r="AA12" s="11">
        <f>[7]Março!$E$30</f>
        <v>57.875</v>
      </c>
      <c r="AB12" s="11">
        <f>[7]Março!$E$31</f>
        <v>58.166666666666664</v>
      </c>
      <c r="AC12" s="11">
        <f>[7]Março!$E$32</f>
        <v>74.208333333333329</v>
      </c>
      <c r="AD12" s="11">
        <f>[7]Março!$E$33</f>
        <v>78.208333333333329</v>
      </c>
      <c r="AE12" s="11">
        <f>[7]Março!$E$34</f>
        <v>74.125</v>
      </c>
      <c r="AF12" s="11">
        <f>[7]Março!$E$35</f>
        <v>65.900000000000006</v>
      </c>
      <c r="AG12" s="92">
        <f t="shared" si="3"/>
        <v>67.975635386119265</v>
      </c>
    </row>
    <row r="13" spans="1:37" x14ac:dyDescent="0.2">
      <c r="A13" s="58" t="s">
        <v>114</v>
      </c>
      <c r="B13" s="11" t="str">
        <f>[8]Março!$E$5</f>
        <v>*</v>
      </c>
      <c r="C13" s="11" t="str">
        <f>[8]Março!$E$6</f>
        <v>*</v>
      </c>
      <c r="D13" s="11" t="str">
        <f>[8]Março!$E$7</f>
        <v>*</v>
      </c>
      <c r="E13" s="11" t="str">
        <f>[8]Março!$E$8</f>
        <v>*</v>
      </c>
      <c r="F13" s="11" t="str">
        <f>[8]Março!$E$9</f>
        <v>*</v>
      </c>
      <c r="G13" s="11" t="str">
        <f>[8]Março!$E$10</f>
        <v>*</v>
      </c>
      <c r="H13" s="11" t="str">
        <f>[8]Março!$E$11</f>
        <v>*</v>
      </c>
      <c r="I13" s="11" t="str">
        <f>[8]Março!$E$12</f>
        <v>*</v>
      </c>
      <c r="J13" s="11" t="str">
        <f>[8]Março!$E$13</f>
        <v>*</v>
      </c>
      <c r="K13" s="11" t="str">
        <f>[8]Março!$E$14</f>
        <v>*</v>
      </c>
      <c r="L13" s="11" t="str">
        <f>[8]Março!$E$15</f>
        <v>*</v>
      </c>
      <c r="M13" s="11" t="str">
        <f>[8]Março!$E$16</f>
        <v>*</v>
      </c>
      <c r="N13" s="11" t="str">
        <f>[8]Março!$E$17</f>
        <v>*</v>
      </c>
      <c r="O13" s="11" t="str">
        <f>[8]Março!$E$18</f>
        <v>*</v>
      </c>
      <c r="P13" s="11" t="str">
        <f>[8]Março!$E$19</f>
        <v>*</v>
      </c>
      <c r="Q13" s="11" t="str">
        <f>[8]Março!$E$20</f>
        <v>*</v>
      </c>
      <c r="R13" s="11" t="str">
        <f>[8]Março!$E$21</f>
        <v>*</v>
      </c>
      <c r="S13" s="11" t="str">
        <f>[8]Março!$E$22</f>
        <v>*</v>
      </c>
      <c r="T13" s="11" t="str">
        <f>[8]Março!$E$23</f>
        <v>*</v>
      </c>
      <c r="U13" s="11" t="str">
        <f>[8]Março!$E$24</f>
        <v>*</v>
      </c>
      <c r="V13" s="11" t="str">
        <f>[8]Março!$E$25</f>
        <v>*</v>
      </c>
      <c r="W13" s="11" t="str">
        <f>[8]Março!$E$26</f>
        <v>*</v>
      </c>
      <c r="X13" s="11" t="str">
        <f>[8]Março!$E$27</f>
        <v>*</v>
      </c>
      <c r="Y13" s="11" t="str">
        <f>[8]Março!$E$28</f>
        <v>*</v>
      </c>
      <c r="Z13" s="11" t="str">
        <f>[8]Março!$E$29</f>
        <v>*</v>
      </c>
      <c r="AA13" s="11" t="str">
        <f>[8]Março!$E$30</f>
        <v>*</v>
      </c>
      <c r="AB13" s="11" t="str">
        <f>[8]Março!$E$31</f>
        <v>*</v>
      </c>
      <c r="AC13" s="11" t="str">
        <f>[8]Março!$E$32</f>
        <v>*</v>
      </c>
      <c r="AD13" s="11" t="str">
        <f>[8]Março!$E$33</f>
        <v>*</v>
      </c>
      <c r="AE13" s="11" t="str">
        <f>[8]Março!$E$34</f>
        <v>*</v>
      </c>
      <c r="AF13" s="11" t="str">
        <f>[8]Março!$E$35</f>
        <v>*</v>
      </c>
      <c r="AG13" s="96" t="s">
        <v>226</v>
      </c>
    </row>
    <row r="14" spans="1:37" x14ac:dyDescent="0.2">
      <c r="A14" s="58" t="s">
        <v>118</v>
      </c>
      <c r="B14" s="11" t="str">
        <f>[9]Março!$E$5</f>
        <v>*</v>
      </c>
      <c r="C14" s="11" t="str">
        <f>[9]Março!$E$6</f>
        <v>*</v>
      </c>
      <c r="D14" s="11" t="str">
        <f>[9]Março!$E$7</f>
        <v>*</v>
      </c>
      <c r="E14" s="11" t="str">
        <f>[9]Março!$E$8</f>
        <v>*</v>
      </c>
      <c r="F14" s="11" t="str">
        <f>[9]Março!$E$9</f>
        <v>*</v>
      </c>
      <c r="G14" s="11" t="str">
        <f>[9]Março!$E$10</f>
        <v>*</v>
      </c>
      <c r="H14" s="11" t="str">
        <f>[9]Março!$E$11</f>
        <v>*</v>
      </c>
      <c r="I14" s="11" t="str">
        <f>[9]Março!$E$12</f>
        <v>*</v>
      </c>
      <c r="J14" s="11" t="str">
        <f>[9]Março!$E$13</f>
        <v>*</v>
      </c>
      <c r="K14" s="11" t="str">
        <f>[9]Março!$E$14</f>
        <v>*</v>
      </c>
      <c r="L14" s="11" t="str">
        <f>[9]Março!$E$15</f>
        <v>*</v>
      </c>
      <c r="M14" s="11" t="str">
        <f>[9]Março!$E$16</f>
        <v>*</v>
      </c>
      <c r="N14" s="11" t="str">
        <f>[9]Março!$E$17</f>
        <v>*</v>
      </c>
      <c r="O14" s="11" t="str">
        <f>[9]Março!$E$18</f>
        <v>*</v>
      </c>
      <c r="P14" s="11" t="str">
        <f>[9]Março!$E$19</f>
        <v>*</v>
      </c>
      <c r="Q14" s="11" t="str">
        <f>[9]Março!$E$20</f>
        <v>*</v>
      </c>
      <c r="R14" s="11" t="str">
        <f>[9]Março!$E$21</f>
        <v>*</v>
      </c>
      <c r="S14" s="11" t="str">
        <f>[9]Março!$E$22</f>
        <v>*</v>
      </c>
      <c r="T14" s="11" t="str">
        <f>[9]Março!$E$23</f>
        <v>*</v>
      </c>
      <c r="U14" s="11" t="str">
        <f>[9]Março!$E$24</f>
        <v>*</v>
      </c>
      <c r="V14" s="11" t="str">
        <f>[9]Março!$E$25</f>
        <v>*</v>
      </c>
      <c r="W14" s="11" t="str">
        <f>[9]Março!$E$26</f>
        <v>*</v>
      </c>
      <c r="X14" s="11" t="str">
        <f>[9]Março!$E$27</f>
        <v>*</v>
      </c>
      <c r="Y14" s="11" t="str">
        <f>[9]Março!$E$28</f>
        <v>*</v>
      </c>
      <c r="Z14" s="11" t="str">
        <f>[9]Março!$E$29</f>
        <v>*</v>
      </c>
      <c r="AA14" s="11" t="str">
        <f>[9]Março!$E$30</f>
        <v>*</v>
      </c>
      <c r="AB14" s="11" t="str">
        <f>[9]Março!$E$31</f>
        <v>*</v>
      </c>
      <c r="AC14" s="11" t="str">
        <f>[9]Março!$E$32</f>
        <v>*</v>
      </c>
      <c r="AD14" s="11" t="str">
        <f>[9]Março!$E$33</f>
        <v>*</v>
      </c>
      <c r="AE14" s="11" t="str">
        <f>[9]Março!$E$34</f>
        <v>*</v>
      </c>
      <c r="AF14" s="11" t="str">
        <f>[9]Março!$E$35</f>
        <v>*</v>
      </c>
      <c r="AG14" s="96" t="s">
        <v>226</v>
      </c>
      <c r="AK14" t="s">
        <v>47</v>
      </c>
    </row>
    <row r="15" spans="1:37" x14ac:dyDescent="0.2">
      <c r="A15" s="58" t="s">
        <v>121</v>
      </c>
      <c r="B15" s="11">
        <f>[10]Março!$E$5</f>
        <v>65.090909090909093</v>
      </c>
      <c r="C15" s="11">
        <f>[10]Março!$E$6</f>
        <v>66.086956521739125</v>
      </c>
      <c r="D15" s="11">
        <f>[10]Março!$E$7</f>
        <v>68.473684210526315</v>
      </c>
      <c r="E15" s="11">
        <f>[10]Março!$E$8</f>
        <v>58.421052631578945</v>
      </c>
      <c r="F15" s="11">
        <f>[10]Março!$E$9</f>
        <v>57.75</v>
      </c>
      <c r="G15" s="11">
        <f>[10]Março!$E$10</f>
        <v>45.615384615384613</v>
      </c>
      <c r="H15" s="11">
        <f>[10]Março!$E$11</f>
        <v>48.18181818181818</v>
      </c>
      <c r="I15" s="11" t="str">
        <f>[10]Março!$E$12</f>
        <v>*</v>
      </c>
      <c r="J15" s="11">
        <f>[10]Março!$E$13</f>
        <v>30.75</v>
      </c>
      <c r="K15" s="11">
        <f>[10]Março!$E$14</f>
        <v>40.9</v>
      </c>
      <c r="L15" s="11">
        <f>[10]Março!$E$15</f>
        <v>35.5</v>
      </c>
      <c r="M15" s="11" t="str">
        <f>[10]Março!$E$16</f>
        <v>*</v>
      </c>
      <c r="N15" s="11" t="str">
        <f>[10]Março!$E$17</f>
        <v>*</v>
      </c>
      <c r="O15" s="11" t="str">
        <f>[10]Março!$E$18</f>
        <v>*</v>
      </c>
      <c r="P15" s="11" t="str">
        <f>[10]Março!$E$19</f>
        <v>*</v>
      </c>
      <c r="Q15" s="11" t="str">
        <f>[10]Março!$E$20</f>
        <v>*</v>
      </c>
      <c r="R15" s="11" t="str">
        <f>[10]Março!$E$21</f>
        <v>*</v>
      </c>
      <c r="S15" s="11" t="str">
        <f>[10]Março!$E$22</f>
        <v>*</v>
      </c>
      <c r="T15" s="11">
        <f>[10]Março!$E$23</f>
        <v>94.6</v>
      </c>
      <c r="U15" s="11">
        <f>[10]Março!$E$24</f>
        <v>87.833333333333329</v>
      </c>
      <c r="V15" s="11">
        <f>[10]Março!$E$25</f>
        <v>69.5</v>
      </c>
      <c r="W15" s="11">
        <f>[10]Março!$E$26</f>
        <v>76.75</v>
      </c>
      <c r="X15" s="11">
        <f>[10]Março!$E$27</f>
        <v>69.769230769230774</v>
      </c>
      <c r="Y15" s="11">
        <f>[10]Março!$E$28</f>
        <v>58.5</v>
      </c>
      <c r="Z15" s="11">
        <f>[10]Março!$E$29</f>
        <v>72.599999999999994</v>
      </c>
      <c r="AA15" s="11" t="str">
        <f>[10]Março!$E$30</f>
        <v>*</v>
      </c>
      <c r="AB15" s="11">
        <f>[10]Março!$E$31</f>
        <v>62.5</v>
      </c>
      <c r="AC15" s="11" t="str">
        <f>[10]Março!$E$32</f>
        <v>*</v>
      </c>
      <c r="AD15" s="11">
        <f>[10]Março!$E$33</f>
        <v>98</v>
      </c>
      <c r="AE15" s="11">
        <f>[10]Março!$E$34</f>
        <v>73</v>
      </c>
      <c r="AF15" s="11">
        <f>[10]Março!$E$35</f>
        <v>86.5</v>
      </c>
      <c r="AG15" s="92">
        <f t="shared" ref="AG15" si="4">AVERAGE(B15:AF15)</f>
        <v>65.062969969262866</v>
      </c>
      <c r="AK15" t="s">
        <v>47</v>
      </c>
    </row>
    <row r="16" spans="1:37" x14ac:dyDescent="0.2">
      <c r="A16" s="58" t="s">
        <v>168</v>
      </c>
      <c r="B16" s="11" t="str">
        <f>[11]Março!$E$5</f>
        <v>*</v>
      </c>
      <c r="C16" s="11" t="str">
        <f>[11]Março!$E$6</f>
        <v>*</v>
      </c>
      <c r="D16" s="11" t="str">
        <f>[11]Março!$E$7</f>
        <v>*</v>
      </c>
      <c r="E16" s="11" t="str">
        <f>[11]Março!$E$8</f>
        <v>*</v>
      </c>
      <c r="F16" s="11" t="str">
        <f>[11]Março!$E$9</f>
        <v>*</v>
      </c>
      <c r="G16" s="11" t="str">
        <f>[11]Março!$E$10</f>
        <v>*</v>
      </c>
      <c r="H16" s="11" t="str">
        <f>[11]Março!$E$11</f>
        <v>*</v>
      </c>
      <c r="I16" s="11" t="str">
        <f>[11]Março!$E$12</f>
        <v>*</v>
      </c>
      <c r="J16" s="11" t="str">
        <f>[11]Março!$E$13</f>
        <v>*</v>
      </c>
      <c r="K16" s="11" t="str">
        <f>[11]Março!$E$14</f>
        <v>*</v>
      </c>
      <c r="L16" s="11" t="str">
        <f>[11]Março!$E$15</f>
        <v>*</v>
      </c>
      <c r="M16" s="11" t="str">
        <f>[11]Março!$E$16</f>
        <v>*</v>
      </c>
      <c r="N16" s="11" t="str">
        <f>[11]Março!$E$17</f>
        <v>*</v>
      </c>
      <c r="O16" s="11" t="str">
        <f>[11]Março!$E$18</f>
        <v>*</v>
      </c>
      <c r="P16" s="11" t="str">
        <f>[11]Março!$E$19</f>
        <v>*</v>
      </c>
      <c r="Q16" s="11" t="str">
        <f>[11]Março!$E$20</f>
        <v>*</v>
      </c>
      <c r="R16" s="11" t="str">
        <f>[11]Março!$E$21</f>
        <v>*</v>
      </c>
      <c r="S16" s="11" t="str">
        <f>[11]Março!$E$22</f>
        <v>*</v>
      </c>
      <c r="T16" s="11" t="str">
        <f>[11]Março!$E$23</f>
        <v>*</v>
      </c>
      <c r="U16" s="11" t="str">
        <f>[11]Março!$E$24</f>
        <v>*</v>
      </c>
      <c r="V16" s="11" t="str">
        <f>[11]Março!$E$25</f>
        <v>*</v>
      </c>
      <c r="W16" s="11" t="str">
        <f>[11]Março!$E$26</f>
        <v>*</v>
      </c>
      <c r="X16" s="11" t="str">
        <f>[11]Março!$E$27</f>
        <v>*</v>
      </c>
      <c r="Y16" s="11" t="str">
        <f>[11]Março!$E$28</f>
        <v>*</v>
      </c>
      <c r="Z16" s="11" t="str">
        <f>[11]Março!$E$29</f>
        <v>*</v>
      </c>
      <c r="AA16" s="11" t="str">
        <f>[11]Março!$E$30</f>
        <v>*</v>
      </c>
      <c r="AB16" s="11" t="str">
        <f>[11]Março!$E$31</f>
        <v>*</v>
      </c>
      <c r="AC16" s="11" t="str">
        <f>[11]Março!$E$32</f>
        <v>*</v>
      </c>
      <c r="AD16" s="11" t="str">
        <f>[11]Março!$E$33</f>
        <v>*</v>
      </c>
      <c r="AE16" s="11" t="str">
        <f>[11]Março!$E$34</f>
        <v>*</v>
      </c>
      <c r="AF16" s="11" t="str">
        <f>[11]Março!$E$35</f>
        <v>*</v>
      </c>
      <c r="AG16" s="92" t="s">
        <v>226</v>
      </c>
    </row>
    <row r="17" spans="1:37" x14ac:dyDescent="0.2">
      <c r="A17" s="58" t="s">
        <v>2</v>
      </c>
      <c r="B17" s="11">
        <f>[12]Março!$E$5</f>
        <v>60.166666666666664</v>
      </c>
      <c r="C17" s="11">
        <f>[12]Março!$E$6</f>
        <v>64.625</v>
      </c>
      <c r="D17" s="11">
        <f>[12]Março!$E$7</f>
        <v>64.125</v>
      </c>
      <c r="E17" s="11">
        <f>[12]Março!$E$8</f>
        <v>60.125</v>
      </c>
      <c r="F17" s="11">
        <f>[12]Março!$E$9</f>
        <v>50.833333333333336</v>
      </c>
      <c r="G17" s="11">
        <f>[12]Março!$E$10</f>
        <v>56.958333333333336</v>
      </c>
      <c r="H17" s="11">
        <f>[12]Março!$E$11</f>
        <v>53.416666666666664</v>
      </c>
      <c r="I17" s="11">
        <f>[12]Março!$E$12</f>
        <v>47.166666666666664</v>
      </c>
      <c r="J17" s="11">
        <f>[12]Março!$E$13</f>
        <v>47.5</v>
      </c>
      <c r="K17" s="11">
        <f>[12]Março!$E$14</f>
        <v>46.083333333333336</v>
      </c>
      <c r="L17" s="11">
        <f>[12]Março!$E$15</f>
        <v>48.541666666666664</v>
      </c>
      <c r="M17" s="11">
        <f>[12]Março!$E$16</f>
        <v>50.75</v>
      </c>
      <c r="N17" s="11">
        <f>[12]Março!$E$17</f>
        <v>52.541666666666664</v>
      </c>
      <c r="O17" s="11">
        <f>[12]Março!$E$18</f>
        <v>46.666666666666664</v>
      </c>
      <c r="P17" s="11">
        <f>[12]Março!$E$19</f>
        <v>59.458333333333336</v>
      </c>
      <c r="Q17" s="11">
        <f>[12]Março!$E$20</f>
        <v>64.125</v>
      </c>
      <c r="R17" s="11">
        <f>[12]Março!$E$21</f>
        <v>65.333333333333329</v>
      </c>
      <c r="S17" s="11">
        <f>[12]Março!$E$22</f>
        <v>64.166666666666671</v>
      </c>
      <c r="T17" s="11">
        <f>[12]Março!$E$23</f>
        <v>75.75</v>
      </c>
      <c r="U17" s="11">
        <f>[12]Março!$E$24</f>
        <v>84.458333333333329</v>
      </c>
      <c r="V17" s="11">
        <f>[12]Março!$E$25</f>
        <v>71.75</v>
      </c>
      <c r="W17" s="11">
        <f>[12]Março!$E$26</f>
        <v>73.083333333333329</v>
      </c>
      <c r="X17" s="11">
        <f>[12]Março!$E$27</f>
        <v>51.041666666666664</v>
      </c>
      <c r="Y17" s="11">
        <f>[12]Março!$E$28</f>
        <v>50.625</v>
      </c>
      <c r="Z17" s="11">
        <f>[12]Março!$E$29</f>
        <v>56.958333333333336</v>
      </c>
      <c r="AA17" s="11">
        <f>[12]Março!$E$30</f>
        <v>53.583333333333336</v>
      </c>
      <c r="AB17" s="11">
        <f>[12]Março!$E$31</f>
        <v>46.708333333333336</v>
      </c>
      <c r="AC17" s="11">
        <f>[12]Março!$E$32</f>
        <v>63.041666666666664</v>
      </c>
      <c r="AD17" s="11">
        <f>[12]Março!$E$33</f>
        <v>82.875</v>
      </c>
      <c r="AE17" s="11">
        <f>[12]Março!$E$34</f>
        <v>72</v>
      </c>
      <c r="AF17" s="11">
        <f>[12]Março!$E$35</f>
        <v>67.083333333333329</v>
      </c>
      <c r="AG17" s="92">
        <f t="shared" ref="AG17:AG23" si="5">AVERAGE(B17:AF17)</f>
        <v>59.727150537634394</v>
      </c>
      <c r="AI17" s="12" t="s">
        <v>47</v>
      </c>
    </row>
    <row r="18" spans="1:37" x14ac:dyDescent="0.2">
      <c r="A18" s="58" t="s">
        <v>3</v>
      </c>
      <c r="B18" s="11">
        <f>[13]Março!$E$5</f>
        <v>70.5</v>
      </c>
      <c r="C18" s="11">
        <f>[13]Março!$E$6</f>
        <v>75.958333333333329</v>
      </c>
      <c r="D18" s="11">
        <f>[13]Março!$E$7</f>
        <v>73.083333333333329</v>
      </c>
      <c r="E18" s="11">
        <f>[13]Março!$E$8</f>
        <v>68.208333333333329</v>
      </c>
      <c r="F18" s="11">
        <f>[13]Março!$E$9</f>
        <v>61.5</v>
      </c>
      <c r="G18" s="11">
        <f>[13]Março!$E$10</f>
        <v>62</v>
      </c>
      <c r="H18" s="11">
        <f>[13]Março!$E$11</f>
        <v>60.434782608695649</v>
      </c>
      <c r="I18" s="11">
        <f>[13]Março!$E$12</f>
        <v>57.791666666666664</v>
      </c>
      <c r="J18" s="11">
        <f>[13]Março!$E$13</f>
        <v>58.083333333333336</v>
      </c>
      <c r="K18" s="11">
        <f>[13]Março!$E$14</f>
        <v>60.583333333333336</v>
      </c>
      <c r="L18" s="11">
        <f>[13]Março!$E$15</f>
        <v>61.25</v>
      </c>
      <c r="M18" s="11">
        <f>[13]Março!$E$16</f>
        <v>62.666666666666664</v>
      </c>
      <c r="N18" s="11">
        <f>[13]Março!$E$17</f>
        <v>61.833333333333336</v>
      </c>
      <c r="O18" s="11">
        <f>[13]Março!$E$18</f>
        <v>63.166666666666664</v>
      </c>
      <c r="P18" s="11">
        <f>[13]Março!$E$19</f>
        <v>66.375</v>
      </c>
      <c r="Q18" s="11">
        <f>[13]Março!$E$20</f>
        <v>73.416666666666671</v>
      </c>
      <c r="R18" s="11">
        <f>[13]Março!$E$21</f>
        <v>66.416666666666671</v>
      </c>
      <c r="S18" s="11">
        <f>[13]Março!$E$22</f>
        <v>65.666666666666671</v>
      </c>
      <c r="T18" s="11">
        <f>[13]Março!$E$23</f>
        <v>73.583333333333329</v>
      </c>
      <c r="U18" s="11">
        <f>[13]Março!$E$24</f>
        <v>85.041666666666671</v>
      </c>
      <c r="V18" s="11">
        <f>[13]Março!$E$25</f>
        <v>80.375</v>
      </c>
      <c r="W18" s="11">
        <f>[13]Março!$E$26</f>
        <v>83.541666666666671</v>
      </c>
      <c r="X18" s="11">
        <f>[13]Março!$E$27</f>
        <v>75.5</v>
      </c>
      <c r="Y18" s="11">
        <f>[13]Março!$E$28</f>
        <v>70.916666666666671</v>
      </c>
      <c r="Z18" s="11">
        <f>[13]Março!$E$29</f>
        <v>69.166666666666671</v>
      </c>
      <c r="AA18" s="11">
        <f>[13]Março!$E$30</f>
        <v>67.791666666666671</v>
      </c>
      <c r="AB18" s="11">
        <f>[13]Março!$E$31</f>
        <v>69.25</v>
      </c>
      <c r="AC18" s="11">
        <f>[13]Março!$E$32</f>
        <v>80.208333333333329</v>
      </c>
      <c r="AD18" s="11">
        <f>[13]Março!$E$33</f>
        <v>78.625</v>
      </c>
      <c r="AE18" s="11">
        <f>[13]Março!$E$34</f>
        <v>76.130434782608702</v>
      </c>
      <c r="AF18" s="11">
        <f>[13]Março!$E$35</f>
        <v>71.238095238095241</v>
      </c>
      <c r="AG18" s="92">
        <f t="shared" si="5"/>
        <v>69.364622988045156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[14]Março!$E$5</f>
        <v>*</v>
      </c>
      <c r="C19" s="11" t="str">
        <f>[14]Março!$E$6</f>
        <v>*</v>
      </c>
      <c r="D19" s="11" t="str">
        <f>[14]Março!$E$7</f>
        <v>*</v>
      </c>
      <c r="E19" s="11" t="str">
        <f>[14]Março!$E$8</f>
        <v>*</v>
      </c>
      <c r="F19" s="11" t="str">
        <f>[14]Março!$E$9</f>
        <v>*</v>
      </c>
      <c r="G19" s="11" t="str">
        <f>[14]Março!$E$10</f>
        <v>*</v>
      </c>
      <c r="H19" s="11" t="str">
        <f>[14]Março!$E$11</f>
        <v>*</v>
      </c>
      <c r="I19" s="11" t="str">
        <f>[14]Março!$E$12</f>
        <v>*</v>
      </c>
      <c r="J19" s="11" t="str">
        <f>[14]Março!$E$13</f>
        <v>*</v>
      </c>
      <c r="K19" s="11" t="str">
        <f>[14]Março!$E$14</f>
        <v>*</v>
      </c>
      <c r="L19" s="11" t="str">
        <f>[14]Março!$E$15</f>
        <v>*</v>
      </c>
      <c r="M19" s="11" t="str">
        <f>[14]Março!$E$16</f>
        <v>*</v>
      </c>
      <c r="N19" s="11" t="str">
        <f>[14]Março!$E$17</f>
        <v>*</v>
      </c>
      <c r="O19" s="11" t="str">
        <f>[14]Março!$E$18</f>
        <v>*</v>
      </c>
      <c r="P19" s="11" t="str">
        <f>[14]Março!$E$19</f>
        <v>*</v>
      </c>
      <c r="Q19" s="11" t="str">
        <f>[14]Março!$E$20</f>
        <v>*</v>
      </c>
      <c r="R19" s="11" t="str">
        <f>[14]Março!$E$21</f>
        <v>*</v>
      </c>
      <c r="S19" s="11" t="str">
        <f>[14]Março!$E$22</f>
        <v>*</v>
      </c>
      <c r="T19" s="11" t="str">
        <f>[14]Março!$E$23</f>
        <v>*</v>
      </c>
      <c r="U19" s="11" t="str">
        <f>[14]Março!$E$24</f>
        <v>*</v>
      </c>
      <c r="V19" s="11" t="str">
        <f>[14]Março!$E$25</f>
        <v>*</v>
      </c>
      <c r="W19" s="11" t="str">
        <f>[14]Março!$E$26</f>
        <v>*</v>
      </c>
      <c r="X19" s="11" t="str">
        <f>[14]Março!$E$27</f>
        <v>*</v>
      </c>
      <c r="Y19" s="11" t="str">
        <f>[14]Março!$E$28</f>
        <v>*</v>
      </c>
      <c r="Z19" s="11" t="str">
        <f>[14]Março!$E$29</f>
        <v>*</v>
      </c>
      <c r="AA19" s="11" t="str">
        <f>[14]Março!$E$30</f>
        <v>*</v>
      </c>
      <c r="AB19" s="11" t="str">
        <f>[14]Março!$E$31</f>
        <v>*</v>
      </c>
      <c r="AC19" s="11" t="str">
        <f>[14]Março!$E$32</f>
        <v>*</v>
      </c>
      <c r="AD19" s="11" t="str">
        <f>[14]Março!$E$33</f>
        <v>*</v>
      </c>
      <c r="AE19" s="11" t="str">
        <f>[14]Março!$E$34</f>
        <v>*</v>
      </c>
      <c r="AF19" s="11" t="str">
        <f>[14]Março!$E$35</f>
        <v>*</v>
      </c>
      <c r="AG19" s="92" t="s">
        <v>226</v>
      </c>
      <c r="AI19" t="s">
        <v>47</v>
      </c>
    </row>
    <row r="20" spans="1:37" x14ac:dyDescent="0.2">
      <c r="A20" s="58" t="s">
        <v>5</v>
      </c>
      <c r="B20" s="11">
        <f>[15]Março!$E$5</f>
        <v>54.583333333333336</v>
      </c>
      <c r="C20" s="11">
        <f>[15]Março!$E$6</f>
        <v>52.458333333333336</v>
      </c>
      <c r="D20" s="11">
        <f>[15]Março!$E$7</f>
        <v>53</v>
      </c>
      <c r="E20" s="11">
        <f>[15]Março!$E$8</f>
        <v>55.25</v>
      </c>
      <c r="F20" s="11">
        <f>[15]Março!$E$9</f>
        <v>53.666666666666664</v>
      </c>
      <c r="G20" s="11">
        <f>[15]Março!$E$10</f>
        <v>51.125</v>
      </c>
      <c r="H20" s="11">
        <f>[15]Março!$E$11</f>
        <v>49.375</v>
      </c>
      <c r="I20" s="11">
        <f>[15]Março!$E$12</f>
        <v>48.608695652173914</v>
      </c>
      <c r="J20" s="11">
        <f>[15]Março!$E$13</f>
        <v>44.041666666666664</v>
      </c>
      <c r="K20" s="11">
        <f>[15]Março!$E$14</f>
        <v>43.291666666666664</v>
      </c>
      <c r="L20" s="11">
        <f>[15]Março!$E$15</f>
        <v>50.333333333333336</v>
      </c>
      <c r="M20" s="11">
        <f>[15]Março!$E$16</f>
        <v>47.458333333333336</v>
      </c>
      <c r="N20" s="11">
        <f>[15]Março!$E$17</f>
        <v>60.5</v>
      </c>
      <c r="O20" s="11">
        <f>[15]Março!$E$18</f>
        <v>57.5</v>
      </c>
      <c r="P20" s="11">
        <f>[15]Março!$E$19</f>
        <v>59.833333333333336</v>
      </c>
      <c r="Q20" s="11">
        <f>[15]Março!$E$20</f>
        <v>68.625</v>
      </c>
      <c r="R20" s="11">
        <f>[15]Março!$E$21</f>
        <v>69.583333333333329</v>
      </c>
      <c r="S20" s="11">
        <f>[15]Março!$E$22</f>
        <v>63.083333333333336</v>
      </c>
      <c r="T20" s="11">
        <f>[15]Março!$E$23</f>
        <v>66.583333333333329</v>
      </c>
      <c r="U20" s="11">
        <f>[15]Março!$E$24</f>
        <v>84.478260869565219</v>
      </c>
      <c r="V20" s="11">
        <f>[15]Março!$E$25</f>
        <v>83.208333333333329</v>
      </c>
      <c r="W20" s="11">
        <f>[15]Março!$E$26</f>
        <v>75.217391304347828</v>
      </c>
      <c r="X20" s="11">
        <f>[15]Março!$E$27</f>
        <v>68.416666666666671</v>
      </c>
      <c r="Y20" s="11">
        <f>[15]Março!$E$28</f>
        <v>43.25</v>
      </c>
      <c r="Z20" s="11">
        <f>[15]Março!$E$29</f>
        <v>53.416666666666664</v>
      </c>
      <c r="AA20" s="11">
        <f>[15]Março!$E$30</f>
        <v>62.916666666666664</v>
      </c>
      <c r="AB20" s="11">
        <f>[15]Março!$E$31</f>
        <v>73.833333333333329</v>
      </c>
      <c r="AC20" s="11">
        <f>[15]Março!$E$32</f>
        <v>69.625</v>
      </c>
      <c r="AD20" s="11">
        <f>[15]Março!$E$33</f>
        <v>69.416666666666671</v>
      </c>
      <c r="AE20" s="11">
        <f>[15]Março!$E$34</f>
        <v>65.217391304347828</v>
      </c>
      <c r="AF20" s="11">
        <f>[15]Março!$E$35</f>
        <v>69.454545454545453</v>
      </c>
      <c r="AG20" s="92">
        <f t="shared" si="5"/>
        <v>60.237138212418728</v>
      </c>
      <c r="AH20" s="12" t="s">
        <v>47</v>
      </c>
    </row>
    <row r="21" spans="1:37" x14ac:dyDescent="0.2">
      <c r="A21" s="58" t="s">
        <v>43</v>
      </c>
      <c r="B21" s="11">
        <f>[16]Março!$E$5</f>
        <v>64.75</v>
      </c>
      <c r="C21" s="11">
        <f>[16]Março!$E$6</f>
        <v>76.125</v>
      </c>
      <c r="D21" s="11">
        <f>[16]Março!$E$7</f>
        <v>71.5</v>
      </c>
      <c r="E21" s="11">
        <f>[16]Março!$E$8</f>
        <v>65.791666666666671</v>
      </c>
      <c r="F21" s="11">
        <f>[16]Março!$E$9</f>
        <v>61.041666666666664</v>
      </c>
      <c r="G21" s="11">
        <f>[16]Março!$E$10</f>
        <v>61</v>
      </c>
      <c r="H21" s="11">
        <f>[16]Março!$E$11</f>
        <v>54.916666666666664</v>
      </c>
      <c r="I21" s="11">
        <f>[16]Março!$E$12</f>
        <v>51</v>
      </c>
      <c r="J21" s="11">
        <f>[16]Março!$E$13</f>
        <v>52.458333333333336</v>
      </c>
      <c r="K21" s="11">
        <f>[16]Março!$E$14</f>
        <v>52.75</v>
      </c>
      <c r="L21" s="11">
        <f>[16]Março!$E$15</f>
        <v>50.916666666666664</v>
      </c>
      <c r="M21" s="11">
        <f>[16]Março!$E$16</f>
        <v>63.75</v>
      </c>
      <c r="N21" s="11">
        <f>[16]Março!$E$17</f>
        <v>64.958333333333329</v>
      </c>
      <c r="O21" s="11">
        <f>[16]Março!$E$18</f>
        <v>56.875</v>
      </c>
      <c r="P21" s="11">
        <f>[16]Março!$E$19</f>
        <v>75.666666666666671</v>
      </c>
      <c r="Q21" s="11">
        <f>[16]Março!$E$20</f>
        <v>80.916666666666671</v>
      </c>
      <c r="R21" s="11">
        <f>[16]Março!$E$21</f>
        <v>74.541666666666671</v>
      </c>
      <c r="S21" s="11">
        <f>[16]Março!$E$22</f>
        <v>71.208333333333329</v>
      </c>
      <c r="T21" s="11">
        <f>[16]Março!$E$23</f>
        <v>73.5</v>
      </c>
      <c r="U21" s="11">
        <f>[16]Março!$E$24</f>
        <v>79.916666666666671</v>
      </c>
      <c r="V21" s="11">
        <f>[16]Março!$E$25</f>
        <v>87.416666666666671</v>
      </c>
      <c r="W21" s="11">
        <f>[16]Março!$E$26</f>
        <v>90.791666666666671</v>
      </c>
      <c r="X21" s="11">
        <f>[16]Março!$E$27</f>
        <v>80.583333333333329</v>
      </c>
      <c r="Y21" s="11">
        <f>[16]Março!$E$28</f>
        <v>70.291666666666671</v>
      </c>
      <c r="Z21" s="11">
        <f>[16]Março!$E$29</f>
        <v>80.791666666666671</v>
      </c>
      <c r="AA21" s="11">
        <f>[16]Março!$E$30</f>
        <v>70.541666666666671</v>
      </c>
      <c r="AB21" s="11">
        <f>[16]Março!$E$31</f>
        <v>64.166666666666671</v>
      </c>
      <c r="AC21" s="11">
        <f>[16]Março!$E$32</f>
        <v>78.958333333333329</v>
      </c>
      <c r="AD21" s="11">
        <f>[16]Março!$E$33</f>
        <v>86.625</v>
      </c>
      <c r="AE21" s="11">
        <f>[16]Março!$E$34</f>
        <v>80</v>
      </c>
      <c r="AF21" s="11">
        <f>[16]Março!$E$35</f>
        <v>77.833333333333329</v>
      </c>
      <c r="AG21" s="92">
        <f>AVERAGE(B21:AF21)</f>
        <v>70.051075268817215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[17]Março!$E$5</f>
        <v>71.375</v>
      </c>
      <c r="C22" s="11">
        <f>[17]Março!$E$6</f>
        <v>73.541666666666671</v>
      </c>
      <c r="D22" s="11">
        <f>[17]Março!$E$7</f>
        <v>70.86363636363636</v>
      </c>
      <c r="E22" s="11">
        <f>[17]Março!$E$8</f>
        <v>70.333333333333329</v>
      </c>
      <c r="F22" s="11">
        <f>[17]Março!$E$9</f>
        <v>70.125</v>
      </c>
      <c r="G22" s="11">
        <f>[17]Março!$E$10</f>
        <v>69.458333333333329</v>
      </c>
      <c r="H22" s="11">
        <f>[17]Março!$E$11</f>
        <v>66.25</v>
      </c>
      <c r="I22" s="11">
        <f>[17]Março!$E$12</f>
        <v>68.125</v>
      </c>
      <c r="J22" s="11">
        <f>[17]Março!$E$13</f>
        <v>66.125</v>
      </c>
      <c r="K22" s="11">
        <f>[17]Março!$E$14</f>
        <v>64.583333333333329</v>
      </c>
      <c r="L22" s="11">
        <f>[17]Março!$E$15</f>
        <v>66.956521739130437</v>
      </c>
      <c r="M22" s="11">
        <f>[17]Março!$E$16</f>
        <v>71.333333333333329</v>
      </c>
      <c r="N22" s="11">
        <f>[17]Março!$E$17</f>
        <v>74.625</v>
      </c>
      <c r="O22" s="11">
        <f>[17]Março!$E$18</f>
        <v>71.666666666666671</v>
      </c>
      <c r="P22" s="11">
        <f>[17]Março!$E$19</f>
        <v>74.291666666666671</v>
      </c>
      <c r="Q22" s="11">
        <f>[17]Março!$E$20</f>
        <v>73.291666666666671</v>
      </c>
      <c r="R22" s="11">
        <f>[17]Março!$E$21</f>
        <v>72.75</v>
      </c>
      <c r="S22" s="11">
        <f>[17]Março!$E$22</f>
        <v>75.875</v>
      </c>
      <c r="T22" s="11">
        <f>[17]Março!$E$23</f>
        <v>75.75</v>
      </c>
      <c r="U22" s="11">
        <f>[17]Março!$E$24</f>
        <v>85.75</v>
      </c>
      <c r="V22" s="11">
        <f>[17]Março!$E$25</f>
        <v>83.166666666666671</v>
      </c>
      <c r="W22" s="11">
        <f>[17]Março!$E$26</f>
        <v>84.375</v>
      </c>
      <c r="X22" s="11">
        <f>[17]Março!$E$27</f>
        <v>77.5</v>
      </c>
      <c r="Y22" s="11">
        <f>[17]Março!$E$28</f>
        <v>70.666666666666671</v>
      </c>
      <c r="Z22" s="11">
        <f>[17]Março!$E$29</f>
        <v>77.75</v>
      </c>
      <c r="AA22" s="11">
        <f>[17]Março!$E$30</f>
        <v>76.416666666666671</v>
      </c>
      <c r="AB22" s="11">
        <f>[17]Março!$E$31</f>
        <v>75.583333333333329</v>
      </c>
      <c r="AC22" s="11">
        <f>[17]Março!$E$32</f>
        <v>83.166666666666671</v>
      </c>
      <c r="AD22" s="11">
        <f>[17]Março!$E$33</f>
        <v>83.666666666666671</v>
      </c>
      <c r="AE22" s="11">
        <f>[17]Março!$E$34</f>
        <v>80.173913043478265</v>
      </c>
      <c r="AF22" s="11">
        <f>[17]Março!$E$35</f>
        <v>73.909090909090907</v>
      </c>
      <c r="AG22" s="92">
        <f t="shared" si="5"/>
        <v>74.175639636193651</v>
      </c>
      <c r="AK22" t="s">
        <v>47</v>
      </c>
    </row>
    <row r="23" spans="1:37" x14ac:dyDescent="0.2">
      <c r="A23" s="58" t="s">
        <v>7</v>
      </c>
      <c r="B23" s="11">
        <f>[18]Março!$E$5</f>
        <v>60.25</v>
      </c>
      <c r="C23" s="11">
        <f>[18]Março!$E$6</f>
        <v>63.826086956521742</v>
      </c>
      <c r="D23" s="11">
        <f>[18]Março!$E$7</f>
        <v>58.842105263157897</v>
      </c>
      <c r="E23" s="11">
        <f>[18]Março!$E$8</f>
        <v>49.055555555555557</v>
      </c>
      <c r="F23" s="11">
        <f>[18]Março!$E$9</f>
        <v>39.428571428571431</v>
      </c>
      <c r="G23" s="11">
        <f>[18]Março!$E$10</f>
        <v>40.833333333333336</v>
      </c>
      <c r="H23" s="11">
        <f>[18]Março!$E$11</f>
        <v>45.416666666666664</v>
      </c>
      <c r="I23" s="11">
        <f>[18]Março!$E$12</f>
        <v>42</v>
      </c>
      <c r="J23" s="11">
        <f>[18]Março!$E$13</f>
        <v>35.07692307692308</v>
      </c>
      <c r="K23" s="11">
        <f>[18]Março!$E$14</f>
        <v>37.428571428571431</v>
      </c>
      <c r="L23" s="11">
        <f>[18]Março!$E$15</f>
        <v>31.727272727272727</v>
      </c>
      <c r="M23" s="11">
        <f>[18]Março!$E$16</f>
        <v>40.5</v>
      </c>
      <c r="N23" s="11">
        <f>[18]Março!$E$17</f>
        <v>42.071428571428569</v>
      </c>
      <c r="O23" s="11">
        <f>[18]Março!$E$18</f>
        <v>33.666666666666664</v>
      </c>
      <c r="P23" s="11">
        <f>[18]Março!$E$19</f>
        <v>37.222222222222221</v>
      </c>
      <c r="Q23" s="11">
        <f>[18]Março!$E$20</f>
        <v>55.727272727272727</v>
      </c>
      <c r="R23" s="11">
        <f>[18]Março!$E$21</f>
        <v>54.363636363636367</v>
      </c>
      <c r="S23" s="11">
        <f>[18]Março!$E$22</f>
        <v>45.1</v>
      </c>
      <c r="T23" s="11">
        <f>[18]Março!$E$23</f>
        <v>85.888888888888886</v>
      </c>
      <c r="U23" s="11">
        <f>[18]Março!$E$24</f>
        <v>77.416666666666671</v>
      </c>
      <c r="V23" s="11">
        <f>[18]Março!$E$25</f>
        <v>61.611111111111114</v>
      </c>
      <c r="W23" s="11">
        <f>[18]Março!$E$26</f>
        <v>62.125</v>
      </c>
      <c r="X23" s="11">
        <f>[18]Março!$E$27</f>
        <v>47.823529411764703</v>
      </c>
      <c r="Y23" s="11">
        <f>[18]Março!$E$28</f>
        <v>46.166666666666664</v>
      </c>
      <c r="Z23" s="11">
        <f>[18]Março!$E$29</f>
        <v>49.823529411764703</v>
      </c>
      <c r="AA23" s="11">
        <f>[18]Março!$E$30</f>
        <v>45.588235294117645</v>
      </c>
      <c r="AB23" s="11">
        <f>[18]Março!$E$31</f>
        <v>41.846153846153847</v>
      </c>
      <c r="AC23" s="11">
        <f>[18]Março!$E$32</f>
        <v>52.454545454545453</v>
      </c>
      <c r="AD23" s="11">
        <f>[18]Março!$E$33</f>
        <v>70.25</v>
      </c>
      <c r="AE23" s="11">
        <f>[18]Março!$E$34</f>
        <v>65.454545454545453</v>
      </c>
      <c r="AF23" s="11">
        <f>[18]Março!$E$35</f>
        <v>56.533333333333331</v>
      </c>
      <c r="AG23" s="92">
        <f t="shared" si="5"/>
        <v>50.823178017011571</v>
      </c>
    </row>
    <row r="24" spans="1:37" x14ac:dyDescent="0.2">
      <c r="A24" s="58" t="s">
        <v>169</v>
      </c>
      <c r="B24" s="11" t="str">
        <f>[19]Março!$E$5</f>
        <v>*</v>
      </c>
      <c r="C24" s="11" t="str">
        <f>[19]Março!$E$6</f>
        <v>*</v>
      </c>
      <c r="D24" s="11" t="str">
        <f>[19]Março!$E$7</f>
        <v>*</v>
      </c>
      <c r="E24" s="11" t="str">
        <f>[19]Março!$E$8</f>
        <v>*</v>
      </c>
      <c r="F24" s="11" t="str">
        <f>[19]Março!$E$9</f>
        <v>*</v>
      </c>
      <c r="G24" s="11" t="str">
        <f>[19]Março!$E$10</f>
        <v>*</v>
      </c>
      <c r="H24" s="11" t="str">
        <f>[19]Março!$E$11</f>
        <v>*</v>
      </c>
      <c r="I24" s="11" t="str">
        <f>[19]Março!$E$12</f>
        <v>*</v>
      </c>
      <c r="J24" s="11" t="str">
        <f>[19]Março!$E$13</f>
        <v>*</v>
      </c>
      <c r="K24" s="11" t="str">
        <f>[19]Março!$E$14</f>
        <v>*</v>
      </c>
      <c r="L24" s="11" t="str">
        <f>[19]Março!$E$15</f>
        <v>*</v>
      </c>
      <c r="M24" s="11" t="str">
        <f>[19]Março!$E$16</f>
        <v>*</v>
      </c>
      <c r="N24" s="11" t="str">
        <f>[19]Março!$E$17</f>
        <v>*</v>
      </c>
      <c r="O24" s="11" t="str">
        <f>[19]Março!$E$18</f>
        <v>*</v>
      </c>
      <c r="P24" s="11" t="str">
        <f>[19]Março!$E$19</f>
        <v>*</v>
      </c>
      <c r="Q24" s="11" t="str">
        <f>[19]Março!$E$20</f>
        <v>*</v>
      </c>
      <c r="R24" s="11" t="str">
        <f>[19]Março!$E$21</f>
        <v>*</v>
      </c>
      <c r="S24" s="11" t="str">
        <f>[19]Março!$E$22</f>
        <v>*</v>
      </c>
      <c r="T24" s="11" t="str">
        <f>[19]Março!$E$23</f>
        <v>*</v>
      </c>
      <c r="U24" s="11" t="str">
        <f>[19]Março!$E$24</f>
        <v>*</v>
      </c>
      <c r="V24" s="11" t="str">
        <f>[19]Março!$E$25</f>
        <v>*</v>
      </c>
      <c r="W24" s="11" t="str">
        <f>[19]Março!$E$26</f>
        <v>*</v>
      </c>
      <c r="X24" s="11" t="str">
        <f>[19]Março!$E$27</f>
        <v>*</v>
      </c>
      <c r="Y24" s="11" t="str">
        <f>[19]Março!$E$28</f>
        <v>*</v>
      </c>
      <c r="Z24" s="11" t="str">
        <f>[19]Março!$E$29</f>
        <v>*</v>
      </c>
      <c r="AA24" s="11" t="str">
        <f>[19]Março!$E$30</f>
        <v>*</v>
      </c>
      <c r="AB24" s="11" t="str">
        <f>[19]Março!$E$31</f>
        <v>*</v>
      </c>
      <c r="AC24" s="11" t="str">
        <f>[19]Março!$E$32</f>
        <v>*</v>
      </c>
      <c r="AD24" s="11" t="str">
        <f>[19]Março!$E$33</f>
        <v>*</v>
      </c>
      <c r="AE24" s="11" t="str">
        <f>[19]Março!$E$34</f>
        <v>*</v>
      </c>
      <c r="AF24" s="11" t="str">
        <f>[19]Março!$E$35</f>
        <v>*</v>
      </c>
      <c r="AG24" s="92" t="s">
        <v>226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[20]Março!$E$5</f>
        <v>67.458333333333329</v>
      </c>
      <c r="C25" s="11">
        <f>[20]Março!$E$6</f>
        <v>65.791666666666671</v>
      </c>
      <c r="D25" s="11">
        <f>[20]Março!$E$7</f>
        <v>68.333333333333329</v>
      </c>
      <c r="E25" s="11">
        <f>[20]Março!$E$8</f>
        <v>65.125</v>
      </c>
      <c r="F25" s="11">
        <f>[20]Março!$E$9</f>
        <v>62.041666666666664</v>
      </c>
      <c r="G25" s="11">
        <f>[20]Março!$E$10</f>
        <v>61.166666666666664</v>
      </c>
      <c r="H25" s="11">
        <f>[20]Março!$E$11</f>
        <v>60.375</v>
      </c>
      <c r="I25" s="11">
        <f>[20]Março!$E$12</f>
        <v>57.125</v>
      </c>
      <c r="J25" s="11">
        <f>[20]Março!$E$13</f>
        <v>54.375</v>
      </c>
      <c r="K25" s="11">
        <f>[20]Março!$E$14</f>
        <v>54.208333333333336</v>
      </c>
      <c r="L25" s="11">
        <f>[20]Março!$E$15</f>
        <v>60.791666666666664</v>
      </c>
      <c r="M25" s="11">
        <f>[20]Março!$E$16</f>
        <v>56.125</v>
      </c>
      <c r="N25" s="11">
        <f>[20]Março!$E$17</f>
        <v>59.166666666666664</v>
      </c>
      <c r="O25" s="11">
        <f>[20]Março!$E$18</f>
        <v>55.708333333333336</v>
      </c>
      <c r="P25" s="11">
        <f>[20]Março!$E$19</f>
        <v>50.833333333333336</v>
      </c>
      <c r="Q25" s="11">
        <f>[20]Março!$E$20</f>
        <v>67.75</v>
      </c>
      <c r="R25" s="11" t="s">
        <v>226</v>
      </c>
      <c r="S25" s="11">
        <f>[20]Março!$E$22</f>
        <v>75.916666666666671</v>
      </c>
      <c r="T25" s="11">
        <f>[20]Março!$E$23</f>
        <v>91.875</v>
      </c>
      <c r="U25" s="11">
        <f>[20]Março!$E$24</f>
        <v>78.25</v>
      </c>
      <c r="V25" s="11">
        <f>[20]Março!$E$25</f>
        <v>66.625</v>
      </c>
      <c r="W25" s="11">
        <f>[20]Março!$E$26</f>
        <v>71</v>
      </c>
      <c r="X25" s="11">
        <f>[20]Março!$E$27</f>
        <v>56.75</v>
      </c>
      <c r="Y25" s="11">
        <f>[20]Março!$E$28</f>
        <v>56.458333333333336</v>
      </c>
      <c r="Z25" s="11">
        <f>[20]Março!$E$29</f>
        <v>54.875</v>
      </c>
      <c r="AA25" s="11">
        <f>[20]Março!$E$30</f>
        <v>53.083333333333336</v>
      </c>
      <c r="AB25" s="11">
        <f>[20]Março!$E$31</f>
        <v>50</v>
      </c>
      <c r="AC25" s="11">
        <f>[20]Março!$E$32</f>
        <v>58</v>
      </c>
      <c r="AD25" s="11">
        <f>[20]Março!$E$33</f>
        <v>82.416666666666671</v>
      </c>
      <c r="AE25" s="11">
        <f>[20]Março!$E$34</f>
        <v>80.041666666666671</v>
      </c>
      <c r="AF25" s="11">
        <f>[20]Março!$E$35</f>
        <v>72.875</v>
      </c>
      <c r="AG25" s="92">
        <f t="shared" ref="AG25:AG26" si="6">AVERAGE(B25:AF25)</f>
        <v>63.81805555555556</v>
      </c>
      <c r="AH25" s="12" t="s">
        <v>47</v>
      </c>
      <c r="AJ25" t="s">
        <v>47</v>
      </c>
      <c r="AK25" t="s">
        <v>47</v>
      </c>
    </row>
    <row r="26" spans="1:37" x14ac:dyDescent="0.2">
      <c r="A26" s="58" t="s">
        <v>171</v>
      </c>
      <c r="B26" s="11">
        <f>[21]Março!$E$5</f>
        <v>65.875</v>
      </c>
      <c r="C26" s="11">
        <f>[21]Março!$E$6</f>
        <v>67.75</v>
      </c>
      <c r="D26" s="11">
        <f>[21]Março!$E$7</f>
        <v>67.291666666666671</v>
      </c>
      <c r="E26" s="11">
        <f>[21]Março!$E$8</f>
        <v>61.625</v>
      </c>
      <c r="F26" s="11">
        <f>[21]Março!$E$9</f>
        <v>59.041666666666664</v>
      </c>
      <c r="G26" s="11">
        <f>[21]Março!$E$10</f>
        <v>61.666666666666664</v>
      </c>
      <c r="H26" s="11">
        <f>[21]Março!$E$11</f>
        <v>57.958333333333336</v>
      </c>
      <c r="I26" s="11">
        <f>[21]Março!$E$12</f>
        <v>52.416666666666664</v>
      </c>
      <c r="J26" s="11">
        <f>[21]Março!$E$13</f>
        <v>52.416666666666664</v>
      </c>
      <c r="K26" s="11">
        <f>[21]Março!$E$14</f>
        <v>53.043478260869563</v>
      </c>
      <c r="L26" s="11">
        <f>[21]Março!$E$15</f>
        <v>50.208333333333336</v>
      </c>
      <c r="M26" s="11">
        <f>[21]Março!$E$16</f>
        <v>54</v>
      </c>
      <c r="N26" s="11">
        <f>[21]Março!$E$17</f>
        <v>53.166666666666664</v>
      </c>
      <c r="O26" s="11">
        <f>[21]Março!$E$18</f>
        <v>47.416666666666664</v>
      </c>
      <c r="P26" s="11">
        <f>[21]Março!$E$19</f>
        <v>44.75</v>
      </c>
      <c r="Q26" s="11">
        <f>[21]Março!$E$20</f>
        <v>65.833333333333329</v>
      </c>
      <c r="R26" s="11">
        <f>[21]Março!$E$21</f>
        <v>72.625</v>
      </c>
      <c r="S26" s="11">
        <f>[21]Março!$E$22</f>
        <v>68.583333333333329</v>
      </c>
      <c r="T26" s="11">
        <f>[21]Março!$E$23</f>
        <v>92.083333333333329</v>
      </c>
      <c r="U26" s="11">
        <f>[21]Março!$E$24</f>
        <v>85.166666666666671</v>
      </c>
      <c r="V26" s="11">
        <f>[21]Março!$E$25</f>
        <v>59.75</v>
      </c>
      <c r="W26" s="11">
        <f>[21]Março!$E$26</f>
        <v>60.583333333333336</v>
      </c>
      <c r="X26" s="11">
        <f>[21]Março!$E$27</f>
        <v>60.291666666666664</v>
      </c>
      <c r="Y26" s="11">
        <f>[21]Março!$E$28</f>
        <v>55.416666666666664</v>
      </c>
      <c r="Z26" s="11">
        <f>[21]Março!$E$29</f>
        <v>60.541666666666664</v>
      </c>
      <c r="AA26" s="11">
        <f>[21]Março!$E$30</f>
        <v>53.875</v>
      </c>
      <c r="AB26" s="11">
        <f>[21]Março!$E$31</f>
        <v>51.958333333333336</v>
      </c>
      <c r="AC26" s="11">
        <f>[21]Março!$E$32</f>
        <v>56.625</v>
      </c>
      <c r="AD26" s="11">
        <f>[21]Março!$E$33</f>
        <v>82.625</v>
      </c>
      <c r="AE26" s="11">
        <f>[21]Março!$E$34</f>
        <v>80.041666666666671</v>
      </c>
      <c r="AF26" s="11">
        <f>[21]Março!$E$35</f>
        <v>69.291666666666671</v>
      </c>
      <c r="AG26" s="92">
        <f t="shared" si="6"/>
        <v>62.061886395511927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[22]Março!$E$5</f>
        <v>66.208333333333329</v>
      </c>
      <c r="C27" s="11">
        <f>[22]Março!$E$6</f>
        <v>67.041666666666671</v>
      </c>
      <c r="D27" s="11">
        <f>[22]Março!$E$7</f>
        <v>71.333333333333329</v>
      </c>
      <c r="E27" s="11">
        <f>[22]Março!$E$8</f>
        <v>65.958333333333329</v>
      </c>
      <c r="F27" s="11">
        <f>[22]Março!$E$9</f>
        <v>59.541666666666664</v>
      </c>
      <c r="G27" s="11">
        <f>[22]Março!$E$10</f>
        <v>63.25</v>
      </c>
      <c r="H27" s="11">
        <f>[22]Março!$E$11</f>
        <v>61.333333333333336</v>
      </c>
      <c r="I27" s="11">
        <f>[22]Março!$E$12</f>
        <v>64.125</v>
      </c>
      <c r="J27" s="11">
        <f>[22]Março!$E$13</f>
        <v>57.541666666666664</v>
      </c>
      <c r="K27" s="11">
        <f>[22]Março!$E$14</f>
        <v>56.565217391304351</v>
      </c>
      <c r="L27" s="11">
        <f>[22]Março!$E$15</f>
        <v>56.75</v>
      </c>
      <c r="M27" s="11">
        <f>[22]Março!$E$16</f>
        <v>58.541666666666664</v>
      </c>
      <c r="N27" s="11">
        <f>[22]Março!$E$17</f>
        <v>57.25</v>
      </c>
      <c r="O27" s="11">
        <f>[22]Março!$E$18</f>
        <v>54.666666666666664</v>
      </c>
      <c r="P27" s="11">
        <f>[22]Março!$E$19</f>
        <v>46.625</v>
      </c>
      <c r="Q27" s="11">
        <f>[22]Março!$E$20</f>
        <v>62.416666666666664</v>
      </c>
      <c r="R27" s="11">
        <f>[22]Março!$E$21</f>
        <v>68.375</v>
      </c>
      <c r="S27" s="11">
        <f>[22]Março!$E$22</f>
        <v>68.75</v>
      </c>
      <c r="T27" s="11">
        <f>[22]Março!$E$23</f>
        <v>90.913043478260875</v>
      </c>
      <c r="U27" s="11">
        <f>[22]Março!$E$24</f>
        <v>78.571428571428569</v>
      </c>
      <c r="V27" s="11">
        <f>[22]Março!$E$25</f>
        <v>58.708333333333336</v>
      </c>
      <c r="W27" s="11">
        <f>[22]Março!$E$26</f>
        <v>63.958333333333336</v>
      </c>
      <c r="X27" s="11">
        <f>[22]Março!$E$27</f>
        <v>56.375</v>
      </c>
      <c r="Y27" s="11">
        <f>[22]Março!$E$28</f>
        <v>56.208333333333336</v>
      </c>
      <c r="Z27" s="11">
        <f>[22]Março!$E$29</f>
        <v>58.666666666666664</v>
      </c>
      <c r="AA27" s="11">
        <f>[22]Março!$E$30</f>
        <v>53.708333333333336</v>
      </c>
      <c r="AB27" s="11">
        <f>[22]Março!$E$31</f>
        <v>52.75</v>
      </c>
      <c r="AC27" s="11">
        <f>[22]Março!$E$32</f>
        <v>64.875</v>
      </c>
      <c r="AD27" s="11">
        <f>[22]Março!$E$33</f>
        <v>81.444444444444443</v>
      </c>
      <c r="AE27" s="11">
        <f>[22]Março!$E$34</f>
        <v>76.94736842105263</v>
      </c>
      <c r="AF27" s="11">
        <f>[22]Março!$E$35</f>
        <v>71.25</v>
      </c>
      <c r="AG27" s="92">
        <f t="shared" ref="AG27:AG31" si="7">AVERAGE(B27:AF27)</f>
        <v>63.569349536768513</v>
      </c>
    </row>
    <row r="28" spans="1:37" x14ac:dyDescent="0.2">
      <c r="A28" s="58" t="s">
        <v>9</v>
      </c>
      <c r="B28" s="11">
        <f>[23]Março!$E$5</f>
        <v>61.75</v>
      </c>
      <c r="C28" s="11">
        <f>[23]Março!$E$6</f>
        <v>64.583333333333329</v>
      </c>
      <c r="D28" s="11">
        <f>[23]Março!$E$7</f>
        <v>67.375</v>
      </c>
      <c r="E28" s="11">
        <f>[23]Março!$E$8</f>
        <v>61.583333333333336</v>
      </c>
      <c r="F28" s="11">
        <f>[23]Março!$E$9</f>
        <v>54.041666666666664</v>
      </c>
      <c r="G28" s="11">
        <f>[23]Março!$E$10</f>
        <v>57</v>
      </c>
      <c r="H28" s="11">
        <f>[23]Março!$E$11</f>
        <v>55.375</v>
      </c>
      <c r="I28" s="11">
        <f>[23]Março!$E$12</f>
        <v>56.458333333333336</v>
      </c>
      <c r="J28" s="11">
        <f>[23]Março!$E$13</f>
        <v>51.083333333333336</v>
      </c>
      <c r="K28" s="11">
        <f>[23]Março!$E$14</f>
        <v>50.916666666666664</v>
      </c>
      <c r="L28" s="11">
        <f>[23]Março!$E$15</f>
        <v>47.166666666666664</v>
      </c>
      <c r="M28" s="11">
        <f>[23]Março!$E$16</f>
        <v>55.375</v>
      </c>
      <c r="N28" s="11">
        <f>[23]Março!$E$17</f>
        <v>52</v>
      </c>
      <c r="O28" s="11">
        <f>[23]Março!$E$18</f>
        <v>46.75</v>
      </c>
      <c r="P28" s="11">
        <f>[23]Março!$E$19</f>
        <v>43.25</v>
      </c>
      <c r="Q28" s="11">
        <f>[23]Março!$E$20</f>
        <v>64.208333333333329</v>
      </c>
      <c r="R28" s="11">
        <f>[23]Março!$E$21</f>
        <v>63.291666666666664</v>
      </c>
      <c r="S28" s="11">
        <f>[23]Março!$E$22</f>
        <v>60.166666666666664</v>
      </c>
      <c r="T28" s="11">
        <f>[23]Março!$E$23</f>
        <v>89.125</v>
      </c>
      <c r="U28" s="11">
        <f>[23]Março!$E$24</f>
        <v>82.541666666666671</v>
      </c>
      <c r="V28" s="11">
        <f>[23]Março!$E$25</f>
        <v>57.333333333333336</v>
      </c>
      <c r="W28" s="11">
        <f>[23]Março!$E$26</f>
        <v>62.375</v>
      </c>
      <c r="X28" s="11">
        <f>[23]Março!$E$27</f>
        <v>55.041666666666664</v>
      </c>
      <c r="Y28" s="11">
        <f>[23]Março!$E$28</f>
        <v>54.375</v>
      </c>
      <c r="Z28" s="11">
        <f>[23]Março!$E$29</f>
        <v>56.833333333333336</v>
      </c>
      <c r="AA28" s="11">
        <f>[23]Março!$E$30</f>
        <v>53.333333333333336</v>
      </c>
      <c r="AB28" s="11">
        <f>[23]Março!$E$31</f>
        <v>50.458333333333336</v>
      </c>
      <c r="AC28" s="11">
        <f>[23]Março!$E$32</f>
        <v>56.291666666666664</v>
      </c>
      <c r="AD28" s="11">
        <f>[23]Março!$E$33</f>
        <v>81.583333333333329</v>
      </c>
      <c r="AE28" s="11">
        <f>[23]Março!$E$34</f>
        <v>80.166666666666671</v>
      </c>
      <c r="AF28" s="11">
        <f>[23]Março!$E$35</f>
        <v>66.833333333333329</v>
      </c>
      <c r="AG28" s="92">
        <f t="shared" si="7"/>
        <v>59.956989247311824</v>
      </c>
      <c r="AJ28" t="s">
        <v>47</v>
      </c>
    </row>
    <row r="29" spans="1:37" x14ac:dyDescent="0.2">
      <c r="A29" s="58" t="s">
        <v>42</v>
      </c>
      <c r="B29" s="11">
        <f>[24]Março!$E$5</f>
        <v>58.666666666666664</v>
      </c>
      <c r="C29" s="11">
        <f>[24]Março!$E$6</f>
        <v>62.291666666666664</v>
      </c>
      <c r="D29" s="11">
        <f>[24]Março!$E$7</f>
        <v>58.833333333333336</v>
      </c>
      <c r="E29" s="11">
        <f>[24]Março!$E$8</f>
        <v>58.375</v>
      </c>
      <c r="F29" s="11">
        <f>[24]Março!$E$9</f>
        <v>54.333333333333336</v>
      </c>
      <c r="G29" s="11">
        <f>[24]Março!$E$10</f>
        <v>52.75</v>
      </c>
      <c r="H29" s="11">
        <f>[24]Março!$E$11</f>
        <v>57.291666666666664</v>
      </c>
      <c r="I29" s="11">
        <f>[24]Março!$E$12</f>
        <v>58.291666666666664</v>
      </c>
      <c r="J29" s="11">
        <f>[24]Março!$E$13</f>
        <v>56.083333333333336</v>
      </c>
      <c r="K29" s="11">
        <f>[24]Março!$E$14</f>
        <v>50</v>
      </c>
      <c r="L29" s="11">
        <f>[24]Março!$E$15</f>
        <v>49.791666666666664</v>
      </c>
      <c r="M29" s="11">
        <f>[24]Março!$E$16</f>
        <v>54.083333333333336</v>
      </c>
      <c r="N29" s="11">
        <f>[24]Março!$E$17</f>
        <v>59.083333333333336</v>
      </c>
      <c r="O29" s="11">
        <f>[24]Março!$E$18</f>
        <v>61.666666666666664</v>
      </c>
      <c r="P29" s="11">
        <f>[24]Março!$E$19</f>
        <v>61.708333333333336</v>
      </c>
      <c r="Q29" s="11">
        <f>[24]Março!$E$20</f>
        <v>68.041666666666671</v>
      </c>
      <c r="R29" s="11">
        <f>[24]Março!$E$21</f>
        <v>65.583333333333329</v>
      </c>
      <c r="S29" s="11">
        <f>[24]Março!$E$22</f>
        <v>63.125</v>
      </c>
      <c r="T29" s="11">
        <f>[24]Março!$E$23</f>
        <v>72.875</v>
      </c>
      <c r="U29" s="11">
        <f>[24]Março!$E$24</f>
        <v>81.541666666666671</v>
      </c>
      <c r="V29" s="11">
        <f>[24]Março!$E$25</f>
        <v>68.208333333333329</v>
      </c>
      <c r="W29" s="11">
        <f>[24]Março!$E$26</f>
        <v>62.791666666666664</v>
      </c>
      <c r="X29" s="11">
        <f>[24]Março!$E$27</f>
        <v>51.333333333333336</v>
      </c>
      <c r="Y29" s="11">
        <f>[24]Março!$E$28</f>
        <v>49.541666666666664</v>
      </c>
      <c r="Z29" s="11">
        <f>[24]Março!$E$29</f>
        <v>54.333333333333336</v>
      </c>
      <c r="AA29" s="11">
        <f>[24]Março!$E$30</f>
        <v>48.041666666666664</v>
      </c>
      <c r="AB29" s="11">
        <f>[24]Março!$E$31</f>
        <v>46.291666666666664</v>
      </c>
      <c r="AC29" s="11">
        <f>[24]Março!$E$32</f>
        <v>64.583333333333329</v>
      </c>
      <c r="AD29" s="11">
        <f>[24]Março!$E$33</f>
        <v>75.458333333333329</v>
      </c>
      <c r="AE29" s="11">
        <f>[24]Março!$E$34</f>
        <v>70.125</v>
      </c>
      <c r="AF29" s="11">
        <f>[24]Março!$E$35</f>
        <v>63.5</v>
      </c>
      <c r="AG29" s="92">
        <f t="shared" si="7"/>
        <v>59.95564516129032</v>
      </c>
      <c r="AK29" t="s">
        <v>47</v>
      </c>
    </row>
    <row r="30" spans="1:37" x14ac:dyDescent="0.2">
      <c r="A30" s="58" t="s">
        <v>10</v>
      </c>
      <c r="B30" s="11">
        <f>[25]Março!$E$5</f>
        <v>63.5</v>
      </c>
      <c r="C30" s="11">
        <f>[25]Março!$E$6</f>
        <v>63.875</v>
      </c>
      <c r="D30" s="11">
        <f>[25]Março!$E$7</f>
        <v>67.541666666666671</v>
      </c>
      <c r="E30" s="11">
        <f>[25]Março!$E$8</f>
        <v>61.541666666666664</v>
      </c>
      <c r="F30" s="11">
        <f>[25]Março!$E$9</f>
        <v>58.458333333333336</v>
      </c>
      <c r="G30" s="11">
        <f>[25]Março!$E$10</f>
        <v>58.833333333333336</v>
      </c>
      <c r="H30" s="11">
        <f>[25]Março!$E$11</f>
        <v>54.25</v>
      </c>
      <c r="I30" s="11">
        <f>[25]Março!$E$12</f>
        <v>56.916666666666664</v>
      </c>
      <c r="J30" s="11">
        <f>[25]Março!$E$13</f>
        <v>53</v>
      </c>
      <c r="K30" s="11">
        <f>[25]Março!$E$14</f>
        <v>53</v>
      </c>
      <c r="L30" s="11">
        <f>[25]Março!$E$15</f>
        <v>52.833333333333336</v>
      </c>
      <c r="M30" s="11">
        <f>[25]Março!$E$16</f>
        <v>54.375</v>
      </c>
      <c r="N30" s="11">
        <f>[25]Março!$E$17</f>
        <v>51.875</v>
      </c>
      <c r="O30" s="11">
        <f>[25]Março!$E$18</f>
        <v>47.791666666666664</v>
      </c>
      <c r="P30" s="11">
        <f>[25]Março!$E$19</f>
        <v>44.375</v>
      </c>
      <c r="Q30" s="11">
        <f>[25]Março!$E$20</f>
        <v>64.416666666666671</v>
      </c>
      <c r="R30" s="11">
        <f>[25]Março!$E$21</f>
        <v>69.333333333333329</v>
      </c>
      <c r="S30" s="11">
        <f>[25]Março!$E$22</f>
        <v>65.75</v>
      </c>
      <c r="T30" s="11">
        <f>[25]Março!$E$23</f>
        <v>92.958333333333329</v>
      </c>
      <c r="U30" s="11">
        <f>[25]Março!$E$24</f>
        <v>84.541666666666671</v>
      </c>
      <c r="V30" s="11">
        <f>[25]Março!$E$25</f>
        <v>62.375</v>
      </c>
      <c r="W30" s="11">
        <f>[25]Março!$E$26</f>
        <v>64.125</v>
      </c>
      <c r="X30" s="11">
        <f>[25]Março!$E$27</f>
        <v>55.666666666666664</v>
      </c>
      <c r="Y30" s="11">
        <f>[25]Março!$E$28</f>
        <v>50.25</v>
      </c>
      <c r="Z30" s="11">
        <f>[25]Março!$E$29</f>
        <v>55.583333333333336</v>
      </c>
      <c r="AA30" s="11">
        <f>[25]Março!$E$30</f>
        <v>53.875</v>
      </c>
      <c r="AB30" s="11">
        <f>[25]Março!$E$31</f>
        <v>51.666666666666664</v>
      </c>
      <c r="AC30" s="11">
        <f>[25]Março!$E$32</f>
        <v>59.375</v>
      </c>
      <c r="AD30" s="11">
        <f>[25]Março!$E$33</f>
        <v>83.625</v>
      </c>
      <c r="AE30" s="11">
        <f>[25]Março!$E$34</f>
        <v>79.666666666666671</v>
      </c>
      <c r="AF30" s="11">
        <f>[25]Março!$E$35</f>
        <v>69.833333333333329</v>
      </c>
      <c r="AG30" s="92">
        <f t="shared" si="7"/>
        <v>61.458333333333336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[26]Março!$E$5</f>
        <v>60.294117647058826</v>
      </c>
      <c r="C31" s="11">
        <f>[26]Março!$E$6</f>
        <v>60.941176470588232</v>
      </c>
      <c r="D31" s="11">
        <f>[26]Março!$E$7</f>
        <v>59.647058823529413</v>
      </c>
      <c r="E31" s="11">
        <f>[26]Março!$E$8</f>
        <v>54.352941176470587</v>
      </c>
      <c r="F31" s="11">
        <f>[26]Março!$E$9</f>
        <v>46.8125</v>
      </c>
      <c r="G31" s="11">
        <f>[26]Março!$E$10</f>
        <v>49.5625</v>
      </c>
      <c r="H31" s="11">
        <f>[26]Março!$E$11</f>
        <v>51.647058823529413</v>
      </c>
      <c r="I31" s="11">
        <f>[26]Março!$E$12</f>
        <v>54.941176470588232</v>
      </c>
      <c r="J31" s="11">
        <f>[26]Março!$E$13</f>
        <v>45.333333333333336</v>
      </c>
      <c r="K31" s="11">
        <f>[26]Março!$E$14</f>
        <v>42.125</v>
      </c>
      <c r="L31" s="11">
        <f>[26]Março!$E$15</f>
        <v>39.375</v>
      </c>
      <c r="M31" s="11">
        <f>[26]Março!$E$16</f>
        <v>46.9375</v>
      </c>
      <c r="N31" s="11">
        <f>[26]Março!$E$17</f>
        <v>43.230769230769234</v>
      </c>
      <c r="O31" s="11">
        <f>[26]Março!$E$18</f>
        <v>37.5</v>
      </c>
      <c r="P31" s="11">
        <f>[26]Março!$E$19</f>
        <v>39.666666666666664</v>
      </c>
      <c r="Q31" s="11">
        <f>[26]Março!$E$20</f>
        <v>61.857142857142854</v>
      </c>
      <c r="R31" s="11">
        <f>[26]Março!$E$21</f>
        <v>61.571428571428569</v>
      </c>
      <c r="S31" s="11">
        <f>[26]Março!$E$22</f>
        <v>62.8125</v>
      </c>
      <c r="T31" s="11">
        <f>[26]Março!$E$23</f>
        <v>94.533333333333331</v>
      </c>
      <c r="U31" s="11">
        <f>[26]Março!$E$24</f>
        <v>76.333333333333329</v>
      </c>
      <c r="V31" s="11">
        <f>[26]Março!$E$25</f>
        <v>58.882352941176471</v>
      </c>
      <c r="W31" s="11">
        <f>[26]Março!$E$26</f>
        <v>61.882352941176471</v>
      </c>
      <c r="X31" s="11">
        <f>[26]Março!$E$27</f>
        <v>51.9375</v>
      </c>
      <c r="Y31" s="11">
        <f>[26]Março!$E$28</f>
        <v>49.882352941176471</v>
      </c>
      <c r="Z31" s="11">
        <f>[26]Março!$E$29</f>
        <v>53.705882352941174</v>
      </c>
      <c r="AA31" s="11">
        <f>[26]Março!$E$30</f>
        <v>50</v>
      </c>
      <c r="AB31" s="11">
        <f>[26]Março!$E$31</f>
        <v>47.1875</v>
      </c>
      <c r="AC31" s="11">
        <f>[26]Março!$E$32</f>
        <v>63.25</v>
      </c>
      <c r="AD31" s="11">
        <f>[26]Março!$E$33</f>
        <v>79.13333333333334</v>
      </c>
      <c r="AE31" s="11">
        <f>[26]Março!$E$34</f>
        <v>74.071428571428569</v>
      </c>
      <c r="AF31" s="11">
        <f>[26]Março!$E$35</f>
        <v>63.5625</v>
      </c>
      <c r="AG31" s="92">
        <f t="shared" si="7"/>
        <v>56.2248303167421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[27]Março!$E$5</f>
        <v>*</v>
      </c>
      <c r="C32" s="11" t="str">
        <f>[27]Março!$E$6</f>
        <v>*</v>
      </c>
      <c r="D32" s="11" t="str">
        <f>[27]Março!$E$7</f>
        <v>*</v>
      </c>
      <c r="E32" s="11" t="str">
        <f>[27]Março!$E$8</f>
        <v>*</v>
      </c>
      <c r="F32" s="11" t="str">
        <f>[27]Março!$E$9</f>
        <v>*</v>
      </c>
      <c r="G32" s="11" t="str">
        <f>[27]Março!$E$10</f>
        <v>*</v>
      </c>
      <c r="H32" s="11" t="str">
        <f>[27]Março!$E$11</f>
        <v>*</v>
      </c>
      <c r="I32" s="11" t="str">
        <f>[27]Março!$E$12</f>
        <v>*</v>
      </c>
      <c r="J32" s="11" t="str">
        <f>[27]Março!$E$13</f>
        <v>*</v>
      </c>
      <c r="K32" s="11" t="str">
        <f>[27]Março!$E$14</f>
        <v>*</v>
      </c>
      <c r="L32" s="11" t="str">
        <f>[27]Março!$E$15</f>
        <v>*</v>
      </c>
      <c r="M32" s="11" t="str">
        <f>[27]Março!$E$16</f>
        <v>*</v>
      </c>
      <c r="N32" s="11" t="str">
        <f>[27]Março!$E$17</f>
        <v>*</v>
      </c>
      <c r="O32" s="11" t="str">
        <f>[27]Março!$E$18</f>
        <v>*</v>
      </c>
      <c r="P32" s="11" t="str">
        <f>[27]Março!$E$19</f>
        <v>*</v>
      </c>
      <c r="Q32" s="11" t="str">
        <f>[27]Março!$E$20</f>
        <v>*</v>
      </c>
      <c r="R32" s="11" t="str">
        <f>[27]Março!$E$21</f>
        <v>*</v>
      </c>
      <c r="S32" s="11" t="str">
        <f>[27]Março!$E$22</f>
        <v>*</v>
      </c>
      <c r="T32" s="11" t="str">
        <f>[27]Março!$E$23</f>
        <v>*</v>
      </c>
      <c r="U32" s="11" t="str">
        <f>[27]Março!$E$24</f>
        <v>*</v>
      </c>
      <c r="V32" s="11" t="str">
        <f>[27]Março!$E$25</f>
        <v>*</v>
      </c>
      <c r="W32" s="11" t="str">
        <f>[27]Março!$E$26</f>
        <v>*</v>
      </c>
      <c r="X32" s="11" t="str">
        <f>[27]Março!$E$27</f>
        <v>*</v>
      </c>
      <c r="Y32" s="11" t="str">
        <f>[27]Março!$E$28</f>
        <v>*</v>
      </c>
      <c r="Z32" s="11" t="str">
        <f>[27]Março!$E$29</f>
        <v>*</v>
      </c>
      <c r="AA32" s="11" t="str">
        <f>[27]Março!$E$30</f>
        <v>*</v>
      </c>
      <c r="AB32" s="11" t="str">
        <f>[27]Março!$E$31</f>
        <v>*</v>
      </c>
      <c r="AC32" s="11" t="str">
        <f>[27]Março!$E$32</f>
        <v>*</v>
      </c>
      <c r="AD32" s="11" t="str">
        <f>[27]Março!$E$33</f>
        <v>*</v>
      </c>
      <c r="AE32" s="11" t="str">
        <f>[27]Março!$E$34</f>
        <v>*</v>
      </c>
      <c r="AF32" s="11" t="str">
        <f>[27]Março!$E$35</f>
        <v>*</v>
      </c>
      <c r="AG32" s="92" t="s">
        <v>226</v>
      </c>
      <c r="AK32" t="s">
        <v>47</v>
      </c>
    </row>
    <row r="33" spans="1:38" s="5" customFormat="1" x14ac:dyDescent="0.2">
      <c r="A33" s="58" t="s">
        <v>12</v>
      </c>
      <c r="B33" s="11">
        <f>[28]Março!$E$5</f>
        <v>66.458333333333329</v>
      </c>
      <c r="C33" s="11">
        <f>[28]Março!$E$6</f>
        <v>75</v>
      </c>
      <c r="D33" s="11" t="str">
        <f>[28]Março!$E$7</f>
        <v>*</v>
      </c>
      <c r="E33" s="11" t="str">
        <f>[28]Março!$E$8</f>
        <v>*</v>
      </c>
      <c r="F33" s="11" t="str">
        <f>[28]Março!$E$9</f>
        <v>*</v>
      </c>
      <c r="G33" s="11" t="str">
        <f>[28]Março!$E$10</f>
        <v>*</v>
      </c>
      <c r="H33" s="11">
        <f>[28]Março!$E$11</f>
        <v>43.090909090909093</v>
      </c>
      <c r="I33" s="11">
        <f>[28]Março!$E$12</f>
        <v>65.478260869565219</v>
      </c>
      <c r="J33" s="11">
        <f>[28]Março!$E$13</f>
        <v>80.92307692307692</v>
      </c>
      <c r="K33" s="11">
        <f>[28]Março!$E$14</f>
        <v>58.583333333333336</v>
      </c>
      <c r="L33" s="11">
        <f>[28]Março!$E$15</f>
        <v>57.916666666666664</v>
      </c>
      <c r="M33" s="11">
        <f>[28]Março!$E$16</f>
        <v>64.083333333333329</v>
      </c>
      <c r="N33" s="11">
        <f>[28]Março!$E$17</f>
        <v>82</v>
      </c>
      <c r="O33" s="11" t="str">
        <f>[28]Março!$E$18</f>
        <v>*</v>
      </c>
      <c r="P33" s="11" t="str">
        <f>[28]Março!$E$19</f>
        <v>*</v>
      </c>
      <c r="Q33" s="11" t="str">
        <f>[28]Março!$E$20</f>
        <v>*</v>
      </c>
      <c r="R33" s="11" t="str">
        <f>[28]Março!$E$21</f>
        <v>*</v>
      </c>
      <c r="S33" s="11" t="str">
        <f>[28]Março!$E$22</f>
        <v>*</v>
      </c>
      <c r="T33" s="11" t="str">
        <f>[28]Março!$E$23</f>
        <v>*</v>
      </c>
      <c r="U33" s="11">
        <f>[28]Março!$E$24</f>
        <v>75.166666666666671</v>
      </c>
      <c r="V33" s="11">
        <f>[28]Março!$E$25</f>
        <v>71.458333333333329</v>
      </c>
      <c r="W33" s="11">
        <f>[28]Março!$E$26</f>
        <v>75.166666666666671</v>
      </c>
      <c r="X33" s="11">
        <f>[28]Março!$E$27</f>
        <v>64.833333333333329</v>
      </c>
      <c r="Y33" s="11">
        <f>[28]Março!$E$28</f>
        <v>49.708333333333336</v>
      </c>
      <c r="Z33" s="11">
        <f>[28]Março!$E$29</f>
        <v>61.041666666666664</v>
      </c>
      <c r="AA33" s="11">
        <f>[28]Março!$E$30</f>
        <v>65.666666666666671</v>
      </c>
      <c r="AB33" s="11">
        <f>[28]Março!$E$31</f>
        <v>73.3</v>
      </c>
      <c r="AC33" s="11" t="str">
        <f>[28]Março!$E$32</f>
        <v>*</v>
      </c>
      <c r="AD33" s="11" t="str">
        <f>[28]Março!$E$33</f>
        <v>*</v>
      </c>
      <c r="AE33" s="11" t="str">
        <f>[28]Março!$E$34</f>
        <v>*</v>
      </c>
      <c r="AF33" s="11">
        <f>[28]Março!$E$35</f>
        <v>54.666666666666664</v>
      </c>
      <c r="AG33" s="92">
        <f t="shared" ref="AG33:AG35" si="8">AVERAGE(B33:AF33)</f>
        <v>65.80790260464174</v>
      </c>
    </row>
    <row r="34" spans="1:38" x14ac:dyDescent="0.2">
      <c r="A34" s="58" t="s">
        <v>13</v>
      </c>
      <c r="B34" s="11">
        <f>[29]Março!$E$5</f>
        <v>65.523809523809518</v>
      </c>
      <c r="C34" s="11">
        <f>[29]Março!$E$6</f>
        <v>64.849999999999994</v>
      </c>
      <c r="D34" s="11">
        <f>[29]Março!$E$7</f>
        <v>68.25</v>
      </c>
      <c r="E34" s="11">
        <f>[29]Março!$E$8</f>
        <v>67.714285714285708</v>
      </c>
      <c r="F34" s="11">
        <f>[29]Março!$E$9</f>
        <v>58</v>
      </c>
      <c r="G34" s="11">
        <f>[29]Março!$E$10</f>
        <v>53.4375</v>
      </c>
      <c r="H34" s="11">
        <f>[29]Março!$E$11</f>
        <v>51</v>
      </c>
      <c r="I34" s="11">
        <f>[29]Março!$E$12</f>
        <v>54.928571428571431</v>
      </c>
      <c r="J34" s="11">
        <f>[29]Março!$E$13</f>
        <v>45.928571428571431</v>
      </c>
      <c r="K34" s="11">
        <f>[29]Março!$E$14</f>
        <v>44.357142857142854</v>
      </c>
      <c r="L34" s="11">
        <f>[29]Março!$E$15</f>
        <v>46.428571428571431</v>
      </c>
      <c r="M34" s="11">
        <f>[29]Março!$E$16</f>
        <v>58</v>
      </c>
      <c r="N34" s="11">
        <f>[29]Março!$E$17</f>
        <v>56.833333333333336</v>
      </c>
      <c r="O34" s="11">
        <f>[29]Março!$E$18</f>
        <v>48.5</v>
      </c>
      <c r="P34" s="11">
        <f>[29]Março!$E$19</f>
        <v>63.272727272727273</v>
      </c>
      <c r="Q34" s="11">
        <f>[29]Março!$E$20</f>
        <v>68.818181818181813</v>
      </c>
      <c r="R34" s="11">
        <f>[29]Março!$E$21</f>
        <v>57.230769230769234</v>
      </c>
      <c r="S34" s="11">
        <f>[29]Março!$E$22</f>
        <v>65.333333333333329</v>
      </c>
      <c r="T34" s="11">
        <f>[29]Março!$E$23</f>
        <v>63.8125</v>
      </c>
      <c r="U34" s="11">
        <f>[29]Março!$E$24</f>
        <v>90.461538461538467</v>
      </c>
      <c r="V34" s="11">
        <f>[29]Março!$E$25</f>
        <v>77.84615384615384</v>
      </c>
      <c r="W34" s="11">
        <f>[29]Março!$E$26</f>
        <v>80.722222222222229</v>
      </c>
      <c r="X34" s="11">
        <f>[29]Março!$E$27</f>
        <v>70.470588235294116</v>
      </c>
      <c r="Y34" s="11">
        <f>[29]Março!$E$28</f>
        <v>59.055555555555557</v>
      </c>
      <c r="Z34" s="11">
        <f>[29]Março!$E$29</f>
        <v>68</v>
      </c>
      <c r="AA34" s="11">
        <f>[29]Março!$E$30</f>
        <v>64.933333333333337</v>
      </c>
      <c r="AB34" s="11">
        <f>[29]Março!$E$31</f>
        <v>77.6875</v>
      </c>
      <c r="AC34" s="11">
        <f>[29]Março!$E$32</f>
        <v>68.571428571428569</v>
      </c>
      <c r="AD34" s="11">
        <f>[29]Março!$E$33</f>
        <v>72.6875</v>
      </c>
      <c r="AE34" s="11">
        <f>[29]Março!$E$34</f>
        <v>65.86666666666666</v>
      </c>
      <c r="AF34" s="11">
        <f>[29]Março!$E$35</f>
        <v>61.090909090909093</v>
      </c>
      <c r="AG34" s="92">
        <f t="shared" si="8"/>
        <v>63.213312688787077</v>
      </c>
      <c r="AJ34" t="s">
        <v>47</v>
      </c>
    </row>
    <row r="35" spans="1:38" x14ac:dyDescent="0.2">
      <c r="A35" s="58" t="s">
        <v>173</v>
      </c>
      <c r="B35" s="11">
        <f>[30]Março!$E$5</f>
        <v>67.208333333333329</v>
      </c>
      <c r="C35" s="11">
        <f>[30]Março!$E$6</f>
        <v>67.708333333333329</v>
      </c>
      <c r="D35" s="11">
        <f>[30]Março!$E$7</f>
        <v>67.791666666666671</v>
      </c>
      <c r="E35" s="11">
        <f>[30]Março!$E$8</f>
        <v>65.958333333333329</v>
      </c>
      <c r="F35" s="11">
        <f>[30]Março!$E$9</f>
        <v>58.083333333333336</v>
      </c>
      <c r="G35" s="11">
        <f>[30]Março!$E$10</f>
        <v>59.625</v>
      </c>
      <c r="H35" s="11">
        <f>[30]Março!$E$11</f>
        <v>58.25</v>
      </c>
      <c r="I35" s="11">
        <f>[30]Março!$E$12</f>
        <v>52.347826086956523</v>
      </c>
      <c r="J35" s="11">
        <f>[30]Março!$E$13</f>
        <v>52.416666666666664</v>
      </c>
      <c r="K35" s="11">
        <f>[30]Março!$E$14</f>
        <v>51.75</v>
      </c>
      <c r="L35" s="11">
        <f>[30]Março!$E$15</f>
        <v>53.75</v>
      </c>
      <c r="M35" s="11">
        <f>[30]Março!$E$16</f>
        <v>55.166666666666664</v>
      </c>
      <c r="N35" s="11">
        <f>[30]Março!$E$17</f>
        <v>56.958333333333336</v>
      </c>
      <c r="O35" s="11">
        <f>[30]Março!$E$18</f>
        <v>52</v>
      </c>
      <c r="P35" s="11">
        <f>[30]Março!$E$19</f>
        <v>49.541666666666664</v>
      </c>
      <c r="Q35" s="11">
        <f>[30]Março!$E$20</f>
        <v>62.291666666666664</v>
      </c>
      <c r="R35" s="11">
        <f>[30]Março!$E$21</f>
        <v>67.791666666666671</v>
      </c>
      <c r="S35" s="11">
        <f>[30]Março!$E$22</f>
        <v>63.541666666666664</v>
      </c>
      <c r="T35" s="11">
        <f>[30]Março!$E$23</f>
        <v>77.75</v>
      </c>
      <c r="U35" s="11">
        <f>[30]Março!$E$24</f>
        <v>83.083333333333329</v>
      </c>
      <c r="V35" s="11">
        <f>[30]Março!$E$25</f>
        <v>76.291666666666671</v>
      </c>
      <c r="W35" s="11">
        <f>[30]Março!$E$26</f>
        <v>75.875</v>
      </c>
      <c r="X35" s="11">
        <f>[30]Março!$E$27</f>
        <v>63.333333333333336</v>
      </c>
      <c r="Y35" s="11">
        <f>[30]Março!$E$28</f>
        <v>60.833333333333336</v>
      </c>
      <c r="Z35" s="11">
        <f>[30]Março!$E$29</f>
        <v>62.458333333333336</v>
      </c>
      <c r="AA35" s="11">
        <f>[30]Março!$E$30</f>
        <v>57.333333333333336</v>
      </c>
      <c r="AB35" s="11">
        <f>[30]Março!$E$31</f>
        <v>52.583333333333336</v>
      </c>
      <c r="AC35" s="11">
        <f>[30]Março!$E$32</f>
        <v>56.541666666666664</v>
      </c>
      <c r="AD35" s="11">
        <f>[30]Março!$E$33</f>
        <v>79.5</v>
      </c>
      <c r="AE35" s="11">
        <f>[30]Março!$E$34</f>
        <v>79.75</v>
      </c>
      <c r="AF35" s="11">
        <f>[30]Março!$E$35</f>
        <v>74.083333333333329</v>
      </c>
      <c r="AG35" s="92">
        <f t="shared" si="8"/>
        <v>63.277349228611484</v>
      </c>
      <c r="AK35" t="s">
        <v>47</v>
      </c>
    </row>
    <row r="36" spans="1:38" x14ac:dyDescent="0.2">
      <c r="A36" s="58" t="s">
        <v>144</v>
      </c>
      <c r="B36" s="11" t="str">
        <f>[31]Março!$E$5</f>
        <v>*</v>
      </c>
      <c r="C36" s="11" t="str">
        <f>[31]Março!$E$6</f>
        <v>*</v>
      </c>
      <c r="D36" s="11" t="str">
        <f>[31]Março!$E$7</f>
        <v>*</v>
      </c>
      <c r="E36" s="11" t="str">
        <f>[31]Março!$E$8</f>
        <v>*</v>
      </c>
      <c r="F36" s="11" t="str">
        <f>[31]Março!$E$9</f>
        <v>*</v>
      </c>
      <c r="G36" s="11" t="str">
        <f>[31]Março!$E$10</f>
        <v>*</v>
      </c>
      <c r="H36" s="11" t="str">
        <f>[31]Março!$E$11</f>
        <v>*</v>
      </c>
      <c r="I36" s="11" t="str">
        <f>[31]Março!$E$12</f>
        <v>*</v>
      </c>
      <c r="J36" s="11" t="str">
        <f>[31]Março!$E$13</f>
        <v>*</v>
      </c>
      <c r="K36" s="11" t="str">
        <f>[31]Março!$E$14</f>
        <v>*</v>
      </c>
      <c r="L36" s="11" t="str">
        <f>[31]Março!$E$15</f>
        <v>*</v>
      </c>
      <c r="M36" s="11" t="str">
        <f>[31]Março!$E$16</f>
        <v>*</v>
      </c>
      <c r="N36" s="11" t="str">
        <f>[31]Março!$E$17</f>
        <v>*</v>
      </c>
      <c r="O36" s="11" t="str">
        <f>[31]Março!$E$18</f>
        <v>*</v>
      </c>
      <c r="P36" s="11" t="str">
        <f>[31]Março!$E$19</f>
        <v>*</v>
      </c>
      <c r="Q36" s="11" t="str">
        <f>[31]Março!$E$20</f>
        <v>*</v>
      </c>
      <c r="R36" s="11" t="str">
        <f>[31]Março!$E$21</f>
        <v>*</v>
      </c>
      <c r="S36" s="11" t="str">
        <f>[31]Março!$E$22</f>
        <v>*</v>
      </c>
      <c r="T36" s="11" t="str">
        <f>[31]Março!$E$23</f>
        <v>*</v>
      </c>
      <c r="U36" s="11" t="str">
        <f>[31]Março!$E$24</f>
        <v>*</v>
      </c>
      <c r="V36" s="11" t="str">
        <f>[31]Março!$E$25</f>
        <v>*</v>
      </c>
      <c r="W36" s="11" t="str">
        <f>[31]Março!$E$26</f>
        <v>*</v>
      </c>
      <c r="X36" s="11" t="str">
        <f>[31]Março!$E$27</f>
        <v>*</v>
      </c>
      <c r="Y36" s="11" t="str">
        <f>[31]Março!$E$28</f>
        <v>*</v>
      </c>
      <c r="Z36" s="11" t="str">
        <f>[31]Março!$E$29</f>
        <v>*</v>
      </c>
      <c r="AA36" s="11" t="str">
        <f>[31]Março!$E$30</f>
        <v>*</v>
      </c>
      <c r="AB36" s="11" t="str">
        <f>[31]Março!$E$31</f>
        <v>*</v>
      </c>
      <c r="AC36" s="11" t="str">
        <f>[31]Março!$E$32</f>
        <v>*</v>
      </c>
      <c r="AD36" s="11" t="str">
        <f>[31]Março!$E$33</f>
        <v>*</v>
      </c>
      <c r="AE36" s="11" t="str">
        <f>[31]Março!$E$34</f>
        <v>*</v>
      </c>
      <c r="AF36" s="11" t="str">
        <f>[31]Março!$E$35</f>
        <v>*</v>
      </c>
      <c r="AG36" s="92" t="s">
        <v>226</v>
      </c>
      <c r="AK36" t="s">
        <v>47</v>
      </c>
    </row>
    <row r="37" spans="1:38" x14ac:dyDescent="0.2">
      <c r="A37" s="58" t="s">
        <v>14</v>
      </c>
      <c r="B37" s="11" t="str">
        <f>[32]Março!$E$5</f>
        <v>*</v>
      </c>
      <c r="C37" s="11" t="str">
        <f>[32]Março!$E$6</f>
        <v>*</v>
      </c>
      <c r="D37" s="11" t="str">
        <f>[32]Março!$E$7</f>
        <v>*</v>
      </c>
      <c r="E37" s="11" t="str">
        <f>[32]Março!$E$8</f>
        <v>*</v>
      </c>
      <c r="F37" s="11" t="str">
        <f>[32]Março!$E$9</f>
        <v>*</v>
      </c>
      <c r="G37" s="11" t="str">
        <f>[32]Março!$E$10</f>
        <v>*</v>
      </c>
      <c r="H37" s="11" t="str">
        <f>[32]Março!$E$11</f>
        <v>*</v>
      </c>
      <c r="I37" s="11" t="str">
        <f>[32]Março!$E$12</f>
        <v>*</v>
      </c>
      <c r="J37" s="11" t="str">
        <f>[32]Março!$E$13</f>
        <v>*</v>
      </c>
      <c r="K37" s="11" t="str">
        <f>[32]Março!$E$14</f>
        <v>*</v>
      </c>
      <c r="L37" s="11" t="str">
        <f>[32]Março!$E$15</f>
        <v>*</v>
      </c>
      <c r="M37" s="11" t="str">
        <f>[32]Março!$E$16</f>
        <v>*</v>
      </c>
      <c r="N37" s="11" t="str">
        <f>[32]Março!$E$17</f>
        <v>*</v>
      </c>
      <c r="O37" s="11" t="str">
        <f>[32]Março!$E$18</f>
        <v>*</v>
      </c>
      <c r="P37" s="11" t="str">
        <f>[32]Março!$E$19</f>
        <v>*</v>
      </c>
      <c r="Q37" s="11" t="str">
        <f>[32]Março!$E$20</f>
        <v>*</v>
      </c>
      <c r="R37" s="11" t="str">
        <f>[32]Março!$E$21</f>
        <v>*</v>
      </c>
      <c r="S37" s="11" t="str">
        <f>[32]Março!$E$22</f>
        <v>*</v>
      </c>
      <c r="T37" s="11" t="str">
        <f>[32]Março!$E$23</f>
        <v>*</v>
      </c>
      <c r="U37" s="11" t="str">
        <f>[32]Março!$E$24</f>
        <v>*</v>
      </c>
      <c r="V37" s="11" t="str">
        <f>[32]Março!$E$25</f>
        <v>*</v>
      </c>
      <c r="W37" s="11" t="str">
        <f>[32]Março!$E$26</f>
        <v>*</v>
      </c>
      <c r="X37" s="11" t="str">
        <f>[32]Março!$E$27</f>
        <v>*</v>
      </c>
      <c r="Y37" s="11" t="str">
        <f>[32]Março!$E$28</f>
        <v>*</v>
      </c>
      <c r="Z37" s="11" t="str">
        <f>[32]Março!$E$29</f>
        <v>*</v>
      </c>
      <c r="AA37" s="11" t="str">
        <f>[32]Março!$E$30</f>
        <v>*</v>
      </c>
      <c r="AB37" s="11" t="str">
        <f>[32]Março!$E$31</f>
        <v>*</v>
      </c>
      <c r="AC37" s="11" t="str">
        <f>[32]Março!$E$32</f>
        <v>*</v>
      </c>
      <c r="AD37" s="11" t="str">
        <f>[32]Março!$E$33</f>
        <v>*</v>
      </c>
      <c r="AE37" s="11" t="str">
        <f>[32]Março!$E$34</f>
        <v>*</v>
      </c>
      <c r="AF37" s="11" t="str">
        <f>[32]Março!$E$35</f>
        <v>*</v>
      </c>
      <c r="AG37" s="92" t="s">
        <v>226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[33]Março!$E$5</f>
        <v>81.4375</v>
      </c>
      <c r="C38" s="11">
        <f>[33]Março!$E$6</f>
        <v>80.611111111111114</v>
      </c>
      <c r="D38" s="11">
        <f>[33]Março!$E$7</f>
        <v>85.2</v>
      </c>
      <c r="E38" s="11">
        <f>[33]Março!$E$8</f>
        <v>81.733333333333334</v>
      </c>
      <c r="F38" s="11">
        <f>[33]Março!$E$9</f>
        <v>84.733333333333334</v>
      </c>
      <c r="G38" s="11">
        <f>[33]Março!$E$10</f>
        <v>84.8</v>
      </c>
      <c r="H38" s="11">
        <f>[33]Março!$E$11</f>
        <v>84.13333333333334</v>
      </c>
      <c r="I38" s="11">
        <f>[33]Março!$E$12</f>
        <v>83.4</v>
      </c>
      <c r="J38" s="11">
        <f>[33]Março!$E$13</f>
        <v>84.13333333333334</v>
      </c>
      <c r="K38" s="11">
        <f>[33]Março!$E$14</f>
        <v>83.266666666666666</v>
      </c>
      <c r="L38" s="11">
        <f>[33]Março!$E$15</f>
        <v>83.714285714285708</v>
      </c>
      <c r="M38" s="11">
        <f>[33]Março!$E$16</f>
        <v>85.538461538461533</v>
      </c>
      <c r="N38" s="11">
        <f>[33]Março!$E$17</f>
        <v>82.285714285714292</v>
      </c>
      <c r="O38" s="11">
        <f>[33]Março!$E$18</f>
        <v>81.571428571428569</v>
      </c>
      <c r="P38" s="11">
        <f>[33]Março!$E$19</f>
        <v>82.8125</v>
      </c>
      <c r="Q38" s="11">
        <f>[33]Março!$E$20</f>
        <v>87.266666666666666</v>
      </c>
      <c r="R38" s="11">
        <f>[33]Março!$E$21</f>
        <v>85.533333333333331</v>
      </c>
      <c r="S38" s="11">
        <f>[33]Março!$E$22</f>
        <v>85.357142857142861</v>
      </c>
      <c r="T38" s="11">
        <f>[33]Março!$E$23</f>
        <v>87.13333333333334</v>
      </c>
      <c r="U38" s="11">
        <f>[33]Março!$E$24</f>
        <v>83.473684210526315</v>
      </c>
      <c r="V38" s="11">
        <f>[33]Março!$E$25</f>
        <v>86.263157894736835</v>
      </c>
      <c r="W38" s="11">
        <f>[33]Março!$E$26</f>
        <v>87.411764705882348</v>
      </c>
      <c r="X38" s="11">
        <f>[33]Março!$E$27</f>
        <v>85.933333333333337</v>
      </c>
      <c r="Y38" s="11">
        <f>[33]Março!$E$28</f>
        <v>71.400000000000006</v>
      </c>
      <c r="Z38" s="11">
        <f>[33]Março!$E$29</f>
        <v>85.2</v>
      </c>
      <c r="AA38" s="11">
        <f>[33]Março!$E$30</f>
        <v>87.25</v>
      </c>
      <c r="AB38" s="11">
        <f>[33]Março!$E$31</f>
        <v>88.733333333333334</v>
      </c>
      <c r="AC38" s="11">
        <f>[33]Março!$E$32</f>
        <v>88.5</v>
      </c>
      <c r="AD38" s="11">
        <f>[33]Março!$E$33</f>
        <v>89.058823529411768</v>
      </c>
      <c r="AE38" s="11">
        <f>[33]Março!$E$34</f>
        <v>86.6</v>
      </c>
      <c r="AF38" s="11">
        <f>[33]Março!$E$35</f>
        <v>84.785714285714292</v>
      </c>
      <c r="AG38" s="92">
        <f t="shared" ref="AG38" si="9">AVERAGE(B38:AF38)</f>
        <v>84.492622216271471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[34]Março!$E$5</f>
        <v>63.333333333333336</v>
      </c>
      <c r="C39" s="11">
        <f>[34]Março!$E$6</f>
        <v>64.916666666666671</v>
      </c>
      <c r="D39" s="11">
        <f>[34]Março!$E$7</f>
        <v>67.083333333333329</v>
      </c>
      <c r="E39" s="11">
        <f>[34]Março!$E$8</f>
        <v>56.666666666666664</v>
      </c>
      <c r="F39" s="11">
        <f>[34]Março!$E$9</f>
        <v>47.791666666666664</v>
      </c>
      <c r="G39" s="11">
        <f>[34]Março!$E$10</f>
        <v>45.791666666666664</v>
      </c>
      <c r="H39" s="11">
        <f>[34]Março!$E$11</f>
        <v>49.416666666666664</v>
      </c>
      <c r="I39" s="11">
        <f>[34]Março!$E$12</f>
        <v>55.625</v>
      </c>
      <c r="J39" s="11">
        <f>[34]Março!$E$13</f>
        <v>50.958333333333336</v>
      </c>
      <c r="K39" s="11">
        <f>[34]Março!$E$14</f>
        <v>45.833333333333336</v>
      </c>
      <c r="L39" s="11">
        <f>[34]Março!$E$15</f>
        <v>47.291666666666664</v>
      </c>
      <c r="M39" s="11">
        <f>[34]Março!$E$16</f>
        <v>47.958333333333336</v>
      </c>
      <c r="N39" s="11">
        <f>[34]Março!$E$17</f>
        <v>53.791666666666664</v>
      </c>
      <c r="O39" s="11">
        <f>[34]Março!$E$18</f>
        <v>45.208333333333336</v>
      </c>
      <c r="P39" s="11">
        <f>[34]Março!$E$19</f>
        <v>43.041666666666664</v>
      </c>
      <c r="Q39" s="11">
        <f>[34]Março!$E$20</f>
        <v>56.125</v>
      </c>
      <c r="R39" s="11">
        <f>[34]Março!$E$21</f>
        <v>66.125</v>
      </c>
      <c r="S39" s="11">
        <f>[34]Março!$E$22</f>
        <v>60.208333333333336</v>
      </c>
      <c r="T39" s="11">
        <f>[34]Março!$E$23</f>
        <v>84.166666666666671</v>
      </c>
      <c r="U39" s="11">
        <f>[34]Março!$E$24</f>
        <v>87.75</v>
      </c>
      <c r="V39" s="11">
        <f>[34]Março!$E$25</f>
        <v>60.375</v>
      </c>
      <c r="W39" s="11">
        <f>[34]Março!$E$26</f>
        <v>52.916666666666664</v>
      </c>
      <c r="X39" s="11">
        <f>[34]Março!$E$27</f>
        <v>61.583333333333336</v>
      </c>
      <c r="Y39" s="11">
        <f>[34]Março!$E$28</f>
        <v>54.666666666666664</v>
      </c>
      <c r="Z39" s="11">
        <f>[34]Março!$E$29</f>
        <v>62.75</v>
      </c>
      <c r="AA39" s="11">
        <f>[34]Março!$E$30</f>
        <v>56.75</v>
      </c>
      <c r="AB39" s="11">
        <f>[34]Março!$E$31</f>
        <v>54.25</v>
      </c>
      <c r="AC39" s="11">
        <f>[34]Março!$E$32</f>
        <v>70</v>
      </c>
      <c r="AD39" s="11">
        <f>[34]Março!$E$33</f>
        <v>87.5</v>
      </c>
      <c r="AE39" s="11">
        <f>[34]Março!$E$34</f>
        <v>80.208333333333329</v>
      </c>
      <c r="AF39" s="11">
        <f>[34]Março!$E$35</f>
        <v>71.25</v>
      </c>
      <c r="AG39" s="92">
        <f t="shared" ref="AG39:AG41" si="10">AVERAGE(B39:AF39)</f>
        <v>59.72043010752688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[35]Março!$E$5</f>
        <v>34.18181818181818</v>
      </c>
      <c r="C40" s="11">
        <f>[35]Março!$E$6</f>
        <v>51.125</v>
      </c>
      <c r="D40" s="11">
        <f>[35]Março!$E$7</f>
        <v>51.125</v>
      </c>
      <c r="E40" s="11">
        <f>[35]Março!$E$8</f>
        <v>51.125</v>
      </c>
      <c r="F40" s="11" t="str">
        <f>[35]Março!$E$9</f>
        <v>*</v>
      </c>
      <c r="G40" s="11" t="str">
        <f>[35]Março!$E$10</f>
        <v>*</v>
      </c>
      <c r="H40" s="11" t="str">
        <f>[35]Março!$E$11</f>
        <v>*</v>
      </c>
      <c r="I40" s="11" t="str">
        <f>[35]Março!$E$12</f>
        <v>*</v>
      </c>
      <c r="J40" s="11" t="str">
        <f>[35]Março!$E$13</f>
        <v>*</v>
      </c>
      <c r="K40" s="11" t="str">
        <f>[35]Março!$E$14</f>
        <v>*</v>
      </c>
      <c r="L40" s="11" t="str">
        <f>[35]Março!$E$15</f>
        <v>*</v>
      </c>
      <c r="M40" s="11" t="str">
        <f>[35]Março!$E$16</f>
        <v>*</v>
      </c>
      <c r="N40" s="11" t="str">
        <f>[35]Março!$E$17</f>
        <v>*</v>
      </c>
      <c r="O40" s="11" t="str">
        <f>[35]Março!$E$18</f>
        <v>*</v>
      </c>
      <c r="P40" s="11" t="str">
        <f>[35]Março!$E$19</f>
        <v>*</v>
      </c>
      <c r="Q40" s="11" t="str">
        <f>[35]Março!$E$20</f>
        <v>*</v>
      </c>
      <c r="R40" s="11">
        <f>[35]Março!$E$21</f>
        <v>48.666666666666664</v>
      </c>
      <c r="S40" s="11">
        <f>[35]Março!$E$22</f>
        <v>57.875</v>
      </c>
      <c r="T40" s="11">
        <f>[35]Março!$E$23</f>
        <v>69.5</v>
      </c>
      <c r="U40" s="11">
        <f>[35]Março!$E$24</f>
        <v>80.791666666666671</v>
      </c>
      <c r="V40" s="11">
        <f>[35]Março!$E$25</f>
        <v>70.5</v>
      </c>
      <c r="W40" s="11" t="str">
        <f>[35]Março!$E$26</f>
        <v>*</v>
      </c>
      <c r="X40" s="11" t="str">
        <f>[35]Março!$E$27</f>
        <v>*</v>
      </c>
      <c r="Y40" s="11" t="str">
        <f>[35]Março!$E$28</f>
        <v>*</v>
      </c>
      <c r="Z40" s="11" t="str">
        <f>[35]Março!$E$29</f>
        <v>*</v>
      </c>
      <c r="AA40" s="11" t="str">
        <f>[35]Março!$E$30</f>
        <v>*</v>
      </c>
      <c r="AB40" s="11" t="str">
        <f>[35]Março!$E$31</f>
        <v>*</v>
      </c>
      <c r="AC40" s="11" t="str">
        <f>[35]Março!$E$32</f>
        <v>*</v>
      </c>
      <c r="AD40" s="11">
        <f>[35]Março!$E$33</f>
        <v>62.5</v>
      </c>
      <c r="AE40" s="11">
        <f>[35]Março!$E$34</f>
        <v>73.304347826086953</v>
      </c>
      <c r="AF40" s="11">
        <f>[35]Março!$E$35</f>
        <v>67.125</v>
      </c>
      <c r="AG40" s="92">
        <f t="shared" si="10"/>
        <v>59.818291611769872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[36]Março!$E$5</f>
        <v>71.458333333333329</v>
      </c>
      <c r="C41" s="11">
        <f>[36]Março!$E$6</f>
        <v>76.75</v>
      </c>
      <c r="D41" s="11">
        <f>[36]Março!$E$7</f>
        <v>73.625</v>
      </c>
      <c r="E41" s="11">
        <f>[36]Março!$E$8</f>
        <v>70.458333333333329</v>
      </c>
      <c r="F41" s="11">
        <f>[36]Março!$E$9</f>
        <v>62.833333333333336</v>
      </c>
      <c r="G41" s="11">
        <f>[36]Março!$E$10</f>
        <v>64.041666666666671</v>
      </c>
      <c r="H41" s="11">
        <f>[36]Março!$E$11</f>
        <v>61.916666666666664</v>
      </c>
      <c r="I41" s="11">
        <f>[36]Março!$E$12</f>
        <v>59.166666666666664</v>
      </c>
      <c r="J41" s="11">
        <f>[36]Março!$E$13</f>
        <v>58.333333333333336</v>
      </c>
      <c r="K41" s="11">
        <f>[36]Março!$E$14</f>
        <v>59</v>
      </c>
      <c r="L41" s="11">
        <f>[36]Março!$E$15</f>
        <v>59.541666666666664</v>
      </c>
      <c r="M41" s="11">
        <f>[36]Março!$E$16</f>
        <v>59.333333333333336</v>
      </c>
      <c r="N41" s="11">
        <f>[36]Março!$E$17</f>
        <v>61.083333333333336</v>
      </c>
      <c r="O41" s="11">
        <f>[36]Março!$E$18</f>
        <v>58.083333333333336</v>
      </c>
      <c r="P41" s="11">
        <f>[36]Março!$E$19</f>
        <v>65.333333333333329</v>
      </c>
      <c r="Q41" s="11">
        <f>[36]Março!$E$20</f>
        <v>64.166666666666671</v>
      </c>
      <c r="R41" s="11">
        <f>[36]Março!$E$21</f>
        <v>64.5</v>
      </c>
      <c r="S41" s="11">
        <f>[36]Março!$E$22</f>
        <v>68.583333333333329</v>
      </c>
      <c r="T41" s="11">
        <f>[36]Março!$E$23</f>
        <v>77.833333333333329</v>
      </c>
      <c r="U41" s="11">
        <f>[36]Março!$E$24</f>
        <v>84.666666666666671</v>
      </c>
      <c r="V41" s="11">
        <f>[36]Março!$E$25</f>
        <v>73.291666666666671</v>
      </c>
      <c r="W41" s="11">
        <f>[36]Março!$E$26</f>
        <v>74.875</v>
      </c>
      <c r="X41" s="11">
        <f>[36]Março!$E$27</f>
        <v>61.916666666666664</v>
      </c>
      <c r="Y41" s="11">
        <f>[36]Março!$E$28</f>
        <v>64.541666666666671</v>
      </c>
      <c r="Z41" s="11">
        <f>[36]Março!$E$29</f>
        <v>63.5</v>
      </c>
      <c r="AA41" s="11">
        <f>[36]Março!$E$30</f>
        <v>58.083333333333336</v>
      </c>
      <c r="AB41" s="11">
        <f>[36]Março!$E$31</f>
        <v>55.375</v>
      </c>
      <c r="AC41" s="11">
        <f>[36]Março!$E$32</f>
        <v>68.291666666666671</v>
      </c>
      <c r="AD41" s="11">
        <f>[36]Março!$E$33</f>
        <v>85.291666666666671</v>
      </c>
      <c r="AE41" s="11">
        <f>[36]Março!$E$34</f>
        <v>76.541666666666671</v>
      </c>
      <c r="AF41" s="11">
        <f>[36]Março!$E$35</f>
        <v>72.166666666666671</v>
      </c>
      <c r="AG41" s="92">
        <f t="shared" si="10"/>
        <v>66.922043010752702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[37]Março!$E$5</f>
        <v>70.291666666666671</v>
      </c>
      <c r="C42" s="11">
        <f>[37]Março!$E$6</f>
        <v>71.583333333333329</v>
      </c>
      <c r="D42" s="11">
        <f>[37]Março!$E$7</f>
        <v>68.791666666666671</v>
      </c>
      <c r="E42" s="11">
        <f>[37]Março!$E$8</f>
        <v>67.958333333333329</v>
      </c>
      <c r="F42" s="11">
        <f>[37]Março!$E$9</f>
        <v>61.541666666666664</v>
      </c>
      <c r="G42" s="11">
        <f>[37]Março!$E$10</f>
        <v>63.708333333333336</v>
      </c>
      <c r="H42" s="11">
        <f>[37]Março!$E$11</f>
        <v>56.625</v>
      </c>
      <c r="I42" s="11">
        <f>[37]Março!$E$12</f>
        <v>55.666666666666664</v>
      </c>
      <c r="J42" s="11">
        <f>[37]Março!$E$13</f>
        <v>57.130434782608695</v>
      </c>
      <c r="K42" s="11">
        <f>[37]Março!$E$14</f>
        <v>57.583333333333336</v>
      </c>
      <c r="L42" s="11">
        <f>[37]Março!$E$15</f>
        <v>59.166666666666664</v>
      </c>
      <c r="M42" s="11">
        <f>[37]Março!$E$16</f>
        <v>62.208333333333336</v>
      </c>
      <c r="N42" s="11">
        <f>[37]Março!$E$17</f>
        <v>59.166666666666664</v>
      </c>
      <c r="O42" s="11">
        <f>[37]Março!$E$18</f>
        <v>55.208333333333336</v>
      </c>
      <c r="P42" s="11">
        <f>[37]Março!$E$19</f>
        <v>50.208333333333336</v>
      </c>
      <c r="Q42" s="11">
        <f>[37]Março!$E$20</f>
        <v>68.125</v>
      </c>
      <c r="R42" s="11">
        <f>[37]Março!$E$21</f>
        <v>78.541666666666671</v>
      </c>
      <c r="S42" s="11">
        <f>[37]Março!$E$22</f>
        <v>72.5</v>
      </c>
      <c r="T42" s="11">
        <f>[37]Março!$E$23</f>
        <v>90.791666666666671</v>
      </c>
      <c r="U42" s="11">
        <f>[37]Março!$E$24</f>
        <v>86.75</v>
      </c>
      <c r="V42" s="11">
        <f>[37]Março!$E$25</f>
        <v>69.833333333333329</v>
      </c>
      <c r="W42" s="11">
        <f>[37]Março!$E$26</f>
        <v>76.75</v>
      </c>
      <c r="X42" s="11">
        <f>[37]Março!$E$27</f>
        <v>60.333333333333336</v>
      </c>
      <c r="Y42" s="11">
        <f>[37]Março!$E$28</f>
        <v>68.708333333333329</v>
      </c>
      <c r="Z42" s="11">
        <f>[37]Março!$E$29</f>
        <v>60.875</v>
      </c>
      <c r="AA42" s="11">
        <f>[37]Março!$E$30</f>
        <v>58.125</v>
      </c>
      <c r="AB42" s="11">
        <f>[37]Março!$E$31</f>
        <v>58.291666666666664</v>
      </c>
      <c r="AC42" s="11">
        <f>[37]Março!$E$32</f>
        <v>56.25</v>
      </c>
      <c r="AD42" s="11">
        <f>[37]Março!$E$33</f>
        <v>83.75</v>
      </c>
      <c r="AE42" s="11">
        <f>[37]Março!$E$34</f>
        <v>80.625</v>
      </c>
      <c r="AF42" s="11">
        <f>[37]Março!$E$35</f>
        <v>73.583333333333329</v>
      </c>
      <c r="AG42" s="92">
        <f t="shared" ref="AG42:AG43" si="11">AVERAGE(B42:AF42)</f>
        <v>66.473293595137918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[38]Março!$E$5</f>
        <v>78.875</v>
      </c>
      <c r="C43" s="11">
        <f>[38]Março!$E$6</f>
        <v>78.041666666666671</v>
      </c>
      <c r="D43" s="11">
        <f>[38]Março!$E$7</f>
        <v>75.416666666666671</v>
      </c>
      <c r="E43" s="11">
        <f>[38]Março!$E$8</f>
        <v>75.875</v>
      </c>
      <c r="F43" s="11">
        <f>[38]Março!$E$9</f>
        <v>70.625</v>
      </c>
      <c r="G43" s="11">
        <f>[38]Março!$E$10</f>
        <v>70.958333333333329</v>
      </c>
      <c r="H43" s="11">
        <f>[38]Março!$E$11</f>
        <v>66.541666666666671</v>
      </c>
      <c r="I43" s="11">
        <f>[38]Março!$E$12</f>
        <v>61.913043478260867</v>
      </c>
      <c r="J43" s="11">
        <f>[38]Março!$E$13</f>
        <v>66.208333333333329</v>
      </c>
      <c r="K43" s="11">
        <f>[38]Março!$E$14</f>
        <v>67.958333333333329</v>
      </c>
      <c r="L43" s="11">
        <f>[38]Março!$E$15</f>
        <v>66.375</v>
      </c>
      <c r="M43" s="11">
        <f>[38]Março!$E$16</f>
        <v>66.75</v>
      </c>
      <c r="N43" s="11">
        <f>[38]Março!$E$17</f>
        <v>65.708333333333329</v>
      </c>
      <c r="O43" s="11">
        <f>[38]Março!$E$18</f>
        <v>65.791666666666671</v>
      </c>
      <c r="P43" s="11">
        <f>[38]Março!$E$19</f>
        <v>66.333333333333329</v>
      </c>
      <c r="Q43" s="11">
        <f>[38]Março!$E$20</f>
        <v>70.333333333333329</v>
      </c>
      <c r="R43" s="11">
        <f>[38]Março!$E$21</f>
        <v>75.416666666666671</v>
      </c>
      <c r="S43" s="11">
        <f>[38]Março!$E$22</f>
        <v>78.041666666666671</v>
      </c>
      <c r="T43" s="11">
        <f>[38]Março!$E$23</f>
        <v>87.708333333333329</v>
      </c>
      <c r="U43" s="11">
        <f>[38]Março!$E$24</f>
        <v>86</v>
      </c>
      <c r="V43" s="11">
        <f>[38]Março!$E$25</f>
        <v>78.333333333333329</v>
      </c>
      <c r="W43" s="11">
        <f>[38]Março!$E$26</f>
        <v>77.25</v>
      </c>
      <c r="X43" s="11">
        <f>[38]Março!$E$27</f>
        <v>64.708333333333329</v>
      </c>
      <c r="Y43" s="11">
        <f>[38]Março!$E$28</f>
        <v>68.958333333333329</v>
      </c>
      <c r="Z43" s="11">
        <f>[38]Março!$E$29</f>
        <v>62.291666666666664</v>
      </c>
      <c r="AA43" s="11">
        <f>[38]Março!$E$30</f>
        <v>58.666666666666664</v>
      </c>
      <c r="AB43" s="11">
        <f>[38]Março!$E$31</f>
        <v>59.5</v>
      </c>
      <c r="AC43" s="11">
        <f>[38]Março!$E$32</f>
        <v>62.625</v>
      </c>
      <c r="AD43" s="11">
        <f>[38]Março!$E$33</f>
        <v>86.375</v>
      </c>
      <c r="AE43" s="11">
        <f>[38]Março!$E$34</f>
        <v>83.541666666666671</v>
      </c>
      <c r="AF43" s="11">
        <f>[38]Março!$E$35</f>
        <v>75.041666666666671</v>
      </c>
      <c r="AG43" s="92">
        <f t="shared" si="11"/>
        <v>71.553646563814851</v>
      </c>
      <c r="AK43" t="s">
        <v>47</v>
      </c>
    </row>
    <row r="44" spans="1:38" x14ac:dyDescent="0.2">
      <c r="A44" s="58" t="s">
        <v>18</v>
      </c>
      <c r="B44" s="11">
        <f>[39]Março!$E$5</f>
        <v>61.958333333333336</v>
      </c>
      <c r="C44" s="11">
        <f>[39]Março!$E$6</f>
        <v>69.958333333333329</v>
      </c>
      <c r="D44" s="11">
        <f>[39]Março!$E$7</f>
        <v>75.291666666666671</v>
      </c>
      <c r="E44" s="11">
        <f>[39]Março!$E$8</f>
        <v>68.041666666666671</v>
      </c>
      <c r="F44" s="11">
        <f>[39]Março!$E$9</f>
        <v>59.166666666666664</v>
      </c>
      <c r="G44" s="11">
        <f>[39]Março!$E$10</f>
        <v>57.333333333333336</v>
      </c>
      <c r="H44" s="11">
        <f>[39]Março!$E$11</f>
        <v>55.708333333333336</v>
      </c>
      <c r="I44" s="11">
        <f>[39]Março!$E$12</f>
        <v>52.958333333333336</v>
      </c>
      <c r="J44" s="11">
        <f>[39]Março!$E$13</f>
        <v>51.666666666666664</v>
      </c>
      <c r="K44" s="11">
        <f>[39]Março!$E$14</f>
        <v>51.041666666666664</v>
      </c>
      <c r="L44" s="11">
        <f>[39]Março!$E$15</f>
        <v>50.875</v>
      </c>
      <c r="M44" s="11">
        <f>[39]Março!$E$16</f>
        <v>64</v>
      </c>
      <c r="N44" s="11">
        <f>[39]Março!$E$17</f>
        <v>66.208333333333329</v>
      </c>
      <c r="O44" s="11">
        <f>[39]Março!$E$18</f>
        <v>58.541666666666664</v>
      </c>
      <c r="P44" s="11">
        <f>[39]Março!$E$19</f>
        <v>72.666666666666671</v>
      </c>
      <c r="Q44" s="11">
        <f>[39]Março!$E$20</f>
        <v>75.458333333333329</v>
      </c>
      <c r="R44" s="11">
        <f>[39]Março!$E$21</f>
        <v>72.5</v>
      </c>
      <c r="S44" s="11">
        <f>[39]Março!$E$22</f>
        <v>72.041666666666671</v>
      </c>
      <c r="T44" s="11">
        <f>[39]Março!$E$23</f>
        <v>79.625</v>
      </c>
      <c r="U44" s="11">
        <f>[39]Março!$E$24</f>
        <v>86.541666666666671</v>
      </c>
      <c r="V44" s="11">
        <f>[39]Março!$E$25</f>
        <v>88.166666666666671</v>
      </c>
      <c r="W44" s="11">
        <f>[39]Março!$E$26</f>
        <v>83.583333333333329</v>
      </c>
      <c r="X44" s="11">
        <f>[39]Março!$E$27</f>
        <v>70.958333333333329</v>
      </c>
      <c r="Y44" s="11">
        <f>[39]Março!$E$28</f>
        <v>63.083333333333336</v>
      </c>
      <c r="Z44" s="11">
        <f>[39]Março!$E$29</f>
        <v>75.125</v>
      </c>
      <c r="AA44" s="11">
        <f>[39]Março!$E$30</f>
        <v>70</v>
      </c>
      <c r="AB44" s="11">
        <f>[39]Março!$E$31</f>
        <v>60.791666666666664</v>
      </c>
      <c r="AC44" s="11">
        <f>[39]Março!$E$32</f>
        <v>74.333333333333329</v>
      </c>
      <c r="AD44" s="11">
        <f>[39]Março!$E$33</f>
        <v>82.916666666666671</v>
      </c>
      <c r="AE44" s="11">
        <f>[39]Março!$E$34</f>
        <v>83.875</v>
      </c>
      <c r="AF44" s="11">
        <f>[39]Março!$E$35</f>
        <v>76.083333333333329</v>
      </c>
      <c r="AG44" s="92">
        <f t="shared" ref="AG44:AG45" si="12">AVERAGE(B44:AF44)</f>
        <v>68.725806451612911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[40]Março!$E$5</f>
        <v>78.25</v>
      </c>
      <c r="C45" s="11">
        <f>[40]Março!$E$6</f>
        <v>73.625</v>
      </c>
      <c r="D45" s="11">
        <f>[40]Março!$E$7</f>
        <v>73</v>
      </c>
      <c r="E45" s="11">
        <f>[40]Março!$E$8</f>
        <v>72.708333333333329</v>
      </c>
      <c r="F45" s="11">
        <f>[40]Março!$E$9</f>
        <v>68.958333333333329</v>
      </c>
      <c r="G45" s="11">
        <f>[40]Março!$E$10</f>
        <v>66.041666666666671</v>
      </c>
      <c r="H45" s="11">
        <f>[40]Março!$E$11</f>
        <v>63.625</v>
      </c>
      <c r="I45" s="11">
        <f>[40]Março!$E$12</f>
        <v>66.666666666666671</v>
      </c>
      <c r="J45" s="11">
        <f>[40]Março!$E$13</f>
        <v>67.916666666666671</v>
      </c>
      <c r="K45" s="11">
        <f>[40]Março!$E$14</f>
        <v>64.75</v>
      </c>
      <c r="L45" s="11">
        <f>[40]Março!$E$15</f>
        <v>69.166666666666671</v>
      </c>
      <c r="M45" s="11">
        <f>[40]Março!$E$16</f>
        <v>71.541666666666671</v>
      </c>
      <c r="N45" s="11">
        <f>[40]Março!$E$17</f>
        <v>69.041666666666671</v>
      </c>
      <c r="O45" s="11">
        <f>[40]Março!$E$18</f>
        <v>66.125</v>
      </c>
      <c r="P45" s="11">
        <f>[40]Março!$E$19</f>
        <v>73.958333333333329</v>
      </c>
      <c r="Q45" s="11">
        <f>[40]Março!$E$20</f>
        <v>73.75</v>
      </c>
      <c r="R45" s="11">
        <f>[40]Março!$E$21</f>
        <v>73.166666666666671</v>
      </c>
      <c r="S45" s="11">
        <f>[40]Março!$E$22</f>
        <v>69.583333333333329</v>
      </c>
      <c r="T45" s="11">
        <f>[40]Março!$E$23</f>
        <v>80.666666666666671</v>
      </c>
      <c r="U45" s="11">
        <f>[40]Março!$E$24</f>
        <v>84.708333333333329</v>
      </c>
      <c r="V45" s="11">
        <f>[40]Março!$E$25</f>
        <v>85.041666666666671</v>
      </c>
      <c r="W45" s="11">
        <f>[40]Março!$E$26</f>
        <v>83.166666666666671</v>
      </c>
      <c r="X45" s="11">
        <f>[40]Março!$E$27</f>
        <v>62.458333333333336</v>
      </c>
      <c r="Y45" s="11">
        <f>[40]Março!$E$28</f>
        <v>67.75</v>
      </c>
      <c r="Z45" s="11">
        <f>[40]Março!$E$29</f>
        <v>63.333333333333336</v>
      </c>
      <c r="AA45" s="11">
        <f>[40]Março!$E$30</f>
        <v>59.25</v>
      </c>
      <c r="AB45" s="11">
        <f>[40]Março!$E$31</f>
        <v>66.916666666666671</v>
      </c>
      <c r="AC45" s="11">
        <f>[40]Março!$E$32</f>
        <v>78.375</v>
      </c>
      <c r="AD45" s="11">
        <f>[40]Março!$E$33</f>
        <v>90.833333333333329</v>
      </c>
      <c r="AE45" s="11">
        <f>[40]Março!$E$34</f>
        <v>82.333333333333329</v>
      </c>
      <c r="AF45" s="11">
        <f>[40]Março!$E$35</f>
        <v>77.833333333333329</v>
      </c>
      <c r="AG45" s="92">
        <f t="shared" si="12"/>
        <v>72.404569892473134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[41]Março!$E$5</f>
        <v>64.25</v>
      </c>
      <c r="C46" s="11">
        <f>[41]Março!$E$6</f>
        <v>63.875</v>
      </c>
      <c r="D46" s="11">
        <f>[41]Março!$E$7</f>
        <v>64.958333333333329</v>
      </c>
      <c r="E46" s="11">
        <f>[41]Março!$E$8</f>
        <v>56.875</v>
      </c>
      <c r="F46" s="11">
        <f>[41]Março!$E$9</f>
        <v>49.625</v>
      </c>
      <c r="G46" s="11">
        <f>[41]Março!$E$10</f>
        <v>49.208333333333336</v>
      </c>
      <c r="H46" s="11">
        <f>[41]Março!$E$11</f>
        <v>55.916666666666664</v>
      </c>
      <c r="I46" s="11">
        <f>[41]Março!$E$12</f>
        <v>56.958333333333336</v>
      </c>
      <c r="J46" s="11">
        <f>[41]Março!$E$13</f>
        <v>53.791666666666664</v>
      </c>
      <c r="K46" s="11">
        <f>[41]Março!$E$14</f>
        <v>46.125</v>
      </c>
      <c r="L46" s="11">
        <f>[41]Março!$E$15</f>
        <v>42.958333333333336</v>
      </c>
      <c r="M46" s="11">
        <f>[41]Março!$E$16</f>
        <v>50.958333333333336</v>
      </c>
      <c r="N46" s="11">
        <f>[41]Março!$E$17</f>
        <v>50.791666666666664</v>
      </c>
      <c r="O46" s="11">
        <f>[41]Março!$E$18</f>
        <v>48.166666666666664</v>
      </c>
      <c r="P46" s="11">
        <f>[41]Março!$E$19</f>
        <v>43.125</v>
      </c>
      <c r="Q46" s="11">
        <f>[41]Março!$E$20</f>
        <v>52.458333333333336</v>
      </c>
      <c r="R46" s="11">
        <f>[41]Março!$E$21</f>
        <v>66.958333333333329</v>
      </c>
      <c r="S46" s="11">
        <f>[41]Março!$E$22</f>
        <v>74.083333333333329</v>
      </c>
      <c r="T46" s="11">
        <f>[41]Março!$E$23</f>
        <v>86.416666666666671</v>
      </c>
      <c r="U46" s="11">
        <f>[41]Março!$E$24</f>
        <v>72.25</v>
      </c>
      <c r="V46" s="11">
        <f>[41]Março!$E$25</f>
        <v>55.625</v>
      </c>
      <c r="W46" s="11">
        <f>[41]Março!$E$26</f>
        <v>56</v>
      </c>
      <c r="X46" s="11">
        <f>[41]Março!$E$27</f>
        <v>51.583333333333336</v>
      </c>
      <c r="Y46" s="11">
        <f>[41]Março!$E$28</f>
        <v>49.708333333333336</v>
      </c>
      <c r="Z46" s="11">
        <f>[41]Março!$E$29</f>
        <v>52.666666666666664</v>
      </c>
      <c r="AA46" s="11">
        <f>[41]Março!$E$30</f>
        <v>50.125</v>
      </c>
      <c r="AB46" s="11">
        <f>[41]Março!$E$31</f>
        <v>47.291666666666664</v>
      </c>
      <c r="AC46" s="11">
        <f>[41]Março!$E$32</f>
        <v>57.625</v>
      </c>
      <c r="AD46" s="11">
        <f>[41]Março!$E$33</f>
        <v>79.833333333333329</v>
      </c>
      <c r="AE46" s="11">
        <f>[41]Março!$E$34</f>
        <v>78.041666666666671</v>
      </c>
      <c r="AF46" s="11">
        <f>[41]Março!$E$35</f>
        <v>70.125</v>
      </c>
      <c r="AG46" s="92">
        <f t="shared" ref="AG46:AG48" si="13">AVERAGE(B46:AF46)</f>
        <v>58.012096774193552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[42]Março!$E$5</f>
        <v>61.041666666666664</v>
      </c>
      <c r="C47" s="11">
        <f>[42]Março!$E$6</f>
        <v>65.916666666666671</v>
      </c>
      <c r="D47" s="11">
        <f>[42]Março!$E$7</f>
        <v>64.25</v>
      </c>
      <c r="E47" s="11">
        <f>[42]Março!$E$8</f>
        <v>64.416666666666671</v>
      </c>
      <c r="F47" s="11">
        <f>[42]Março!$E$9</f>
        <v>54.666666666666664</v>
      </c>
      <c r="G47" s="11">
        <f>[42]Março!$E$10</f>
        <v>57.458333333333336</v>
      </c>
      <c r="H47" s="11">
        <f>[42]Março!$E$11</f>
        <v>52.333333333333336</v>
      </c>
      <c r="I47" s="11">
        <f>[42]Março!$E$12</f>
        <v>46.583333333333336</v>
      </c>
      <c r="J47" s="11">
        <f>[42]Março!$E$13</f>
        <v>45.5</v>
      </c>
      <c r="K47" s="11">
        <f>[42]Março!$E$14</f>
        <v>47.416666666666664</v>
      </c>
      <c r="L47" s="11">
        <f>[42]Março!$E$15</f>
        <v>49.333333333333336</v>
      </c>
      <c r="M47" s="11">
        <f>[42]Março!$E$16</f>
        <v>46.916666666666664</v>
      </c>
      <c r="N47" s="11">
        <f>[42]Março!$E$17</f>
        <v>49.458333333333336</v>
      </c>
      <c r="O47" s="11">
        <f>[42]Março!$E$18</f>
        <v>45.916666666666664</v>
      </c>
      <c r="P47" s="11">
        <f>[42]Março!$E$19</f>
        <v>52.791666666666664</v>
      </c>
      <c r="Q47" s="11">
        <f>[42]Março!$E$20</f>
        <v>65.916666666666671</v>
      </c>
      <c r="R47" s="11">
        <f>[42]Março!$E$21</f>
        <v>64.416666666666671</v>
      </c>
      <c r="S47" s="11">
        <f>[42]Março!$E$22</f>
        <v>59.958333333333336</v>
      </c>
      <c r="T47" s="11">
        <f>[42]Março!$E$23</f>
        <v>76.458333333333329</v>
      </c>
      <c r="U47" s="11">
        <f>[42]Março!$E$24</f>
        <v>80.916666666666671</v>
      </c>
      <c r="V47" s="11">
        <f>[42]Março!$E$25</f>
        <v>66.083333333333329</v>
      </c>
      <c r="W47" s="11">
        <f>[42]Março!$E$26</f>
        <v>69.166666666666671</v>
      </c>
      <c r="X47" s="11">
        <f>[42]Março!$E$27</f>
        <v>55.208333333333336</v>
      </c>
      <c r="Y47" s="11">
        <f>[42]Março!$E$28</f>
        <v>56.75</v>
      </c>
      <c r="Z47" s="11">
        <f>[42]Março!$E$29</f>
        <v>60.666666666666664</v>
      </c>
      <c r="AA47" s="11">
        <f>[42]Março!$E$30</f>
        <v>56.25</v>
      </c>
      <c r="AB47" s="11">
        <f>[42]Março!$E$31</f>
        <v>52.875</v>
      </c>
      <c r="AC47" s="11">
        <f>[42]Março!$E$32</f>
        <v>58</v>
      </c>
      <c r="AD47" s="11">
        <f>[42]Março!$E$33</f>
        <v>83.375</v>
      </c>
      <c r="AE47" s="11">
        <f>[42]Março!$E$34</f>
        <v>73.041666666666671</v>
      </c>
      <c r="AF47" s="11">
        <f>[42]Março!$E$35</f>
        <v>67.666666666666671</v>
      </c>
      <c r="AG47" s="92">
        <f t="shared" si="13"/>
        <v>59.701612903225808</v>
      </c>
      <c r="AK47" t="s">
        <v>47</v>
      </c>
    </row>
    <row r="48" spans="1:38" x14ac:dyDescent="0.2">
      <c r="A48" s="58" t="s">
        <v>44</v>
      </c>
      <c r="B48" s="11">
        <f>[43]Março!$E$5</f>
        <v>67.916666666666671</v>
      </c>
      <c r="C48" s="11">
        <f>[43]Março!$E$6</f>
        <v>63.791666666666664</v>
      </c>
      <c r="D48" s="11">
        <f>[43]Março!$E$7</f>
        <v>67.5</v>
      </c>
      <c r="E48" s="11">
        <f>[43]Março!$E$8</f>
        <v>63.708333333333336</v>
      </c>
      <c r="F48" s="11">
        <f>[43]Março!$E$9</f>
        <v>60.541666666666664</v>
      </c>
      <c r="G48" s="11">
        <f>[43]Março!$E$10</f>
        <v>64.166666666666671</v>
      </c>
      <c r="H48" s="11">
        <f>[43]Março!$E$11</f>
        <v>65.583333333333329</v>
      </c>
      <c r="I48" s="11">
        <f>[43]Março!$E$12</f>
        <v>65.75</v>
      </c>
      <c r="J48" s="11">
        <f>[43]Março!$E$13</f>
        <v>67.791666666666671</v>
      </c>
      <c r="K48" s="11">
        <f>[43]Março!$E$14</f>
        <v>53.916666666666664</v>
      </c>
      <c r="L48" s="11">
        <f>[43]Março!$E$15</f>
        <v>56.791666666666664</v>
      </c>
      <c r="M48" s="11">
        <f>[43]Março!$E$16</f>
        <v>67.666666666666671</v>
      </c>
      <c r="N48" s="11">
        <f>[43]Março!$E$17</f>
        <v>71.708333333333329</v>
      </c>
      <c r="O48" s="11">
        <f>[43]Março!$E$18</f>
        <v>68.666666666666671</v>
      </c>
      <c r="P48" s="11">
        <f>[43]Março!$E$19</f>
        <v>74.75</v>
      </c>
      <c r="Q48" s="11">
        <f>[43]Março!$E$20</f>
        <v>72.583333333333329</v>
      </c>
      <c r="R48" s="11">
        <f>[43]Março!$E$21</f>
        <v>64.833333333333329</v>
      </c>
      <c r="S48" s="11">
        <f>[43]Março!$E$22</f>
        <v>68.25</v>
      </c>
      <c r="T48" s="11">
        <f>[43]Março!$E$23</f>
        <v>70.583333333333329</v>
      </c>
      <c r="U48" s="11">
        <f>[43]Março!$E$24</f>
        <v>85.916666666666671</v>
      </c>
      <c r="V48" s="11">
        <f>[43]Março!$E$25</f>
        <v>86.333333333333329</v>
      </c>
      <c r="W48" s="11">
        <f>[43]Março!$E$26</f>
        <v>86.75</v>
      </c>
      <c r="X48" s="11">
        <f>[43]Março!$E$27</f>
        <v>82.666666666666671</v>
      </c>
      <c r="Y48" s="11">
        <f>[43]Março!$E$28</f>
        <v>79.375</v>
      </c>
      <c r="Z48" s="11">
        <f>[43]Março!$E$29</f>
        <v>79.541666666666671</v>
      </c>
      <c r="AA48" s="11">
        <f>[43]Março!$E$30</f>
        <v>84.541666666666671</v>
      </c>
      <c r="AB48" s="11">
        <f>[43]Março!$E$31</f>
        <v>74.708333333333329</v>
      </c>
      <c r="AC48" s="11">
        <f>[43]Março!$E$32</f>
        <v>76.416666666666671</v>
      </c>
      <c r="AD48" s="11">
        <f>[43]Março!$E$33</f>
        <v>73.666666666666671</v>
      </c>
      <c r="AE48" s="11">
        <f>[43]Março!$E$34</f>
        <v>71.375</v>
      </c>
      <c r="AF48" s="11">
        <f>[43]Março!$E$35</f>
        <v>72.833333333333329</v>
      </c>
      <c r="AG48" s="92">
        <f t="shared" si="13"/>
        <v>71.310483870967744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 t="str">
        <f>[44]Março!$E$5</f>
        <v>*</v>
      </c>
      <c r="C49" s="11" t="str">
        <f>[44]Março!$E$6</f>
        <v>*</v>
      </c>
      <c r="D49" s="11" t="str">
        <f>[44]Março!$E$7</f>
        <v>*</v>
      </c>
      <c r="E49" s="11" t="str">
        <f>[44]Março!$E$8</f>
        <v>*</v>
      </c>
      <c r="F49" s="11" t="str">
        <f>[44]Março!$E$9</f>
        <v>*</v>
      </c>
      <c r="G49" s="11" t="str">
        <f>[44]Março!$E$10</f>
        <v>*</v>
      </c>
      <c r="H49" s="11" t="str">
        <f>[44]Março!$E$11</f>
        <v>*</v>
      </c>
      <c r="I49" s="11" t="str">
        <f>[44]Março!$E$12</f>
        <v>*</v>
      </c>
      <c r="J49" s="11" t="str">
        <f>[44]Março!$E$13</f>
        <v>*</v>
      </c>
      <c r="K49" s="11" t="str">
        <f>[44]Março!$E$14</f>
        <v>*</v>
      </c>
      <c r="L49" s="11" t="str">
        <f>[44]Março!$E$15</f>
        <v>*</v>
      </c>
      <c r="M49" s="11" t="str">
        <f>[44]Março!$E$16</f>
        <v>*</v>
      </c>
      <c r="N49" s="11" t="str">
        <f>[44]Março!$E$17</f>
        <v>*</v>
      </c>
      <c r="O49" s="11" t="str">
        <f>[44]Março!$E$18</f>
        <v>*</v>
      </c>
      <c r="P49" s="11" t="str">
        <f>[44]Março!$E$19</f>
        <v>*</v>
      </c>
      <c r="Q49" s="11" t="str">
        <f>[44]Março!$E$20</f>
        <v>*</v>
      </c>
      <c r="R49" s="11" t="str">
        <f>[44]Março!$E$21</f>
        <v>*</v>
      </c>
      <c r="S49" s="11" t="str">
        <f>[44]Março!$E$22</f>
        <v>*</v>
      </c>
      <c r="T49" s="11" t="str">
        <f>[44]Março!$E$23</f>
        <v>*</v>
      </c>
      <c r="U49" s="11" t="str">
        <f>[44]Março!$E$24</f>
        <v>*</v>
      </c>
      <c r="V49" s="11" t="str">
        <f>[44]Março!$E$25</f>
        <v>*</v>
      </c>
      <c r="W49" s="11" t="str">
        <f>[44]Março!$E$26</f>
        <v>*</v>
      </c>
      <c r="X49" s="11" t="str">
        <f>[44]Março!$E$27</f>
        <v>*</v>
      </c>
      <c r="Y49" s="11" t="str">
        <f>[44]Março!$E$28</f>
        <v>*</v>
      </c>
      <c r="Z49" s="11" t="str">
        <f>[44]Março!$E$29</f>
        <v>*</v>
      </c>
      <c r="AA49" s="11" t="str">
        <f>[44]Março!$E$30</f>
        <v>*</v>
      </c>
      <c r="AB49" s="11" t="str">
        <f>[44]Março!$E$31</f>
        <v>*</v>
      </c>
      <c r="AC49" s="11" t="str">
        <f>[44]Março!$E$32</f>
        <v>*</v>
      </c>
      <c r="AD49" s="11" t="str">
        <f>[44]Março!$E$33</f>
        <v>*</v>
      </c>
      <c r="AE49" s="11" t="str">
        <f>[44]Março!$E$34</f>
        <v>*</v>
      </c>
      <c r="AF49" s="11" t="str">
        <f>[44]Março!$E$35</f>
        <v>*</v>
      </c>
      <c r="AG49" s="92" t="s">
        <v>226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4">AVERAGE(B5:B49)</f>
        <v>65.529348570979181</v>
      </c>
      <c r="C50" s="13">
        <f t="shared" si="14"/>
        <v>67.819323462547842</v>
      </c>
      <c r="D50" s="13">
        <f t="shared" si="14"/>
        <v>67.615701555379303</v>
      </c>
      <c r="E50" s="13">
        <f t="shared" si="14"/>
        <v>63.741984901350229</v>
      </c>
      <c r="F50" s="13">
        <f t="shared" si="14"/>
        <v>58.78956473214285</v>
      </c>
      <c r="G50" s="13">
        <f t="shared" si="14"/>
        <v>58.332031857031851</v>
      </c>
      <c r="H50" s="13">
        <f t="shared" si="14"/>
        <v>57.42611476583194</v>
      </c>
      <c r="I50" s="13">
        <f t="shared" si="14"/>
        <v>58.099522444023727</v>
      </c>
      <c r="J50" s="13">
        <f t="shared" si="14"/>
        <v>55.695608025819027</v>
      </c>
      <c r="K50" s="13">
        <f t="shared" si="14"/>
        <v>53.958886453131974</v>
      </c>
      <c r="L50" s="13">
        <f t="shared" si="14"/>
        <v>53.917726816442247</v>
      </c>
      <c r="M50" s="13">
        <f t="shared" si="14"/>
        <v>58.267477964743584</v>
      </c>
      <c r="N50" s="13">
        <f t="shared" si="14"/>
        <v>59.478007669413913</v>
      </c>
      <c r="O50" s="13">
        <f t="shared" si="14"/>
        <v>54.573190075469185</v>
      </c>
      <c r="P50" s="13">
        <f t="shared" si="14"/>
        <v>56.985724177256436</v>
      </c>
      <c r="Q50" s="13">
        <f t="shared" si="14"/>
        <v>66.944976260298844</v>
      </c>
      <c r="R50" s="13">
        <f t="shared" si="14"/>
        <v>67.376048413951651</v>
      </c>
      <c r="S50" s="13">
        <f t="shared" si="14"/>
        <v>67.386030505952377</v>
      </c>
      <c r="T50" s="13">
        <f t="shared" si="14"/>
        <v>82.238280057301807</v>
      </c>
      <c r="U50" s="13">
        <f t="shared" si="14"/>
        <v>82.774241112568944</v>
      </c>
      <c r="V50" s="13">
        <f t="shared" si="14"/>
        <v>71.125906061653183</v>
      </c>
      <c r="W50" s="13">
        <f t="shared" si="14"/>
        <v>72.113487721514915</v>
      </c>
      <c r="X50" s="13">
        <f t="shared" si="14"/>
        <v>63.027045911604723</v>
      </c>
      <c r="Y50" s="13">
        <f t="shared" si="14"/>
        <v>59.290707372101231</v>
      </c>
      <c r="Z50" s="13">
        <f t="shared" si="14"/>
        <v>63.095840760546636</v>
      </c>
      <c r="AA50" s="13">
        <f t="shared" si="14"/>
        <v>59.75458026960785</v>
      </c>
      <c r="AB50" s="13">
        <f t="shared" si="14"/>
        <v>58.955944055944066</v>
      </c>
      <c r="AC50" s="13">
        <f t="shared" si="14"/>
        <v>66.545192710515295</v>
      </c>
      <c r="AD50" s="13">
        <f t="shared" si="14"/>
        <v>81.371942463854211</v>
      </c>
      <c r="AE50" s="13">
        <f t="shared" si="14"/>
        <v>76.815111267508826</v>
      </c>
      <c r="AF50" s="13">
        <f t="shared" ref="AF50" si="15">AVERAGE(AF5:AF49)</f>
        <v>70.248015342500636</v>
      </c>
      <c r="AG50" s="131">
        <f>AVERAGE(AG5:AG49)</f>
        <v>64.341667627077598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88"/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  <c r="AK63" s="12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72" sqref="AJ7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6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</row>
    <row r="2" spans="1:36" s="4" customFormat="1" ht="20.100000000000001" customHeight="1" x14ac:dyDescent="0.2">
      <c r="A2" s="174" t="s">
        <v>21</v>
      </c>
      <c r="B2" s="143" t="s">
        <v>231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6" s="5" customFormat="1" ht="20.100000000000001" customHeight="1" x14ac:dyDescent="0.2">
      <c r="A3" s="174"/>
      <c r="B3" s="170">
        <v>1</v>
      </c>
      <c r="C3" s="170">
        <f>SUM(B3+1)</f>
        <v>2</v>
      </c>
      <c r="D3" s="170">
        <f t="shared" ref="D3:AD3" si="0">SUM(C3+1)</f>
        <v>3</v>
      </c>
      <c r="E3" s="170">
        <f t="shared" si="0"/>
        <v>4</v>
      </c>
      <c r="F3" s="170">
        <f t="shared" si="0"/>
        <v>5</v>
      </c>
      <c r="G3" s="170">
        <f t="shared" si="0"/>
        <v>6</v>
      </c>
      <c r="H3" s="170">
        <f t="shared" si="0"/>
        <v>7</v>
      </c>
      <c r="I3" s="170">
        <f t="shared" si="0"/>
        <v>8</v>
      </c>
      <c r="J3" s="170">
        <f t="shared" si="0"/>
        <v>9</v>
      </c>
      <c r="K3" s="170">
        <f t="shared" si="0"/>
        <v>10</v>
      </c>
      <c r="L3" s="170">
        <f t="shared" si="0"/>
        <v>11</v>
      </c>
      <c r="M3" s="170">
        <f t="shared" si="0"/>
        <v>12</v>
      </c>
      <c r="N3" s="170">
        <f t="shared" si="0"/>
        <v>13</v>
      </c>
      <c r="O3" s="170">
        <f t="shared" si="0"/>
        <v>14</v>
      </c>
      <c r="P3" s="170">
        <f t="shared" si="0"/>
        <v>15</v>
      </c>
      <c r="Q3" s="170">
        <f t="shared" si="0"/>
        <v>16</v>
      </c>
      <c r="R3" s="170">
        <f t="shared" si="0"/>
        <v>17</v>
      </c>
      <c r="S3" s="170">
        <f t="shared" si="0"/>
        <v>18</v>
      </c>
      <c r="T3" s="170">
        <f t="shared" si="0"/>
        <v>19</v>
      </c>
      <c r="U3" s="170">
        <f t="shared" si="0"/>
        <v>20</v>
      </c>
      <c r="V3" s="170">
        <f t="shared" si="0"/>
        <v>21</v>
      </c>
      <c r="W3" s="170">
        <f t="shared" si="0"/>
        <v>22</v>
      </c>
      <c r="X3" s="170">
        <f t="shared" si="0"/>
        <v>23</v>
      </c>
      <c r="Y3" s="170">
        <f t="shared" si="0"/>
        <v>24</v>
      </c>
      <c r="Z3" s="170">
        <f t="shared" si="0"/>
        <v>25</v>
      </c>
      <c r="AA3" s="170">
        <f t="shared" si="0"/>
        <v>26</v>
      </c>
      <c r="AB3" s="170">
        <f t="shared" si="0"/>
        <v>27</v>
      </c>
      <c r="AC3" s="170">
        <f t="shared" si="0"/>
        <v>28</v>
      </c>
      <c r="AD3" s="170">
        <f t="shared" si="0"/>
        <v>29</v>
      </c>
      <c r="AE3" s="171">
        <v>30</v>
      </c>
      <c r="AF3" s="172">
        <v>31</v>
      </c>
      <c r="AG3" s="117" t="s">
        <v>37</v>
      </c>
      <c r="AH3" s="109" t="s">
        <v>36</v>
      </c>
    </row>
    <row r="4" spans="1:36" s="5" customFormat="1" ht="20.100000000000001" customHeight="1" x14ac:dyDescent="0.2">
      <c r="A4" s="174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1"/>
      <c r="AF4" s="173"/>
      <c r="AG4" s="117" t="s">
        <v>35</v>
      </c>
      <c r="AH4" s="109" t="s">
        <v>35</v>
      </c>
    </row>
    <row r="5" spans="1:36" s="5" customFormat="1" x14ac:dyDescent="0.2">
      <c r="A5" s="58" t="s">
        <v>40</v>
      </c>
      <c r="B5" s="128">
        <f>[1]Março!$F$5</f>
        <v>100</v>
      </c>
      <c r="C5" s="128">
        <f>[1]Março!$F$6</f>
        <v>96</v>
      </c>
      <c r="D5" s="128">
        <f>[1]Março!$F$7</f>
        <v>97</v>
      </c>
      <c r="E5" s="128">
        <f>[1]Março!$F$8</f>
        <v>100</v>
      </c>
      <c r="F5" s="128">
        <f>[1]Março!$F$9</f>
        <v>98</v>
      </c>
      <c r="G5" s="128">
        <f>[1]Março!$F$10</f>
        <v>98</v>
      </c>
      <c r="H5" s="128">
        <f>[1]Março!$F$11</f>
        <v>98</v>
      </c>
      <c r="I5" s="128">
        <f>[1]Março!$F$12</f>
        <v>95</v>
      </c>
      <c r="J5" s="128">
        <f>[1]Março!$F$13</f>
        <v>96</v>
      </c>
      <c r="K5" s="128">
        <f>[1]Março!$F$14</f>
        <v>97</v>
      </c>
      <c r="L5" s="128">
        <f>[1]Março!$F$15</f>
        <v>97</v>
      </c>
      <c r="M5" s="128">
        <f>[1]Março!$F$16</f>
        <v>96</v>
      </c>
      <c r="N5" s="128">
        <f>[1]Março!$F$17</f>
        <v>97</v>
      </c>
      <c r="O5" s="128">
        <f>[1]Março!$F$18</f>
        <v>94</v>
      </c>
      <c r="P5" s="128">
        <f>[1]Março!$F$19</f>
        <v>96</v>
      </c>
      <c r="Q5" s="128">
        <f>[1]Março!$F$20</f>
        <v>95</v>
      </c>
      <c r="R5" s="128">
        <f>[1]Março!$F$21</f>
        <v>96</v>
      </c>
      <c r="S5" s="128">
        <f>[1]Março!$F$22</f>
        <v>96</v>
      </c>
      <c r="T5" s="128">
        <f>[1]Março!$F$23</f>
        <v>100</v>
      </c>
      <c r="U5" s="128">
        <f>[1]Março!$F$24</f>
        <v>100</v>
      </c>
      <c r="V5" s="128">
        <f>[1]Março!$F$25</f>
        <v>99</v>
      </c>
      <c r="W5" s="128">
        <f>[1]Março!$F$26</f>
        <v>98</v>
      </c>
      <c r="X5" s="128">
        <f>[1]Março!$F$27</f>
        <v>96</v>
      </c>
      <c r="Y5" s="128">
        <f>[1]Março!$F$28</f>
        <v>93</v>
      </c>
      <c r="Z5" s="128">
        <f>[1]Março!$F$29</f>
        <v>89</v>
      </c>
      <c r="AA5" s="128">
        <f>[1]Março!$F$30</f>
        <v>90</v>
      </c>
      <c r="AB5" s="128">
        <f>[1]Março!$F$31</f>
        <v>94</v>
      </c>
      <c r="AC5" s="128">
        <f>[1]Março!$F$32</f>
        <v>93</v>
      </c>
      <c r="AD5" s="128">
        <f>[1]Março!$F$33</f>
        <v>96</v>
      </c>
      <c r="AE5" s="128">
        <f>[1]Março!$F$34</f>
        <v>100</v>
      </c>
      <c r="AF5" s="128">
        <f>[1]Março!$F$35</f>
        <v>100</v>
      </c>
      <c r="AG5" s="15">
        <f>MAX(B5:AF5)</f>
        <v>100</v>
      </c>
      <c r="AH5" s="93">
        <f t="shared" ref="AH5:AH6" si="1">AVERAGE(B5:AF5)</f>
        <v>96.451612903225808</v>
      </c>
    </row>
    <row r="6" spans="1:36" x14ac:dyDescent="0.2">
      <c r="A6" s="58" t="s">
        <v>0</v>
      </c>
      <c r="B6" s="11">
        <f>[2]Março!$F$5</f>
        <v>89</v>
      </c>
      <c r="C6" s="11">
        <f>[2]Março!$F$6</f>
        <v>91</v>
      </c>
      <c r="D6" s="11">
        <f>[2]Março!$F$7</f>
        <v>91</v>
      </c>
      <c r="E6" s="11">
        <f>[2]Março!$F$8</f>
        <v>91</v>
      </c>
      <c r="F6" s="11">
        <f>[2]Março!$F$9</f>
        <v>88</v>
      </c>
      <c r="G6" s="11">
        <f>[2]Março!$F$10</f>
        <v>84</v>
      </c>
      <c r="H6" s="11">
        <f>[2]Março!$F$11</f>
        <v>87</v>
      </c>
      <c r="I6" s="11">
        <f>[2]Março!$F$12</f>
        <v>89</v>
      </c>
      <c r="J6" s="11">
        <f>[2]Março!$F$13</f>
        <v>92</v>
      </c>
      <c r="K6" s="11">
        <f>[2]Março!$F$14</f>
        <v>91</v>
      </c>
      <c r="L6" s="11">
        <f>[2]Março!$F$15</f>
        <v>88</v>
      </c>
      <c r="M6" s="11">
        <f>[2]Março!$F$16</f>
        <v>88</v>
      </c>
      <c r="N6" s="11">
        <f>[2]Março!$F$17</f>
        <v>89</v>
      </c>
      <c r="O6" s="11">
        <f>[2]Março!$F$18</f>
        <v>87</v>
      </c>
      <c r="P6" s="11">
        <f>[2]Março!$F$19</f>
        <v>88</v>
      </c>
      <c r="Q6" s="11">
        <f>[2]Março!$F$20</f>
        <v>83</v>
      </c>
      <c r="R6" s="11">
        <f>[2]Março!$F$21</f>
        <v>94</v>
      </c>
      <c r="S6" s="11">
        <f>[2]Março!$F$22</f>
        <v>99</v>
      </c>
      <c r="T6" s="11">
        <f>[2]Março!$F$23</f>
        <v>99</v>
      </c>
      <c r="U6" s="11">
        <f>[2]Março!$F$24</f>
        <v>100</v>
      </c>
      <c r="V6" s="11">
        <f>[2]Março!$F$25</f>
        <v>90</v>
      </c>
      <c r="W6" s="11">
        <f>[2]Março!$F$26</f>
        <v>91</v>
      </c>
      <c r="X6" s="11">
        <f>[2]Março!$F$27</f>
        <v>91</v>
      </c>
      <c r="Y6" s="11">
        <f>[2]Março!$F$28</f>
        <v>80</v>
      </c>
      <c r="Z6" s="11">
        <f>[2]Março!$F$29</f>
        <v>87</v>
      </c>
      <c r="AA6" s="11">
        <f>[2]Março!$F$30</f>
        <v>83</v>
      </c>
      <c r="AB6" s="11">
        <f>[2]Março!$F$31</f>
        <v>87</v>
      </c>
      <c r="AC6" s="11">
        <f>[2]Março!$F$32</f>
        <v>92</v>
      </c>
      <c r="AD6" s="11">
        <f>[2]Março!$F$33</f>
        <v>100</v>
      </c>
      <c r="AE6" s="11">
        <f>[2]Março!$F$34</f>
        <v>99</v>
      </c>
      <c r="AF6" s="11">
        <f>[2]Março!$F$35</f>
        <v>99</v>
      </c>
      <c r="AG6" s="15">
        <f>MAX(B6:AF6)</f>
        <v>100</v>
      </c>
      <c r="AH6" s="93">
        <f t="shared" si="1"/>
        <v>90.548387096774192</v>
      </c>
    </row>
    <row r="7" spans="1:36" x14ac:dyDescent="0.2">
      <c r="A7" s="58" t="s">
        <v>104</v>
      </c>
      <c r="B7" s="11">
        <f>[3]Março!$F$5</f>
        <v>90</v>
      </c>
      <c r="C7" s="11">
        <f>[3]Março!$F$6</f>
        <v>87</v>
      </c>
      <c r="D7" s="11">
        <f>[3]Março!$F$7</f>
        <v>91</v>
      </c>
      <c r="E7" s="11">
        <f>[3]Março!$F$8</f>
        <v>86</v>
      </c>
      <c r="F7" s="11">
        <f>[3]Março!$F$9</f>
        <v>86</v>
      </c>
      <c r="G7" s="11">
        <f>[3]Março!$F$10</f>
        <v>83</v>
      </c>
      <c r="H7" s="11">
        <f>[3]Março!$F$11</f>
        <v>85</v>
      </c>
      <c r="I7" s="11">
        <f>[3]Março!$F$12</f>
        <v>85</v>
      </c>
      <c r="J7" s="11">
        <f>[3]Março!$F$13</f>
        <v>75</v>
      </c>
      <c r="K7" s="11">
        <f>[3]Março!$F$14</f>
        <v>80</v>
      </c>
      <c r="L7" s="11">
        <f>[3]Março!$F$15</f>
        <v>74</v>
      </c>
      <c r="M7" s="11">
        <f>[3]Março!$F$16</f>
        <v>78</v>
      </c>
      <c r="N7" s="11">
        <f>[3]Março!$F$17</f>
        <v>80</v>
      </c>
      <c r="O7" s="11">
        <f>[3]Março!$F$18</f>
        <v>81</v>
      </c>
      <c r="P7" s="11">
        <f>[3]Março!$F$19</f>
        <v>72</v>
      </c>
      <c r="Q7" s="11">
        <f>[3]Março!$F$20</f>
        <v>92</v>
      </c>
      <c r="R7" s="11">
        <f>[3]Março!$F$21</f>
        <v>91</v>
      </c>
      <c r="S7" s="11">
        <f>[3]Março!$F$22</f>
        <v>90</v>
      </c>
      <c r="T7" s="11">
        <f>[3]Março!$F$23</f>
        <v>96</v>
      </c>
      <c r="U7" s="11">
        <f>[3]Março!$F$24</f>
        <v>98</v>
      </c>
      <c r="V7" s="11">
        <f>[3]Março!$F$25</f>
        <v>79</v>
      </c>
      <c r="W7" s="11">
        <f>[3]Março!$F$26</f>
        <v>92</v>
      </c>
      <c r="X7" s="11">
        <f>[3]Março!$F$27</f>
        <v>80</v>
      </c>
      <c r="Y7" s="11">
        <f>[3]Março!$F$28</f>
        <v>80</v>
      </c>
      <c r="Z7" s="11">
        <f>[3]Março!$F$29</f>
        <v>78</v>
      </c>
      <c r="AA7" s="11">
        <f>[3]Março!$F$30</f>
        <v>76</v>
      </c>
      <c r="AB7" s="11">
        <f>[3]Março!$F$31</f>
        <v>74</v>
      </c>
      <c r="AC7" s="11">
        <f>[3]Março!$F$32</f>
        <v>74</v>
      </c>
      <c r="AD7" s="11">
        <f>[3]Março!$F$33</f>
        <v>98</v>
      </c>
      <c r="AE7" s="11">
        <f>[3]Março!$F$34</f>
        <v>97</v>
      </c>
      <c r="AF7" s="11">
        <f>[3]Março!$F$35</f>
        <v>95</v>
      </c>
      <c r="AG7" s="15">
        <f>MAX(B7:AF7)</f>
        <v>98</v>
      </c>
      <c r="AH7" s="93">
        <f t="shared" ref="AH7" si="2">AVERAGE(B7:AF7)</f>
        <v>84.612903225806448</v>
      </c>
    </row>
    <row r="8" spans="1:36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74</v>
      </c>
      <c r="H8" s="11">
        <v>89</v>
      </c>
      <c r="I8" s="11">
        <v>94</v>
      </c>
      <c r="J8" s="11">
        <v>88</v>
      </c>
      <c r="K8" s="11">
        <v>88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233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>
        <f>MAX(B8:AF8)</f>
        <v>94</v>
      </c>
      <c r="AH8" s="93">
        <f t="shared" ref="AH8:AH9" si="3">AVERAGE(B8:AF8)</f>
        <v>86.6</v>
      </c>
    </row>
    <row r="9" spans="1:36" x14ac:dyDescent="0.2">
      <c r="A9" s="58" t="s">
        <v>167</v>
      </c>
      <c r="B9" s="11">
        <f>[4]Março!$F$5</f>
        <v>81</v>
      </c>
      <c r="C9" s="11">
        <f>[4]Março!$F$6</f>
        <v>90</v>
      </c>
      <c r="D9" s="11">
        <f>[4]Março!$F$7</f>
        <v>94</v>
      </c>
      <c r="E9" s="11">
        <f>[4]Março!$F$8</f>
        <v>82</v>
      </c>
      <c r="F9" s="11">
        <f>[4]Março!$F$9</f>
        <v>71</v>
      </c>
      <c r="G9" s="11">
        <f>[4]Março!$F$10</f>
        <v>65</v>
      </c>
      <c r="H9" s="11">
        <f>[4]Março!$F$11</f>
        <v>72</v>
      </c>
      <c r="I9" s="11">
        <f>[4]Março!$F$12</f>
        <v>83</v>
      </c>
      <c r="J9" s="11">
        <f>[4]Março!$F$13</f>
        <v>73</v>
      </c>
      <c r="K9" s="11">
        <f>[4]Março!$F$14</f>
        <v>64</v>
      </c>
      <c r="L9" s="11">
        <f>[4]Março!$F$15</f>
        <v>63</v>
      </c>
      <c r="M9" s="11">
        <f>[4]Março!$F$16</f>
        <v>74</v>
      </c>
      <c r="N9" s="11">
        <f>[4]Março!$F$17</f>
        <v>74</v>
      </c>
      <c r="O9" s="11">
        <f>[4]Março!$F$18</f>
        <v>65</v>
      </c>
      <c r="P9" s="11">
        <f>[4]Março!$F$19</f>
        <v>51</v>
      </c>
      <c r="Q9" s="11">
        <f>[4]Março!$F$20</f>
        <v>80</v>
      </c>
      <c r="R9" s="11">
        <f>[4]Março!$F$21</f>
        <v>87</v>
      </c>
      <c r="S9" s="11">
        <f>[4]Março!$F$22</f>
        <v>94</v>
      </c>
      <c r="T9" s="11">
        <f>[4]Março!$F$23</f>
        <v>98</v>
      </c>
      <c r="U9" s="11">
        <f>[4]Março!$F$24</f>
        <v>99</v>
      </c>
      <c r="V9" s="11">
        <f>[4]Março!$F$25</f>
        <v>82</v>
      </c>
      <c r="W9" s="11">
        <f>[4]Março!$F$26</f>
        <v>68</v>
      </c>
      <c r="X9" s="11">
        <f>[4]Março!$F$27</f>
        <v>86</v>
      </c>
      <c r="Y9" s="11">
        <f>[4]Março!$F$28</f>
        <v>76</v>
      </c>
      <c r="Z9" s="11">
        <f>[4]Março!$F$29</f>
        <v>86</v>
      </c>
      <c r="AA9" s="11">
        <f>[4]Março!$F$30</f>
        <v>76</v>
      </c>
      <c r="AB9" s="11">
        <f>[4]Março!$F$31</f>
        <v>72</v>
      </c>
      <c r="AC9" s="11">
        <f>[4]Março!$F$32</f>
        <v>97</v>
      </c>
      <c r="AD9" s="11">
        <f>[4]Março!$F$33</f>
        <v>99</v>
      </c>
      <c r="AE9" s="11">
        <f>[4]Março!$F$34</f>
        <v>99</v>
      </c>
      <c r="AF9" s="11">
        <f>[4]Março!$F$35</f>
        <v>89</v>
      </c>
      <c r="AG9" s="15">
        <f>MAX(B9:AF9)</f>
        <v>99</v>
      </c>
      <c r="AH9" s="93">
        <f t="shared" si="3"/>
        <v>80.322580645161295</v>
      </c>
    </row>
    <row r="10" spans="1:36" x14ac:dyDescent="0.2">
      <c r="A10" s="58" t="s">
        <v>111</v>
      </c>
      <c r="B10" s="11" t="str">
        <f>[5]Março!$F$5</f>
        <v>*</v>
      </c>
      <c r="C10" s="11" t="str">
        <f>[5]Março!$F$6</f>
        <v>*</v>
      </c>
      <c r="D10" s="11" t="str">
        <f>[5]Março!$F$7</f>
        <v>*</v>
      </c>
      <c r="E10" s="11" t="str">
        <f>[5]Março!$F$8</f>
        <v>*</v>
      </c>
      <c r="F10" s="11" t="str">
        <f>[5]Março!$F$9</f>
        <v>*</v>
      </c>
      <c r="G10" s="11" t="str">
        <f>[5]Março!$F$10</f>
        <v>*</v>
      </c>
      <c r="H10" s="11" t="str">
        <f>[5]Março!$F$11</f>
        <v>*</v>
      </c>
      <c r="I10" s="11" t="str">
        <f>[5]Março!$F$12</f>
        <v>*</v>
      </c>
      <c r="J10" s="11" t="str">
        <f>[5]Março!$F$13</f>
        <v>*</v>
      </c>
      <c r="K10" s="11" t="str">
        <f>[5]Março!$F$14</f>
        <v>*</v>
      </c>
      <c r="L10" s="11" t="str">
        <f>[5]Março!$F$15</f>
        <v>*</v>
      </c>
      <c r="M10" s="11" t="str">
        <f>[5]Março!$F$16</f>
        <v>*</v>
      </c>
      <c r="N10" s="11" t="str">
        <f>[5]Março!$F$17</f>
        <v>*</v>
      </c>
      <c r="O10" s="11" t="str">
        <f>[5]Março!$F$18</f>
        <v>*</v>
      </c>
      <c r="P10" s="11" t="str">
        <f>[5]Março!$F$19</f>
        <v>*</v>
      </c>
      <c r="Q10" s="11" t="str">
        <f>[5]Março!$F$20</f>
        <v>*</v>
      </c>
      <c r="R10" s="11" t="str">
        <f>[5]Março!$F$21</f>
        <v>*</v>
      </c>
      <c r="S10" s="11" t="str">
        <f>[5]Março!$F$22</f>
        <v>*</v>
      </c>
      <c r="T10" s="11" t="str">
        <f>[5]Março!$F$23</f>
        <v>*</v>
      </c>
      <c r="U10" s="11" t="str">
        <f>[5]Março!$F$24</f>
        <v>*</v>
      </c>
      <c r="V10" s="11" t="str">
        <f>[5]Março!$F$25</f>
        <v>*</v>
      </c>
      <c r="W10" s="11" t="str">
        <f>[5]Março!$F$26</f>
        <v>*</v>
      </c>
      <c r="X10" s="11" t="str">
        <f>[5]Março!$F$27</f>
        <v>*</v>
      </c>
      <c r="Y10" s="11" t="str">
        <f>[5]Março!$F$28</f>
        <v>*</v>
      </c>
      <c r="Z10" s="11" t="str">
        <f>[5]Março!$F$29</f>
        <v>*</v>
      </c>
      <c r="AA10" s="11" t="str">
        <f>[5]Março!$F$30</f>
        <v>*</v>
      </c>
      <c r="AB10" s="11" t="str">
        <f>[5]Março!$F$31</f>
        <v>*</v>
      </c>
      <c r="AC10" s="11" t="str">
        <f>[5]Março!$F$32</f>
        <v>*</v>
      </c>
      <c r="AD10" s="11" t="str">
        <f>[5]Março!$F$33</f>
        <v>*</v>
      </c>
      <c r="AE10" s="11" t="str">
        <f>[5]Março!$F$34</f>
        <v>*</v>
      </c>
      <c r="AF10" s="11" t="str">
        <f>[5]Março!$F$35</f>
        <v>*</v>
      </c>
      <c r="AG10" s="15" t="s">
        <v>226</v>
      </c>
      <c r="AH10" s="93" t="s">
        <v>226</v>
      </c>
    </row>
    <row r="11" spans="1:36" x14ac:dyDescent="0.2">
      <c r="A11" s="58" t="s">
        <v>64</v>
      </c>
      <c r="B11" s="11">
        <f>[6]Março!$F$5</f>
        <v>86</v>
      </c>
      <c r="C11" s="11">
        <f>[6]Março!$F$6</f>
        <v>79</v>
      </c>
      <c r="D11" s="11">
        <f>[6]Março!$F$7</f>
        <v>100</v>
      </c>
      <c r="E11" s="11">
        <f>[6]Março!$F$8</f>
        <v>93</v>
      </c>
      <c r="F11" s="11">
        <f>[6]Março!$F$9</f>
        <v>100</v>
      </c>
      <c r="G11" s="11">
        <f>[6]Março!$F$10</f>
        <v>85</v>
      </c>
      <c r="H11" s="11">
        <f>[6]Março!$F$11</f>
        <v>93</v>
      </c>
      <c r="I11" s="11">
        <f>[6]Março!$F$12</f>
        <v>78</v>
      </c>
      <c r="J11" s="11">
        <f>[6]Março!$F$13</f>
        <v>100</v>
      </c>
      <c r="K11" s="11">
        <f>[6]Março!$F$14</f>
        <v>82</v>
      </c>
      <c r="L11" s="11">
        <f>[6]Março!$F$15</f>
        <v>78</v>
      </c>
      <c r="M11" s="11">
        <f>[6]Março!$F$16</f>
        <v>84</v>
      </c>
      <c r="N11" s="11">
        <f>[6]Março!$F$17</f>
        <v>88</v>
      </c>
      <c r="O11" s="11">
        <f>[6]Março!$F$18</f>
        <v>77</v>
      </c>
      <c r="P11" s="11">
        <f>[6]Março!$F$19</f>
        <v>77</v>
      </c>
      <c r="Q11" s="11">
        <f>[6]Março!$F$20</f>
        <v>100</v>
      </c>
      <c r="R11" s="11">
        <f>[6]Março!$F$21</f>
        <v>82</v>
      </c>
      <c r="S11" s="11">
        <f>[6]Março!$F$22</f>
        <v>97</v>
      </c>
      <c r="T11" s="11">
        <f>[6]Março!$F$23</f>
        <v>100</v>
      </c>
      <c r="U11" s="11">
        <f>[6]Março!$F$24</f>
        <v>100</v>
      </c>
      <c r="V11" s="11">
        <f>[6]Março!$F$25</f>
        <v>100</v>
      </c>
      <c r="W11" s="11">
        <f>[6]Março!$F$26</f>
        <v>100</v>
      </c>
      <c r="X11" s="11">
        <f>[6]Março!$F$27</f>
        <v>83</v>
      </c>
      <c r="Y11" s="11">
        <f>[6]Março!$F$28</f>
        <v>78</v>
      </c>
      <c r="Z11" s="11">
        <f>[6]Março!$F$29</f>
        <v>77</v>
      </c>
      <c r="AA11" s="11">
        <f>[6]Março!$F$30</f>
        <v>73</v>
      </c>
      <c r="AB11" s="11">
        <f>[6]Março!$F$31</f>
        <v>72</v>
      </c>
      <c r="AC11" s="11">
        <f>[6]Março!$F$32</f>
        <v>75</v>
      </c>
      <c r="AD11" s="11">
        <f>[6]Março!$F$33</f>
        <v>100</v>
      </c>
      <c r="AE11" s="11">
        <f>[6]Março!$F$34</f>
        <v>98</v>
      </c>
      <c r="AF11" s="11">
        <f>[6]Março!$F$35</f>
        <v>100</v>
      </c>
      <c r="AG11" s="15">
        <f>MAX(B11:AF11)</f>
        <v>100</v>
      </c>
      <c r="AH11" s="93">
        <f t="shared" ref="AH11:AH12" si="4">AVERAGE(B11:AF11)</f>
        <v>88.225806451612897</v>
      </c>
    </row>
    <row r="12" spans="1:36" x14ac:dyDescent="0.2">
      <c r="A12" s="58" t="s">
        <v>41</v>
      </c>
      <c r="B12" s="11">
        <f>[7]Março!$F$5</f>
        <v>100</v>
      </c>
      <c r="C12" s="11">
        <f>[7]Março!$F$6</f>
        <v>95</v>
      </c>
      <c r="D12" s="11">
        <f>[7]Março!$F$7</f>
        <v>89</v>
      </c>
      <c r="E12" s="11">
        <f>[7]Março!$F$8</f>
        <v>100</v>
      </c>
      <c r="F12" s="11">
        <f>[7]Março!$F$9</f>
        <v>95</v>
      </c>
      <c r="G12" s="11">
        <f>[7]Março!$F$10</f>
        <v>91</v>
      </c>
      <c r="H12" s="11">
        <f>[7]Março!$F$11</f>
        <v>89</v>
      </c>
      <c r="I12" s="11">
        <f>[7]Março!$F$12</f>
        <v>80</v>
      </c>
      <c r="J12" s="11">
        <f>[7]Março!$F$13</f>
        <v>87</v>
      </c>
      <c r="K12" s="11">
        <f>[7]Março!$F$14</f>
        <v>87</v>
      </c>
      <c r="L12" s="11">
        <f>[7]Março!$F$15</f>
        <v>89</v>
      </c>
      <c r="M12" s="11">
        <f>[7]Março!$F$16</f>
        <v>87</v>
      </c>
      <c r="N12" s="11">
        <f>[7]Março!$F$17</f>
        <v>90</v>
      </c>
      <c r="O12" s="11">
        <f>[7]Março!$F$18</f>
        <v>91</v>
      </c>
      <c r="P12" s="11">
        <f>[7]Março!$F$19</f>
        <v>88</v>
      </c>
      <c r="Q12" s="11">
        <f>[7]Março!$F$20</f>
        <v>89</v>
      </c>
      <c r="R12" s="11">
        <f>[7]Março!$F$21</f>
        <v>89</v>
      </c>
      <c r="S12" s="11">
        <f>[7]Março!$F$22</f>
        <v>88</v>
      </c>
      <c r="T12" s="11">
        <f>[7]Março!$F$23</f>
        <v>99</v>
      </c>
      <c r="U12" s="11">
        <f>[7]Março!$F$24</f>
        <v>100</v>
      </c>
      <c r="V12" s="11">
        <f>[7]Março!$F$25</f>
        <v>97</v>
      </c>
      <c r="W12" s="11">
        <f>[7]Março!$F$26</f>
        <v>93</v>
      </c>
      <c r="X12" s="11">
        <f>[7]Março!$F$27</f>
        <v>93</v>
      </c>
      <c r="Y12" s="11">
        <f>[7]Março!$F$28</f>
        <v>90</v>
      </c>
      <c r="Z12" s="11">
        <f>[7]Março!$F$29</f>
        <v>90</v>
      </c>
      <c r="AA12" s="11">
        <f>[7]Março!$F$30</f>
        <v>80</v>
      </c>
      <c r="AB12" s="11">
        <f>[7]Março!$F$31</f>
        <v>84</v>
      </c>
      <c r="AC12" s="11">
        <f>[7]Março!$F$32</f>
        <v>89</v>
      </c>
      <c r="AD12" s="11">
        <f>[7]Março!$F$33</f>
        <v>92</v>
      </c>
      <c r="AE12" s="11">
        <f>[7]Março!$F$34</f>
        <v>94</v>
      </c>
      <c r="AF12" s="11">
        <f>[7]Março!$F$35</f>
        <v>99</v>
      </c>
      <c r="AG12" s="15">
        <f>MAX(B12:AF12)</f>
        <v>100</v>
      </c>
      <c r="AH12" s="93">
        <f t="shared" si="4"/>
        <v>91.096774193548384</v>
      </c>
    </row>
    <row r="13" spans="1:36" x14ac:dyDescent="0.2">
      <c r="A13" s="58" t="s">
        <v>114</v>
      </c>
      <c r="B13" s="11" t="str">
        <f>[8]Março!$F$5</f>
        <v>*</v>
      </c>
      <c r="C13" s="11" t="str">
        <f>[8]Março!$F$6</f>
        <v>*</v>
      </c>
      <c r="D13" s="11" t="str">
        <f>[8]Março!$F$7</f>
        <v>*</v>
      </c>
      <c r="E13" s="11" t="str">
        <f>[8]Março!$F$8</f>
        <v>*</v>
      </c>
      <c r="F13" s="11" t="str">
        <f>[8]Março!$F$9</f>
        <v>*</v>
      </c>
      <c r="G13" s="11" t="str">
        <f>[8]Março!$F$10</f>
        <v>*</v>
      </c>
      <c r="H13" s="11" t="str">
        <f>[8]Março!$F$11</f>
        <v>*</v>
      </c>
      <c r="I13" s="11" t="str">
        <f>[8]Março!$F$12</f>
        <v>*</v>
      </c>
      <c r="J13" s="11" t="str">
        <f>[8]Março!$F$13</f>
        <v>*</v>
      </c>
      <c r="K13" s="11" t="str">
        <f>[8]Março!$F$14</f>
        <v>*</v>
      </c>
      <c r="L13" s="11" t="str">
        <f>[8]Março!$F$15</f>
        <v>*</v>
      </c>
      <c r="M13" s="11" t="str">
        <f>[8]Março!$F$16</f>
        <v>*</v>
      </c>
      <c r="N13" s="11" t="str">
        <f>[8]Março!$F$17</f>
        <v>*</v>
      </c>
      <c r="O13" s="11" t="str">
        <f>[8]Março!$F$18</f>
        <v>*</v>
      </c>
      <c r="P13" s="11" t="str">
        <f>[8]Março!$F$19</f>
        <v>*</v>
      </c>
      <c r="Q13" s="11" t="str">
        <f>[8]Março!$F$20</f>
        <v>*</v>
      </c>
      <c r="R13" s="11" t="str">
        <f>[8]Março!$F$21</f>
        <v>*</v>
      </c>
      <c r="S13" s="11" t="str">
        <f>[8]Março!$F$22</f>
        <v>*</v>
      </c>
      <c r="T13" s="11" t="str">
        <f>[8]Março!$F$23</f>
        <v>*</v>
      </c>
      <c r="U13" s="11" t="str">
        <f>[8]Março!$F$24</f>
        <v>*</v>
      </c>
      <c r="V13" s="11" t="str">
        <f>[8]Março!$F$25</f>
        <v>*</v>
      </c>
      <c r="W13" s="11" t="str">
        <f>[8]Março!$F$26</f>
        <v>*</v>
      </c>
      <c r="X13" s="11" t="str">
        <f>[8]Março!$F$27</f>
        <v>*</v>
      </c>
      <c r="Y13" s="11" t="str">
        <f>[8]Março!$F$28</f>
        <v>*</v>
      </c>
      <c r="Z13" s="11" t="str">
        <f>[8]Março!$F$29</f>
        <v>*</v>
      </c>
      <c r="AA13" s="11" t="str">
        <f>[8]Março!$F$30</f>
        <v>*</v>
      </c>
      <c r="AB13" s="11" t="str">
        <f>[8]Março!$F$31</f>
        <v>*</v>
      </c>
      <c r="AC13" s="11" t="str">
        <f>[8]Março!$F$32</f>
        <v>*</v>
      </c>
      <c r="AD13" s="11" t="str">
        <f>[8]Março!$F$33</f>
        <v>*</v>
      </c>
      <c r="AE13" s="11" t="str">
        <f>[8]Março!$F$34</f>
        <v>*</v>
      </c>
      <c r="AF13" s="11" t="str">
        <f>[8]Março!$F$35</f>
        <v>*</v>
      </c>
      <c r="AG13" s="15" t="s">
        <v>226</v>
      </c>
      <c r="AH13" s="112" t="s">
        <v>226</v>
      </c>
    </row>
    <row r="14" spans="1:36" x14ac:dyDescent="0.2">
      <c r="A14" s="58" t="s">
        <v>118</v>
      </c>
      <c r="B14" s="11" t="str">
        <f>[9]Março!$F$5</f>
        <v>*</v>
      </c>
      <c r="C14" s="11" t="str">
        <f>[9]Março!$F$6</f>
        <v>*</v>
      </c>
      <c r="D14" s="11" t="str">
        <f>[9]Março!$F$7</f>
        <v>*</v>
      </c>
      <c r="E14" s="11" t="str">
        <f>[9]Março!$F$8</f>
        <v>*</v>
      </c>
      <c r="F14" s="11" t="str">
        <f>[9]Março!$F$9</f>
        <v>*</v>
      </c>
      <c r="G14" s="11" t="str">
        <f>[9]Março!$F$10</f>
        <v>*</v>
      </c>
      <c r="H14" s="11" t="str">
        <f>[9]Março!$F$11</f>
        <v>*</v>
      </c>
      <c r="I14" s="11" t="str">
        <f>[9]Março!$F$12</f>
        <v>*</v>
      </c>
      <c r="J14" s="11" t="str">
        <f>[9]Março!$F$13</f>
        <v>*</v>
      </c>
      <c r="K14" s="11" t="str">
        <f>[9]Março!$F$14</f>
        <v>*</v>
      </c>
      <c r="L14" s="11" t="str">
        <f>[9]Março!$F$15</f>
        <v>*</v>
      </c>
      <c r="M14" s="11" t="str">
        <f>[9]Março!$F$16</f>
        <v>*</v>
      </c>
      <c r="N14" s="11" t="str">
        <f>[9]Março!$F$17</f>
        <v>*</v>
      </c>
      <c r="O14" s="11" t="str">
        <f>[9]Março!$F$18</f>
        <v>*</v>
      </c>
      <c r="P14" s="11" t="str">
        <f>[9]Março!$F$19</f>
        <v>*</v>
      </c>
      <c r="Q14" s="11" t="str">
        <f>[9]Março!$F$20</f>
        <v>*</v>
      </c>
      <c r="R14" s="11" t="str">
        <f>[9]Março!$F$21</f>
        <v>*</v>
      </c>
      <c r="S14" s="11" t="str">
        <f>[9]Março!$F$22</f>
        <v>*</v>
      </c>
      <c r="T14" s="11" t="str">
        <f>[9]Março!$F$23</f>
        <v>*</v>
      </c>
      <c r="U14" s="11" t="str">
        <f>[9]Março!$F$24</f>
        <v>*</v>
      </c>
      <c r="V14" s="11" t="str">
        <f>[9]Março!$F$25</f>
        <v>*</v>
      </c>
      <c r="W14" s="11" t="str">
        <f>[9]Março!$F$26</f>
        <v>*</v>
      </c>
      <c r="X14" s="11" t="str">
        <f>[9]Março!$F$27</f>
        <v>*</v>
      </c>
      <c r="Y14" s="11" t="str">
        <f>[9]Março!$F$28</f>
        <v>*</v>
      </c>
      <c r="Z14" s="11" t="str">
        <f>[9]Março!$F$29</f>
        <v>*</v>
      </c>
      <c r="AA14" s="11" t="str">
        <f>[9]Março!$F$30</f>
        <v>*</v>
      </c>
      <c r="AB14" s="11" t="str">
        <f>[9]Março!$F$31</f>
        <v>*</v>
      </c>
      <c r="AC14" s="11" t="str">
        <f>[9]Março!$F$32</f>
        <v>*</v>
      </c>
      <c r="AD14" s="11" t="str">
        <f>[9]Março!$F$33</f>
        <v>*</v>
      </c>
      <c r="AE14" s="11" t="str">
        <f>[9]Março!$F$34</f>
        <v>*</v>
      </c>
      <c r="AF14" s="11" t="str">
        <f>[9]Março!$F$35</f>
        <v>*</v>
      </c>
      <c r="AG14" s="15" t="s">
        <v>226</v>
      </c>
      <c r="AH14" s="93" t="s">
        <v>226</v>
      </c>
    </row>
    <row r="15" spans="1:36" x14ac:dyDescent="0.2">
      <c r="A15" s="58" t="s">
        <v>121</v>
      </c>
      <c r="B15" s="11">
        <f>[10]Março!$F$5</f>
        <v>90</v>
      </c>
      <c r="C15" s="11">
        <f>[10]Março!$F$6</f>
        <v>87</v>
      </c>
      <c r="D15" s="11">
        <f>[10]Março!$F$7</f>
        <v>98</v>
      </c>
      <c r="E15" s="11">
        <f>[10]Março!$F$8</f>
        <v>93</v>
      </c>
      <c r="F15" s="11">
        <f>[10]Março!$F$9</f>
        <v>89</v>
      </c>
      <c r="G15" s="11">
        <f>[10]Março!$F$10</f>
        <v>77</v>
      </c>
      <c r="H15" s="11">
        <f>[10]Março!$F$11</f>
        <v>69</v>
      </c>
      <c r="I15" s="11" t="str">
        <f>[10]Março!$F$12</f>
        <v>*</v>
      </c>
      <c r="J15" s="11">
        <f>[10]Março!$F$13</f>
        <v>37</v>
      </c>
      <c r="K15" s="11">
        <f>[10]Março!$F$14</f>
        <v>66</v>
      </c>
      <c r="L15" s="11">
        <f>[10]Março!$F$15</f>
        <v>61</v>
      </c>
      <c r="M15" s="11" t="str">
        <f>[10]Março!$F$16</f>
        <v>*</v>
      </c>
      <c r="N15" s="11" t="str">
        <f>[10]Março!$F$17</f>
        <v>*</v>
      </c>
      <c r="O15" s="11" t="str">
        <f>[10]Março!$F$18</f>
        <v>*</v>
      </c>
      <c r="P15" s="11" t="str">
        <f>[10]Março!$F$19</f>
        <v>*</v>
      </c>
      <c r="Q15" s="11" t="str">
        <f>[10]Março!$F$20</f>
        <v>*</v>
      </c>
      <c r="R15" s="11" t="str">
        <f>[10]Março!$F$21</f>
        <v>*</v>
      </c>
      <c r="S15" s="11" t="str">
        <f>[10]Março!$F$22</f>
        <v>*</v>
      </c>
      <c r="T15" s="11">
        <f>[10]Março!$F$23</f>
        <v>98</v>
      </c>
      <c r="U15" s="11">
        <f>[10]Março!$F$24</f>
        <v>99</v>
      </c>
      <c r="V15" s="11">
        <f>[10]Março!$F$25</f>
        <v>93</v>
      </c>
      <c r="W15" s="11">
        <f>[10]Março!$F$26</f>
        <v>94</v>
      </c>
      <c r="X15" s="11">
        <f>[10]Março!$F$27</f>
        <v>81</v>
      </c>
      <c r="Y15" s="11">
        <f>[10]Março!$F$28</f>
        <v>79</v>
      </c>
      <c r="Z15" s="11">
        <f>[10]Março!$F$29</f>
        <v>80</v>
      </c>
      <c r="AA15" s="11" t="str">
        <f>[10]Março!$F$30</f>
        <v>*</v>
      </c>
      <c r="AB15" s="11">
        <f>[10]Março!$F$31</f>
        <v>66</v>
      </c>
      <c r="AC15" s="11" t="str">
        <f>[10]Março!$F$32</f>
        <v>*</v>
      </c>
      <c r="AD15" s="11">
        <f>[10]Março!$F$33</f>
        <v>98</v>
      </c>
      <c r="AE15" s="11">
        <f>[10]Março!$F$34</f>
        <v>73</v>
      </c>
      <c r="AF15" s="11">
        <f>[10]Março!$F$35</f>
        <v>90</v>
      </c>
      <c r="AG15" s="15">
        <f>MAX(B15:AF15)</f>
        <v>99</v>
      </c>
      <c r="AH15" s="93">
        <f t="shared" ref="AH15" si="5">AVERAGE(B15:AF15)</f>
        <v>81.80952380952381</v>
      </c>
      <c r="AJ15" t="s">
        <v>47</v>
      </c>
    </row>
    <row r="16" spans="1:36" x14ac:dyDescent="0.2">
      <c r="A16" s="58" t="s">
        <v>168</v>
      </c>
      <c r="B16" s="11" t="str">
        <f>[11]Março!$F$5</f>
        <v>*</v>
      </c>
      <c r="C16" s="11" t="str">
        <f>[11]Março!$F$6</f>
        <v>*</v>
      </c>
      <c r="D16" s="11" t="str">
        <f>[11]Março!$F$7</f>
        <v>*</v>
      </c>
      <c r="E16" s="11" t="str">
        <f>[11]Março!$F$8</f>
        <v>*</v>
      </c>
      <c r="F16" s="11" t="str">
        <f>[11]Março!$F$9</f>
        <v>*</v>
      </c>
      <c r="G16" s="11" t="str">
        <f>[11]Março!$F$10</f>
        <v>*</v>
      </c>
      <c r="H16" s="11" t="str">
        <f>[11]Março!$F$11</f>
        <v>*</v>
      </c>
      <c r="I16" s="11" t="str">
        <f>[11]Março!$F$12</f>
        <v>*</v>
      </c>
      <c r="J16" s="11" t="str">
        <f>[11]Março!$F$13</f>
        <v>*</v>
      </c>
      <c r="K16" s="11" t="str">
        <f>[11]Março!$F$14</f>
        <v>*</v>
      </c>
      <c r="L16" s="11" t="str">
        <f>[11]Março!$F$15</f>
        <v>*</v>
      </c>
      <c r="M16" s="11" t="str">
        <f>[11]Março!$F$16</f>
        <v>*</v>
      </c>
      <c r="N16" s="11" t="str">
        <f>[11]Março!$F$17</f>
        <v>*</v>
      </c>
      <c r="O16" s="11" t="str">
        <f>[11]Março!$F$18</f>
        <v>*</v>
      </c>
      <c r="P16" s="11" t="str">
        <f>[11]Março!$F$19</f>
        <v>*</v>
      </c>
      <c r="Q16" s="11" t="str">
        <f>[11]Março!$F$20</f>
        <v>*</v>
      </c>
      <c r="R16" s="11" t="str">
        <f>[11]Março!$F$21</f>
        <v>*</v>
      </c>
      <c r="S16" s="11" t="str">
        <f>[11]Março!$F$22</f>
        <v>*</v>
      </c>
      <c r="T16" s="11" t="str">
        <f>[11]Março!$F$23</f>
        <v>*</v>
      </c>
      <c r="U16" s="11" t="str">
        <f>[11]Março!$F$24</f>
        <v>*</v>
      </c>
      <c r="V16" s="11" t="str">
        <f>[11]Março!$F$25</f>
        <v>*</v>
      </c>
      <c r="W16" s="11" t="str">
        <f>[11]Março!$F$26</f>
        <v>*</v>
      </c>
      <c r="X16" s="11" t="str">
        <f>[11]Março!$F$27</f>
        <v>*</v>
      </c>
      <c r="Y16" s="11" t="str">
        <f>[11]Março!$F$28</f>
        <v>*</v>
      </c>
      <c r="Z16" s="11" t="str">
        <f>[11]Março!$F$29</f>
        <v>*</v>
      </c>
      <c r="AA16" s="11" t="str">
        <f>[11]Março!$F$30</f>
        <v>*</v>
      </c>
      <c r="AB16" s="11" t="str">
        <f>[11]Março!$F$31</f>
        <v>*</v>
      </c>
      <c r="AC16" s="11" t="str">
        <f>[11]Março!$F$32</f>
        <v>*</v>
      </c>
      <c r="AD16" s="11" t="str">
        <f>[11]Março!$F$33</f>
        <v>*</v>
      </c>
      <c r="AE16" s="11" t="str">
        <f>[11]Março!$F$34</f>
        <v>*</v>
      </c>
      <c r="AF16" s="11" t="str">
        <f>[11]Março!$F$35</f>
        <v>*</v>
      </c>
      <c r="AG16" s="15" t="s">
        <v>226</v>
      </c>
      <c r="AH16" s="93" t="s">
        <v>226</v>
      </c>
    </row>
    <row r="17" spans="1:37" x14ac:dyDescent="0.2">
      <c r="A17" s="58" t="s">
        <v>2</v>
      </c>
      <c r="B17" s="11">
        <f>[12]Março!$F$5</f>
        <v>85</v>
      </c>
      <c r="C17" s="11">
        <f>[12]Março!$F$6</f>
        <v>84</v>
      </c>
      <c r="D17" s="11">
        <f>[12]Março!$F$7</f>
        <v>80</v>
      </c>
      <c r="E17" s="11">
        <f>[12]Março!$F$8</f>
        <v>82</v>
      </c>
      <c r="F17" s="11">
        <f>[12]Março!$F$9</f>
        <v>75</v>
      </c>
      <c r="G17" s="11">
        <f>[12]Março!$F$10</f>
        <v>79</v>
      </c>
      <c r="H17" s="11">
        <f>[12]Março!$F$11</f>
        <v>77</v>
      </c>
      <c r="I17" s="11">
        <f>[12]Março!$F$12</f>
        <v>72</v>
      </c>
      <c r="J17" s="11">
        <f>[12]Março!$F$13</f>
        <v>72</v>
      </c>
      <c r="K17" s="11">
        <f>[12]Março!$F$14</f>
        <v>74</v>
      </c>
      <c r="L17" s="11">
        <f>[12]Março!$F$15</f>
        <v>72</v>
      </c>
      <c r="M17" s="11">
        <f>[12]Março!$F$16</f>
        <v>69</v>
      </c>
      <c r="N17" s="11">
        <f>[12]Março!$F$17</f>
        <v>78</v>
      </c>
      <c r="O17" s="11">
        <f>[12]Março!$F$18</f>
        <v>72</v>
      </c>
      <c r="P17" s="11">
        <f>[12]Março!$F$19</f>
        <v>72</v>
      </c>
      <c r="Q17" s="11">
        <f>[12]Março!$F$20</f>
        <v>86</v>
      </c>
      <c r="R17" s="11">
        <f>[12]Março!$F$21</f>
        <v>87</v>
      </c>
      <c r="S17" s="11">
        <f>[12]Março!$F$22</f>
        <v>87</v>
      </c>
      <c r="T17" s="11">
        <f>[12]Março!$F$23</f>
        <v>90</v>
      </c>
      <c r="U17" s="11">
        <f>[12]Março!$F$24</f>
        <v>96</v>
      </c>
      <c r="V17" s="11">
        <f>[12]Março!$F$25</f>
        <v>93</v>
      </c>
      <c r="W17" s="11">
        <f>[12]Março!$F$26</f>
        <v>95</v>
      </c>
      <c r="X17" s="11">
        <f>[12]Março!$F$27</f>
        <v>71</v>
      </c>
      <c r="Y17" s="11">
        <f>[12]Março!$F$28</f>
        <v>68</v>
      </c>
      <c r="Z17" s="11">
        <f>[12]Março!$F$29</f>
        <v>70</v>
      </c>
      <c r="AA17" s="11">
        <f>[12]Março!$F$30</f>
        <v>69</v>
      </c>
      <c r="AB17" s="11">
        <f>[12]Março!$F$31</f>
        <v>65</v>
      </c>
      <c r="AC17" s="11">
        <f>[12]Março!$F$32</f>
        <v>97</v>
      </c>
      <c r="AD17" s="11">
        <f>[12]Março!$F$33</f>
        <v>96</v>
      </c>
      <c r="AE17" s="11">
        <f>[12]Março!$F$34</f>
        <v>92</v>
      </c>
      <c r="AF17" s="11">
        <f>[12]Março!$F$35</f>
        <v>96</v>
      </c>
      <c r="AG17" s="15">
        <f t="shared" ref="AG17:AG23" si="6">MAX(B17:AF17)</f>
        <v>97</v>
      </c>
      <c r="AH17" s="93">
        <f>AVERAGE(B17:AF17)</f>
        <v>80.677419354838705</v>
      </c>
      <c r="AJ17" s="12" t="s">
        <v>47</v>
      </c>
    </row>
    <row r="18" spans="1:37" x14ac:dyDescent="0.2">
      <c r="A18" s="58" t="s">
        <v>3</v>
      </c>
      <c r="B18" s="11">
        <f>[13]Março!$F$5</f>
        <v>93</v>
      </c>
      <c r="C18" s="11">
        <f>[13]Março!$F$6</f>
        <v>90</v>
      </c>
      <c r="D18" s="11">
        <f>[13]Março!$F$7</f>
        <v>94</v>
      </c>
      <c r="E18" s="11">
        <f>[13]Março!$F$8</f>
        <v>91</v>
      </c>
      <c r="F18" s="11">
        <f>[13]Março!$F$9</f>
        <v>90</v>
      </c>
      <c r="G18" s="11">
        <f>[13]Março!$F$10</f>
        <v>91</v>
      </c>
      <c r="H18" s="11">
        <f>[13]Março!$F$11</f>
        <v>90</v>
      </c>
      <c r="I18" s="11">
        <f>[13]Março!$F$12</f>
        <v>90</v>
      </c>
      <c r="J18" s="11">
        <f>[13]Março!$F$13</f>
        <v>89</v>
      </c>
      <c r="K18" s="11">
        <f>[13]Março!$F$14</f>
        <v>89</v>
      </c>
      <c r="L18" s="11">
        <f>[13]Março!$F$15</f>
        <v>90</v>
      </c>
      <c r="M18" s="11">
        <f>[13]Março!$F$16</f>
        <v>90</v>
      </c>
      <c r="N18" s="11">
        <f>[13]Março!$F$17</f>
        <v>90</v>
      </c>
      <c r="O18" s="11">
        <f>[13]Março!$F$18</f>
        <v>89</v>
      </c>
      <c r="P18" s="11">
        <f>[13]Março!$F$19</f>
        <v>91</v>
      </c>
      <c r="Q18" s="11">
        <f>[13]Março!$F$20</f>
        <v>93</v>
      </c>
      <c r="R18" s="11">
        <f>[13]Março!$F$21</f>
        <v>91</v>
      </c>
      <c r="S18" s="11">
        <f>[13]Março!$F$22</f>
        <v>92</v>
      </c>
      <c r="T18" s="11">
        <f>[13]Março!$F$23</f>
        <v>92</v>
      </c>
      <c r="U18" s="11">
        <f>[13]Março!$F$24</f>
        <v>95</v>
      </c>
      <c r="V18" s="11">
        <f>[13]Março!$F$25</f>
        <v>94</v>
      </c>
      <c r="W18" s="11">
        <f>[13]Março!$F$26</f>
        <v>95</v>
      </c>
      <c r="X18" s="11">
        <f>[13]Março!$F$27</f>
        <v>93</v>
      </c>
      <c r="Y18" s="11">
        <f>[13]Março!$F$28</f>
        <v>90</v>
      </c>
      <c r="Z18" s="11">
        <f>[13]Março!$F$29</f>
        <v>87</v>
      </c>
      <c r="AA18" s="11">
        <f>[13]Março!$F$30</f>
        <v>91</v>
      </c>
      <c r="AB18" s="11">
        <f>[13]Março!$F$31</f>
        <v>91</v>
      </c>
      <c r="AC18" s="11">
        <f>[13]Março!$F$32</f>
        <v>93</v>
      </c>
      <c r="AD18" s="11">
        <f>[13]Março!$F$33</f>
        <v>94</v>
      </c>
      <c r="AE18" s="11">
        <f>[13]Março!$F$34</f>
        <v>94</v>
      </c>
      <c r="AF18" s="11">
        <f>[13]Março!$F$35</f>
        <v>94</v>
      </c>
      <c r="AG18" s="15">
        <f t="shared" si="6"/>
        <v>95</v>
      </c>
      <c r="AH18" s="93">
        <f>AVERAGE(B18:AF18)</f>
        <v>91.483870967741936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[14]Março!$F$5</f>
        <v>*</v>
      </c>
      <c r="C19" s="11" t="str">
        <f>[14]Março!$F$6</f>
        <v>*</v>
      </c>
      <c r="D19" s="11" t="str">
        <f>[14]Março!$F$7</f>
        <v>*</v>
      </c>
      <c r="E19" s="11" t="str">
        <f>[14]Março!$F$8</f>
        <v>*</v>
      </c>
      <c r="F19" s="11" t="str">
        <f>[14]Março!$F$9</f>
        <v>*</v>
      </c>
      <c r="G19" s="11" t="str">
        <f>[14]Março!$F$10</f>
        <v>*</v>
      </c>
      <c r="H19" s="11" t="str">
        <f>[14]Março!$F$11</f>
        <v>*</v>
      </c>
      <c r="I19" s="11" t="str">
        <f>[14]Março!$F$12</f>
        <v>*</v>
      </c>
      <c r="J19" s="11" t="str">
        <f>[14]Março!$F$13</f>
        <v>*</v>
      </c>
      <c r="K19" s="11" t="str">
        <f>[14]Março!$F$14</f>
        <v>*</v>
      </c>
      <c r="L19" s="11" t="str">
        <f>[14]Março!$F$15</f>
        <v>*</v>
      </c>
      <c r="M19" s="11" t="str">
        <f>[14]Março!$F$16</f>
        <v>*</v>
      </c>
      <c r="N19" s="11" t="str">
        <f>[14]Março!$F$17</f>
        <v>*</v>
      </c>
      <c r="O19" s="11" t="str">
        <f>[14]Março!$F$18</f>
        <v>*</v>
      </c>
      <c r="P19" s="11" t="str">
        <f>[14]Março!$F$19</f>
        <v>*</v>
      </c>
      <c r="Q19" s="11" t="str">
        <f>[14]Março!$F$20</f>
        <v>*</v>
      </c>
      <c r="R19" s="11" t="str">
        <f>[14]Março!$F$21</f>
        <v>*</v>
      </c>
      <c r="S19" s="11" t="str">
        <f>[14]Março!$F$22</f>
        <v>*</v>
      </c>
      <c r="T19" s="11" t="str">
        <f>[14]Março!$F$23</f>
        <v>*</v>
      </c>
      <c r="U19" s="11" t="str">
        <f>[14]Março!$F$24</f>
        <v>*</v>
      </c>
      <c r="V19" s="11" t="str">
        <f>[14]Março!$F$25</f>
        <v>*</v>
      </c>
      <c r="W19" s="11" t="str">
        <f>[14]Março!$F$26</f>
        <v>*</v>
      </c>
      <c r="X19" s="11" t="str">
        <f>[14]Março!$F$27</f>
        <v>*</v>
      </c>
      <c r="Y19" s="11" t="str">
        <f>[14]Março!$F$28</f>
        <v>*</v>
      </c>
      <c r="Z19" s="11" t="str">
        <f>[14]Março!$F$29</f>
        <v>*</v>
      </c>
      <c r="AA19" s="11" t="str">
        <f>[14]Março!$F$30</f>
        <v>*</v>
      </c>
      <c r="AB19" s="11" t="str">
        <f>[14]Março!$F$31</f>
        <v>*</v>
      </c>
      <c r="AC19" s="11" t="str">
        <f>[14]Março!$F$32</f>
        <v>*</v>
      </c>
      <c r="AD19" s="11" t="str">
        <f>[14]Março!$F$33</f>
        <v>*</v>
      </c>
      <c r="AE19" s="11" t="str">
        <f>[14]Março!$F$34</f>
        <v>*</v>
      </c>
      <c r="AF19" s="11" t="str">
        <f>[14]Março!$F$35</f>
        <v>*</v>
      </c>
      <c r="AG19" s="15" t="s">
        <v>226</v>
      </c>
      <c r="AH19" s="93" t="s">
        <v>226</v>
      </c>
      <c r="AJ19" t="s">
        <v>47</v>
      </c>
    </row>
    <row r="20" spans="1:37" x14ac:dyDescent="0.2">
      <c r="A20" s="58" t="s">
        <v>5</v>
      </c>
      <c r="B20" s="11">
        <f>[15]Março!$F$5</f>
        <v>87</v>
      </c>
      <c r="C20" s="11">
        <f>[15]Março!$F$6</f>
        <v>84</v>
      </c>
      <c r="D20" s="11">
        <f>[15]Março!$F$7</f>
        <v>82</v>
      </c>
      <c r="E20" s="11">
        <f>[15]Março!$F$8</f>
        <v>89</v>
      </c>
      <c r="F20" s="11">
        <f>[15]Março!$F$9</f>
        <v>87</v>
      </c>
      <c r="G20" s="11">
        <f>[15]Março!$F$10</f>
        <v>86</v>
      </c>
      <c r="H20" s="11">
        <f>[15]Março!$F$11</f>
        <v>85</v>
      </c>
      <c r="I20" s="11">
        <f>[15]Março!$F$12</f>
        <v>80</v>
      </c>
      <c r="J20" s="11">
        <f>[15]Março!$F$13</f>
        <v>86</v>
      </c>
      <c r="K20" s="11">
        <f>[15]Março!$F$14</f>
        <v>75</v>
      </c>
      <c r="L20" s="11">
        <f>[15]Março!$F$15</f>
        <v>87</v>
      </c>
      <c r="M20" s="11">
        <f>[15]Março!$F$16</f>
        <v>71</v>
      </c>
      <c r="N20" s="11">
        <f>[15]Março!$F$17</f>
        <v>78</v>
      </c>
      <c r="O20" s="11">
        <f>[15]Março!$F$18</f>
        <v>82</v>
      </c>
      <c r="P20" s="11">
        <f>[15]Março!$F$19</f>
        <v>86</v>
      </c>
      <c r="Q20" s="11">
        <f>[15]Março!$F$20</f>
        <v>81</v>
      </c>
      <c r="R20" s="11">
        <f>[15]Março!$F$21</f>
        <v>92</v>
      </c>
      <c r="S20" s="11">
        <f>[15]Março!$F$22</f>
        <v>92</v>
      </c>
      <c r="T20" s="11">
        <f>[15]Março!$F$23</f>
        <v>90</v>
      </c>
      <c r="U20" s="11">
        <f>[15]Março!$F$24</f>
        <v>90</v>
      </c>
      <c r="V20" s="11">
        <f>[15]Março!$F$25</f>
        <v>92</v>
      </c>
      <c r="W20" s="11">
        <f>[15]Março!$F$26</f>
        <v>91</v>
      </c>
      <c r="X20" s="11">
        <f>[15]Março!$F$27</f>
        <v>90</v>
      </c>
      <c r="Y20" s="11">
        <f>[15]Março!$F$28</f>
        <v>59</v>
      </c>
      <c r="Z20" s="11">
        <f>[15]Março!$F$29</f>
        <v>88</v>
      </c>
      <c r="AA20" s="11">
        <f>[15]Março!$F$30</f>
        <v>88</v>
      </c>
      <c r="AB20" s="11">
        <f>[15]Março!$F$31</f>
        <v>90</v>
      </c>
      <c r="AC20" s="11">
        <f>[15]Março!$F$32</f>
        <v>91</v>
      </c>
      <c r="AD20" s="11">
        <f>[15]Março!$F$33</f>
        <v>86</v>
      </c>
      <c r="AE20" s="11">
        <f>[15]Março!$F$34</f>
        <v>81</v>
      </c>
      <c r="AF20" s="11">
        <f>[15]Março!$F$35</f>
        <v>88</v>
      </c>
      <c r="AG20" s="15">
        <f t="shared" si="6"/>
        <v>92</v>
      </c>
      <c r="AH20" s="93">
        <f t="shared" ref="AH20:AH23" si="7">AVERAGE(B20:AF20)</f>
        <v>84.967741935483872</v>
      </c>
      <c r="AI20" s="12" t="s">
        <v>47</v>
      </c>
    </row>
    <row r="21" spans="1:37" x14ac:dyDescent="0.2">
      <c r="A21" s="58" t="s">
        <v>43</v>
      </c>
      <c r="B21" s="11">
        <f>[16]Março!$F$5</f>
        <v>93</v>
      </c>
      <c r="C21" s="11">
        <f>[16]Março!$F$6</f>
        <v>98</v>
      </c>
      <c r="D21" s="11">
        <f>[16]Março!$F$7</f>
        <v>97</v>
      </c>
      <c r="E21" s="11">
        <f>[16]Março!$F$8</f>
        <v>93</v>
      </c>
      <c r="F21" s="11">
        <f>[16]Março!$F$9</f>
        <v>94</v>
      </c>
      <c r="G21" s="11">
        <f>[16]Março!$F$10</f>
        <v>97</v>
      </c>
      <c r="H21" s="11">
        <f>[16]Março!$F$11</f>
        <v>87</v>
      </c>
      <c r="I21" s="11">
        <f>[16]Março!$F$12</f>
        <v>78</v>
      </c>
      <c r="J21" s="11">
        <f>[16]Março!$F$13</f>
        <v>88</v>
      </c>
      <c r="K21" s="11">
        <f>[16]Março!$F$14</f>
        <v>83</v>
      </c>
      <c r="L21" s="11">
        <f>[16]Março!$F$15</f>
        <v>77</v>
      </c>
      <c r="M21" s="11">
        <f>[16]Março!$F$16</f>
        <v>82</v>
      </c>
      <c r="N21" s="11">
        <f>[16]Março!$F$17</f>
        <v>90</v>
      </c>
      <c r="O21" s="11">
        <f>[16]Março!$F$18</f>
        <v>82</v>
      </c>
      <c r="P21" s="11">
        <f>[16]Março!$F$19</f>
        <v>92</v>
      </c>
      <c r="Q21" s="11">
        <f>[16]Março!$F$20</f>
        <v>99</v>
      </c>
      <c r="R21" s="11">
        <f>[16]Março!$F$21</f>
        <v>98</v>
      </c>
      <c r="S21" s="11">
        <f>[16]Março!$F$22</f>
        <v>91</v>
      </c>
      <c r="T21" s="11">
        <f>[16]Março!$F$23</f>
        <v>94</v>
      </c>
      <c r="U21" s="11">
        <f>[16]Março!$F$24</f>
        <v>98</v>
      </c>
      <c r="V21" s="11">
        <f>[16]Março!$F$25</f>
        <v>99</v>
      </c>
      <c r="W21" s="11">
        <f>[16]Março!$F$26</f>
        <v>99</v>
      </c>
      <c r="X21" s="11">
        <f>[16]Março!$F$27</f>
        <v>98</v>
      </c>
      <c r="Y21" s="11">
        <f>[16]Março!$F$28</f>
        <v>92</v>
      </c>
      <c r="Z21" s="11">
        <f>[16]Março!$F$29</f>
        <v>99</v>
      </c>
      <c r="AA21" s="11">
        <f>[16]Março!$F$30</f>
        <v>93</v>
      </c>
      <c r="AB21" s="11">
        <f>[16]Março!$F$31</f>
        <v>85</v>
      </c>
      <c r="AC21" s="11">
        <f>[16]Março!$F$32</f>
        <v>95</v>
      </c>
      <c r="AD21" s="11">
        <f>[16]Março!$F$33</f>
        <v>99</v>
      </c>
      <c r="AE21" s="11">
        <f>[16]Março!$F$34</f>
        <v>98</v>
      </c>
      <c r="AF21" s="11">
        <f>[16]Março!$F$35</f>
        <v>99</v>
      </c>
      <c r="AG21" s="15">
        <f t="shared" si="6"/>
        <v>99</v>
      </c>
      <c r="AH21" s="93">
        <f t="shared" si="7"/>
        <v>92.483870967741936</v>
      </c>
    </row>
    <row r="22" spans="1:37" x14ac:dyDescent="0.2">
      <c r="A22" s="58" t="s">
        <v>6</v>
      </c>
      <c r="B22" s="11">
        <f>[17]Março!$F$5</f>
        <v>96</v>
      </c>
      <c r="C22" s="11">
        <f>[17]Março!$F$6</f>
        <v>94</v>
      </c>
      <c r="D22" s="11">
        <f>[17]Março!$F$7</f>
        <v>95</v>
      </c>
      <c r="E22" s="11">
        <f>[17]Março!$F$8</f>
        <v>94</v>
      </c>
      <c r="F22" s="11">
        <f>[17]Março!$F$9</f>
        <v>95</v>
      </c>
      <c r="G22" s="11">
        <f>[17]Março!$F$10</f>
        <v>94</v>
      </c>
      <c r="H22" s="11">
        <f>[17]Março!$F$11</f>
        <v>94</v>
      </c>
      <c r="I22" s="11">
        <f>[17]Março!$F$12</f>
        <v>95</v>
      </c>
      <c r="J22" s="11">
        <f>[17]Março!$F$13</f>
        <v>94</v>
      </c>
      <c r="K22" s="11">
        <f>[17]Março!$F$14</f>
        <v>94</v>
      </c>
      <c r="L22" s="11">
        <f>[17]Março!$F$15</f>
        <v>93</v>
      </c>
      <c r="M22" s="11">
        <f>[17]Março!$F$16</f>
        <v>94</v>
      </c>
      <c r="N22" s="11">
        <f>[17]Março!$F$17</f>
        <v>95</v>
      </c>
      <c r="O22" s="11">
        <f>[17]Março!$F$18</f>
        <v>95</v>
      </c>
      <c r="P22" s="11">
        <f>[17]Março!$F$19</f>
        <v>91</v>
      </c>
      <c r="Q22" s="11">
        <f>[17]Março!$F$20</f>
        <v>94</v>
      </c>
      <c r="R22" s="11">
        <f>[17]Março!$F$21</f>
        <v>95</v>
      </c>
      <c r="S22" s="11">
        <f>[17]Março!$F$22</f>
        <v>95</v>
      </c>
      <c r="T22" s="11">
        <f>[17]Março!$F$23</f>
        <v>95</v>
      </c>
      <c r="U22" s="11">
        <f>[17]Março!$F$24</f>
        <v>94</v>
      </c>
      <c r="V22" s="11">
        <f>[17]Março!$F$25</f>
        <v>95</v>
      </c>
      <c r="W22" s="11">
        <f>[17]Março!$F$26</f>
        <v>95</v>
      </c>
      <c r="X22" s="11">
        <f>[17]Março!$F$27</f>
        <v>96</v>
      </c>
      <c r="Y22" s="11">
        <f>[17]Março!$F$28</f>
        <v>94</v>
      </c>
      <c r="Z22" s="11">
        <f>[17]Março!$F$29</f>
        <v>96</v>
      </c>
      <c r="AA22" s="11">
        <f>[17]Março!$F$30</f>
        <v>95</v>
      </c>
      <c r="AB22" s="11">
        <f>[17]Março!$F$31</f>
        <v>94</v>
      </c>
      <c r="AC22" s="11">
        <f>[17]Março!$F$32</f>
        <v>95</v>
      </c>
      <c r="AD22" s="11">
        <f>[17]Março!$F$33</f>
        <v>96</v>
      </c>
      <c r="AE22" s="11">
        <f>[17]Março!$F$34</f>
        <v>95</v>
      </c>
      <c r="AF22" s="11">
        <f>[17]Março!$F$35</f>
        <v>96</v>
      </c>
      <c r="AG22" s="15">
        <f t="shared" si="6"/>
        <v>96</v>
      </c>
      <c r="AH22" s="93">
        <f t="shared" si="7"/>
        <v>94.612903225806448</v>
      </c>
    </row>
    <row r="23" spans="1:37" x14ac:dyDescent="0.2">
      <c r="A23" s="58" t="s">
        <v>7</v>
      </c>
      <c r="B23" s="11">
        <f>[18]Março!$F$5</f>
        <v>83</v>
      </c>
      <c r="C23" s="11">
        <f>[18]Março!$F$6</f>
        <v>85</v>
      </c>
      <c r="D23" s="11">
        <f>[18]Março!$F$7</f>
        <v>89</v>
      </c>
      <c r="E23" s="11">
        <f>[18]Março!$F$8</f>
        <v>72</v>
      </c>
      <c r="F23" s="11">
        <f>[18]Março!$F$9</f>
        <v>61</v>
      </c>
      <c r="G23" s="11">
        <f>[18]Março!$F$10</f>
        <v>67</v>
      </c>
      <c r="H23" s="11">
        <f>[18]Março!$F$11</f>
        <v>68</v>
      </c>
      <c r="I23" s="11">
        <f>[18]Março!$F$12</f>
        <v>67</v>
      </c>
      <c r="J23" s="11">
        <f>[18]Março!$F$13</f>
        <v>58</v>
      </c>
      <c r="K23" s="11">
        <f>[18]Março!$F$14</f>
        <v>73</v>
      </c>
      <c r="L23" s="11">
        <f>[18]Março!$F$15</f>
        <v>64</v>
      </c>
      <c r="M23" s="11">
        <f>[18]Março!$F$16</f>
        <v>68</v>
      </c>
      <c r="N23" s="11">
        <f>[18]Março!$F$17</f>
        <v>70</v>
      </c>
      <c r="O23" s="11">
        <f>[18]Março!$F$18</f>
        <v>74</v>
      </c>
      <c r="P23" s="11">
        <f>[18]Março!$F$19</f>
        <v>61</v>
      </c>
      <c r="Q23" s="11">
        <f>[18]Março!$F$20</f>
        <v>81</v>
      </c>
      <c r="R23" s="11">
        <f>[18]Março!$F$21</f>
        <v>78</v>
      </c>
      <c r="S23" s="11">
        <f>[18]Março!$F$22</f>
        <v>80</v>
      </c>
      <c r="T23" s="11">
        <f>[18]Março!$F$23</f>
        <v>97</v>
      </c>
      <c r="U23" s="11">
        <f>[18]Março!$F$24</f>
        <v>99</v>
      </c>
      <c r="V23" s="11">
        <f>[18]Março!$F$25</f>
        <v>86</v>
      </c>
      <c r="W23" s="11">
        <f>[18]Março!$F$26</f>
        <v>84</v>
      </c>
      <c r="X23" s="11">
        <f>[18]Março!$F$27</f>
        <v>75</v>
      </c>
      <c r="Y23" s="11">
        <f>[18]Março!$F$28</f>
        <v>76</v>
      </c>
      <c r="Z23" s="11">
        <f>[18]Março!$F$29</f>
        <v>79</v>
      </c>
      <c r="AA23" s="11">
        <f>[18]Março!$F$30</f>
        <v>63</v>
      </c>
      <c r="AB23" s="11">
        <f>[18]Março!$F$31</f>
        <v>56</v>
      </c>
      <c r="AC23" s="11">
        <f>[18]Março!$F$32</f>
        <v>68</v>
      </c>
      <c r="AD23" s="11">
        <f>[18]Março!$F$33</f>
        <v>97</v>
      </c>
      <c r="AE23" s="11">
        <f>[18]Março!$F$34</f>
        <v>89</v>
      </c>
      <c r="AF23" s="11">
        <f>[18]Março!$F$35</f>
        <v>88</v>
      </c>
      <c r="AG23" s="15">
        <f t="shared" si="6"/>
        <v>99</v>
      </c>
      <c r="AH23" s="93">
        <f t="shared" si="7"/>
        <v>76</v>
      </c>
      <c r="AJ23" t="s">
        <v>47</v>
      </c>
    </row>
    <row r="24" spans="1:37" x14ac:dyDescent="0.2">
      <c r="A24" s="58" t="s">
        <v>169</v>
      </c>
      <c r="B24" s="11" t="str">
        <f>[19]Março!$F$5</f>
        <v>*</v>
      </c>
      <c r="C24" s="11" t="str">
        <f>[19]Março!$F$6</f>
        <v>*</v>
      </c>
      <c r="D24" s="11" t="str">
        <f>[19]Março!$F$7</f>
        <v>*</v>
      </c>
      <c r="E24" s="11" t="str">
        <f>[19]Março!$F$8</f>
        <v>*</v>
      </c>
      <c r="F24" s="11" t="str">
        <f>[19]Março!$F$9</f>
        <v>*</v>
      </c>
      <c r="G24" s="11" t="str">
        <f>[19]Março!$F$10</f>
        <v>*</v>
      </c>
      <c r="H24" s="11" t="str">
        <f>[19]Março!$F$11</f>
        <v>*</v>
      </c>
      <c r="I24" s="11" t="str">
        <f>[19]Março!$F$12</f>
        <v>*</v>
      </c>
      <c r="J24" s="11" t="str">
        <f>[19]Março!$F$13</f>
        <v>*</v>
      </c>
      <c r="K24" s="11" t="str">
        <f>[19]Março!$F$14</f>
        <v>*</v>
      </c>
      <c r="L24" s="11" t="str">
        <f>[19]Março!$F$15</f>
        <v>*</v>
      </c>
      <c r="M24" s="11" t="str">
        <f>[19]Março!$F$16</f>
        <v>*</v>
      </c>
      <c r="N24" s="11" t="str">
        <f>[19]Março!$F$17</f>
        <v>*</v>
      </c>
      <c r="O24" s="11" t="str">
        <f>[19]Março!$F$18</f>
        <v>*</v>
      </c>
      <c r="P24" s="11" t="str">
        <f>[19]Março!$F$19</f>
        <v>*</v>
      </c>
      <c r="Q24" s="11" t="str">
        <f>[19]Março!$F$20</f>
        <v>*</v>
      </c>
      <c r="R24" s="11" t="str">
        <f>[19]Março!$F$21</f>
        <v>*</v>
      </c>
      <c r="S24" s="11" t="str">
        <f>[19]Março!$F$22</f>
        <v>*</v>
      </c>
      <c r="T24" s="11" t="str">
        <f>[19]Março!$F$23</f>
        <v>*</v>
      </c>
      <c r="U24" s="11" t="str">
        <f>[19]Março!$F$24</f>
        <v>*</v>
      </c>
      <c r="V24" s="11" t="str">
        <f>[19]Março!$F$25</f>
        <v>*</v>
      </c>
      <c r="W24" s="11" t="str">
        <f>[19]Março!$F$26</f>
        <v>*</v>
      </c>
      <c r="X24" s="11" t="str">
        <f>[19]Março!$F$27</f>
        <v>*</v>
      </c>
      <c r="Y24" s="11" t="str">
        <f>[19]Março!$F$28</f>
        <v>*</v>
      </c>
      <c r="Z24" s="11" t="str">
        <f>[19]Março!$F$29</f>
        <v>*</v>
      </c>
      <c r="AA24" s="11" t="str">
        <f>[19]Março!$F$30</f>
        <v>*</v>
      </c>
      <c r="AB24" s="11" t="str">
        <f>[19]Março!$F$31</f>
        <v>*</v>
      </c>
      <c r="AC24" s="11" t="str">
        <f>[19]Março!$F$32</f>
        <v>*</v>
      </c>
      <c r="AD24" s="11" t="str">
        <f>[19]Março!$F$33</f>
        <v>*</v>
      </c>
      <c r="AE24" s="11" t="str">
        <f>[19]Março!$F$34</f>
        <v>*</v>
      </c>
      <c r="AF24" s="11" t="str">
        <f>[19]Março!$F$35</f>
        <v>*</v>
      </c>
      <c r="AG24" s="15" t="s">
        <v>226</v>
      </c>
      <c r="AH24" s="93" t="s">
        <v>226</v>
      </c>
    </row>
    <row r="25" spans="1:37" x14ac:dyDescent="0.2">
      <c r="A25" s="58" t="s">
        <v>170</v>
      </c>
      <c r="B25" s="11">
        <f>[20]Março!$F$5</f>
        <v>94</v>
      </c>
      <c r="C25" s="11">
        <f>[20]Março!$F$6</f>
        <v>91</v>
      </c>
      <c r="D25" s="11">
        <f>[20]Março!$F$7</f>
        <v>97</v>
      </c>
      <c r="E25" s="11">
        <f>[20]Março!$F$8</f>
        <v>96</v>
      </c>
      <c r="F25" s="11">
        <f>[20]Março!$F$9</f>
        <v>95</v>
      </c>
      <c r="G25" s="11">
        <f>[20]Março!$F$10</f>
        <v>93</v>
      </c>
      <c r="H25" s="11">
        <f>[20]Março!$F$11</f>
        <v>91</v>
      </c>
      <c r="I25" s="11">
        <f>[20]Março!$F$12</f>
        <v>85</v>
      </c>
      <c r="J25" s="11">
        <f>[20]Março!$F$13</f>
        <v>92</v>
      </c>
      <c r="K25" s="11">
        <f>[20]Março!$F$14</f>
        <v>93</v>
      </c>
      <c r="L25" s="11">
        <f>[20]Março!$F$15</f>
        <v>95</v>
      </c>
      <c r="M25" s="11">
        <f>[20]Março!$F$16</f>
        <v>90</v>
      </c>
      <c r="N25" s="11">
        <f>[20]Março!$F$17</f>
        <v>94</v>
      </c>
      <c r="O25" s="11">
        <f>[20]Março!$F$18</f>
        <v>93</v>
      </c>
      <c r="P25" s="11">
        <f>[20]Março!$F$19</f>
        <v>83</v>
      </c>
      <c r="Q25" s="11">
        <f>[20]Março!$F$20</f>
        <v>92</v>
      </c>
      <c r="R25" s="11">
        <f>[20]Março!$F$21</f>
        <v>94</v>
      </c>
      <c r="S25" s="11">
        <f>[20]Março!$F$22</f>
        <v>96</v>
      </c>
      <c r="T25" s="11">
        <f>[20]Março!$F$23</f>
        <v>98</v>
      </c>
      <c r="U25" s="11">
        <f>[20]Março!$F$24</f>
        <v>98</v>
      </c>
      <c r="V25" s="11">
        <f>[20]Março!$F$25</f>
        <v>97</v>
      </c>
      <c r="W25" s="11">
        <f>[20]Março!$F$26</f>
        <v>96</v>
      </c>
      <c r="X25" s="11">
        <f>[20]Março!$F$27</f>
        <v>91</v>
      </c>
      <c r="Y25" s="11">
        <f>[20]Março!$F$28</f>
        <v>84</v>
      </c>
      <c r="Z25" s="11">
        <f>[20]Março!$F$29</f>
        <v>73</v>
      </c>
      <c r="AA25" s="11">
        <f>[20]Março!$F$30</f>
        <v>86</v>
      </c>
      <c r="AB25" s="11">
        <f>[20]Março!$F$31</f>
        <v>82</v>
      </c>
      <c r="AC25" s="11">
        <f>[20]Março!$F$32</f>
        <v>74</v>
      </c>
      <c r="AD25" s="11">
        <f>[20]Março!$F$33</f>
        <v>96</v>
      </c>
      <c r="AE25" s="11">
        <f>[20]Março!$F$34</f>
        <v>97</v>
      </c>
      <c r="AF25" s="11">
        <f>[20]Março!$F$35</f>
        <v>98</v>
      </c>
      <c r="AG25" s="15">
        <f t="shared" ref="AG25:AG26" si="8">MAX(B25:AF25)</f>
        <v>98</v>
      </c>
      <c r="AH25" s="93">
        <f t="shared" ref="AH25:AH26" si="9">AVERAGE(B25:AF25)</f>
        <v>91.41935483870968</v>
      </c>
      <c r="AI25" s="12" t="s">
        <v>47</v>
      </c>
    </row>
    <row r="26" spans="1:37" x14ac:dyDescent="0.2">
      <c r="A26" s="58" t="s">
        <v>171</v>
      </c>
      <c r="B26" s="11">
        <f>[21]Março!$F$5</f>
        <v>88</v>
      </c>
      <c r="C26" s="11">
        <f>[21]Março!$F$6</f>
        <v>93</v>
      </c>
      <c r="D26" s="11">
        <f>[21]Março!$F$7</f>
        <v>88</v>
      </c>
      <c r="E26" s="11">
        <f>[21]Março!$F$8</f>
        <v>91</v>
      </c>
      <c r="F26" s="11">
        <f>[21]Março!$F$9</f>
        <v>88</v>
      </c>
      <c r="G26" s="11">
        <f>[21]Março!$F$10</f>
        <v>93</v>
      </c>
      <c r="H26" s="11">
        <f>[21]Março!$F$11</f>
        <v>86</v>
      </c>
      <c r="I26" s="11">
        <f>[21]Março!$F$12</f>
        <v>73</v>
      </c>
      <c r="J26" s="11">
        <f>[21]Março!$F$13</f>
        <v>84</v>
      </c>
      <c r="K26" s="11">
        <f>[21]Março!$F$14</f>
        <v>84</v>
      </c>
      <c r="L26" s="11">
        <f>[21]Março!$F$15</f>
        <v>82</v>
      </c>
      <c r="M26" s="11">
        <f>[21]Março!$F$16</f>
        <v>84</v>
      </c>
      <c r="N26" s="11">
        <f>[21]Março!$F$17</f>
        <v>83</v>
      </c>
      <c r="O26" s="11">
        <f>[21]Março!$F$18</f>
        <v>79</v>
      </c>
      <c r="P26" s="11">
        <f>[21]Março!$F$19</f>
        <v>71</v>
      </c>
      <c r="Q26" s="11">
        <f>[21]Março!$F$20</f>
        <v>85</v>
      </c>
      <c r="R26" s="11">
        <f>[21]Março!$F$21</f>
        <v>97</v>
      </c>
      <c r="S26" s="11">
        <f>[21]Março!$F$22</f>
        <v>93</v>
      </c>
      <c r="T26" s="11">
        <f>[21]Março!$F$23</f>
        <v>98</v>
      </c>
      <c r="U26" s="11">
        <f>[21]Março!$F$24</f>
        <v>98</v>
      </c>
      <c r="V26" s="11">
        <f>[21]Março!$F$25</f>
        <v>84</v>
      </c>
      <c r="W26" s="11">
        <f>[21]Março!$F$26</f>
        <v>83</v>
      </c>
      <c r="X26" s="11">
        <f>[21]Março!$F$27</f>
        <v>86</v>
      </c>
      <c r="Y26" s="11">
        <f>[21]Março!$F$28</f>
        <v>80</v>
      </c>
      <c r="Z26" s="11">
        <f>[21]Março!$F$29</f>
        <v>86</v>
      </c>
      <c r="AA26" s="11">
        <f>[21]Março!$F$30</f>
        <v>70</v>
      </c>
      <c r="AB26" s="11">
        <f>[21]Março!$F$31</f>
        <v>67</v>
      </c>
      <c r="AC26" s="11">
        <f>[21]Março!$F$32</f>
        <v>70</v>
      </c>
      <c r="AD26" s="11">
        <f>[21]Março!$F$33</f>
        <v>97</v>
      </c>
      <c r="AE26" s="11">
        <f>[21]Março!$F$34</f>
        <v>98</v>
      </c>
      <c r="AF26" s="11">
        <f>[21]Março!$F$35</f>
        <v>95</v>
      </c>
      <c r="AG26" s="15">
        <f t="shared" si="8"/>
        <v>98</v>
      </c>
      <c r="AH26" s="93">
        <f t="shared" si="9"/>
        <v>85.612903225806448</v>
      </c>
      <c r="AJ26" t="s">
        <v>47</v>
      </c>
    </row>
    <row r="27" spans="1:37" x14ac:dyDescent="0.2">
      <c r="A27" s="58" t="s">
        <v>8</v>
      </c>
      <c r="B27" s="11">
        <f>[22]Março!$F$5</f>
        <v>87</v>
      </c>
      <c r="C27" s="11">
        <f>[22]Março!$F$6</f>
        <v>88</v>
      </c>
      <c r="D27" s="11">
        <f>[22]Março!$F$7</f>
        <v>95</v>
      </c>
      <c r="E27" s="11">
        <f>[22]Março!$F$8</f>
        <v>91</v>
      </c>
      <c r="F27" s="11">
        <f>[22]Março!$F$9</f>
        <v>93</v>
      </c>
      <c r="G27" s="11">
        <f>[22]Março!$F$10</f>
        <v>94</v>
      </c>
      <c r="H27" s="11">
        <f>[22]Março!$F$11</f>
        <v>87</v>
      </c>
      <c r="I27" s="11">
        <f>[22]Março!$F$12</f>
        <v>89</v>
      </c>
      <c r="J27" s="11">
        <f>[22]Março!$F$13</f>
        <v>82</v>
      </c>
      <c r="K27" s="11">
        <f>[22]Março!$F$14</f>
        <v>89</v>
      </c>
      <c r="L27" s="11">
        <f>[22]Março!$F$15</f>
        <v>91</v>
      </c>
      <c r="M27" s="11">
        <f>[22]Março!$F$16</f>
        <v>84</v>
      </c>
      <c r="N27" s="11">
        <f>[22]Março!$F$17</f>
        <v>88</v>
      </c>
      <c r="O27" s="11">
        <f>[22]Março!$F$18</f>
        <v>86</v>
      </c>
      <c r="P27" s="11">
        <f>[22]Março!$F$19</f>
        <v>75</v>
      </c>
      <c r="Q27" s="11">
        <f>[22]Março!$F$20</f>
        <v>89</v>
      </c>
      <c r="R27" s="11">
        <f>[22]Março!$F$21</f>
        <v>93</v>
      </c>
      <c r="S27" s="11">
        <f>[22]Março!$F$22</f>
        <v>89</v>
      </c>
      <c r="T27" s="11">
        <f>[22]Março!$F$23</f>
        <v>100</v>
      </c>
      <c r="U27" s="11">
        <f>[22]Março!$F$24</f>
        <v>100</v>
      </c>
      <c r="V27" s="11">
        <f>[22]Março!$F$25</f>
        <v>92</v>
      </c>
      <c r="W27" s="11">
        <f>[22]Março!$F$26</f>
        <v>90</v>
      </c>
      <c r="X27" s="11">
        <f>[22]Março!$F$27</f>
        <v>84</v>
      </c>
      <c r="Y27" s="11">
        <f>[22]Março!$F$28</f>
        <v>81</v>
      </c>
      <c r="Z27" s="11">
        <f>[22]Março!$F$29</f>
        <v>79</v>
      </c>
      <c r="AA27" s="11">
        <f>[22]Março!$F$30</f>
        <v>73</v>
      </c>
      <c r="AB27" s="11">
        <f>[22]Março!$F$31</f>
        <v>74</v>
      </c>
      <c r="AC27" s="11">
        <f>[22]Março!$F$32</f>
        <v>80</v>
      </c>
      <c r="AD27" s="11">
        <f>[22]Março!$F$33</f>
        <v>100</v>
      </c>
      <c r="AE27" s="11">
        <f>[22]Março!$F$34</f>
        <v>100</v>
      </c>
      <c r="AF27" s="11">
        <f>[22]Março!$F$35</f>
        <v>99</v>
      </c>
      <c r="AG27" s="15">
        <f>MAX(B27:AF27)</f>
        <v>100</v>
      </c>
      <c r="AH27" s="93">
        <f>AVERAGE(B27:AF27)</f>
        <v>88.451612903225808</v>
      </c>
      <c r="AJ27" t="s">
        <v>47</v>
      </c>
    </row>
    <row r="28" spans="1:37" x14ac:dyDescent="0.2">
      <c r="A28" s="58" t="s">
        <v>9</v>
      </c>
      <c r="B28" s="11">
        <f>[23]Março!$F$5</f>
        <v>87</v>
      </c>
      <c r="C28" s="11">
        <f>[23]Março!$F$6</f>
        <v>84</v>
      </c>
      <c r="D28" s="11">
        <f>[23]Março!$F$7</f>
        <v>88</v>
      </c>
      <c r="E28" s="11">
        <f>[23]Março!$F$8</f>
        <v>85</v>
      </c>
      <c r="F28" s="11">
        <f>[23]Março!$F$9</f>
        <v>77</v>
      </c>
      <c r="G28" s="11">
        <f>[23]Março!$F$10</f>
        <v>82</v>
      </c>
      <c r="H28" s="11">
        <f>[23]Março!$F$11</f>
        <v>79</v>
      </c>
      <c r="I28" s="11">
        <f>[23]Março!$F$12</f>
        <v>86</v>
      </c>
      <c r="J28" s="11">
        <f>[23]Março!$F$13</f>
        <v>74</v>
      </c>
      <c r="K28" s="11">
        <f>[23]Março!$F$14</f>
        <v>70</v>
      </c>
      <c r="L28" s="11">
        <f>[23]Março!$F$15</f>
        <v>65</v>
      </c>
      <c r="M28" s="11">
        <f>[23]Março!$F$16</f>
        <v>75</v>
      </c>
      <c r="N28" s="11">
        <f>[23]Março!$F$17</f>
        <v>73</v>
      </c>
      <c r="O28" s="11">
        <f>[23]Março!$F$18</f>
        <v>76</v>
      </c>
      <c r="P28" s="11">
        <f>[23]Março!$F$19</f>
        <v>57</v>
      </c>
      <c r="Q28" s="11">
        <f>[23]Março!$F$20</f>
        <v>90</v>
      </c>
      <c r="R28" s="11">
        <f>[23]Março!$F$21</f>
        <v>88</v>
      </c>
      <c r="S28" s="11">
        <f>[23]Março!$F$22</f>
        <v>83</v>
      </c>
      <c r="T28" s="11">
        <f>[23]Março!$F$23</f>
        <v>96</v>
      </c>
      <c r="U28" s="11">
        <f>[23]Março!$F$24</f>
        <v>96</v>
      </c>
      <c r="V28" s="11">
        <f>[23]Março!$F$25</f>
        <v>76</v>
      </c>
      <c r="W28" s="11">
        <f>[23]Março!$F$26</f>
        <v>89</v>
      </c>
      <c r="X28" s="11">
        <f>[23]Março!$F$27</f>
        <v>79</v>
      </c>
      <c r="Y28" s="11">
        <f>[23]Março!$F$28</f>
        <v>80</v>
      </c>
      <c r="Z28" s="11">
        <f>[23]Março!$F$29</f>
        <v>76</v>
      </c>
      <c r="AA28" s="11">
        <f>[23]Março!$F$30</f>
        <v>74</v>
      </c>
      <c r="AB28" s="11">
        <f>[23]Março!$F$31</f>
        <v>73</v>
      </c>
      <c r="AC28" s="11">
        <f>[23]Março!$F$32</f>
        <v>73</v>
      </c>
      <c r="AD28" s="11">
        <f>[23]Março!$F$33</f>
        <v>97</v>
      </c>
      <c r="AE28" s="11">
        <f>[23]Março!$F$34</f>
        <v>96</v>
      </c>
      <c r="AF28" s="11">
        <f>[23]Março!$F$35</f>
        <v>91</v>
      </c>
      <c r="AG28" s="15">
        <f>MAX(B28:AF28)</f>
        <v>97</v>
      </c>
      <c r="AH28" s="93">
        <f>AVERAGE(B28:AF28)</f>
        <v>81.129032258064512</v>
      </c>
      <c r="AJ28" t="s">
        <v>47</v>
      </c>
    </row>
    <row r="29" spans="1:37" x14ac:dyDescent="0.2">
      <c r="A29" s="58" t="s">
        <v>42</v>
      </c>
      <c r="B29" s="11">
        <f>[24]Março!$F$5</f>
        <v>79</v>
      </c>
      <c r="C29" s="11">
        <f>[24]Março!$F$6</f>
        <v>82</v>
      </c>
      <c r="D29" s="11">
        <f>[24]Março!$F$7</f>
        <v>76</v>
      </c>
      <c r="E29" s="11">
        <f>[24]Março!$F$8</f>
        <v>83</v>
      </c>
      <c r="F29" s="11">
        <f>[24]Março!$F$9</f>
        <v>78</v>
      </c>
      <c r="G29" s="11">
        <f>[24]Março!$F$10</f>
        <v>78</v>
      </c>
      <c r="H29" s="11">
        <f>[24]Março!$F$11</f>
        <v>79</v>
      </c>
      <c r="I29" s="11">
        <f>[24]Março!$F$12</f>
        <v>81</v>
      </c>
      <c r="J29" s="11">
        <f>[24]Março!$F$13</f>
        <v>77</v>
      </c>
      <c r="K29" s="11">
        <f>[24]Março!$F$14</f>
        <v>72</v>
      </c>
      <c r="L29" s="11">
        <f>[24]Março!$F$15</f>
        <v>74</v>
      </c>
      <c r="M29" s="11">
        <f>[24]Março!$F$16</f>
        <v>75</v>
      </c>
      <c r="N29" s="11">
        <f>[24]Março!$F$17</f>
        <v>76</v>
      </c>
      <c r="O29" s="11">
        <f>[24]Março!$F$18</f>
        <v>86</v>
      </c>
      <c r="P29" s="11">
        <f>[24]Março!$F$19</f>
        <v>77</v>
      </c>
      <c r="Q29" s="11">
        <f>[24]Março!$F$20</f>
        <v>82</v>
      </c>
      <c r="R29" s="11">
        <f>[24]Março!$F$21</f>
        <v>85</v>
      </c>
      <c r="S29" s="11">
        <f>[24]Março!$F$22</f>
        <v>79</v>
      </c>
      <c r="T29" s="11">
        <f>[24]Março!$F$23</f>
        <v>81</v>
      </c>
      <c r="U29" s="11">
        <f>[24]Março!$F$24</f>
        <v>90</v>
      </c>
      <c r="V29" s="11">
        <f>[24]Março!$F$25</f>
        <v>86</v>
      </c>
      <c r="W29" s="11">
        <f>[24]Março!$F$26</f>
        <v>81</v>
      </c>
      <c r="X29" s="11">
        <f>[24]Março!$F$27</f>
        <v>77</v>
      </c>
      <c r="Y29" s="11">
        <f>[24]Março!$F$28</f>
        <v>73</v>
      </c>
      <c r="Z29" s="11">
        <f>[24]Março!$F$29</f>
        <v>76</v>
      </c>
      <c r="AA29" s="11">
        <f>[24]Março!$F$30</f>
        <v>62</v>
      </c>
      <c r="AB29" s="11">
        <f>[24]Março!$F$31</f>
        <v>61</v>
      </c>
      <c r="AC29" s="11">
        <f>[24]Março!$F$32</f>
        <v>82</v>
      </c>
      <c r="AD29" s="11">
        <f>[24]Março!$F$33</f>
        <v>90</v>
      </c>
      <c r="AE29" s="11">
        <f>[24]Março!$F$34</f>
        <v>85</v>
      </c>
      <c r="AF29" s="11">
        <f>[24]Março!$F$35</f>
        <v>82</v>
      </c>
      <c r="AG29" s="15">
        <f t="shared" ref="AG29:AG30" si="10">MAX(B29:AF29)</f>
        <v>90</v>
      </c>
      <c r="AH29" s="93">
        <f t="shared" ref="AH29:AH31" si="11">AVERAGE(B29:AF29)</f>
        <v>78.870967741935488</v>
      </c>
      <c r="AJ29" t="s">
        <v>47</v>
      </c>
    </row>
    <row r="30" spans="1:37" x14ac:dyDescent="0.2">
      <c r="A30" s="58" t="s">
        <v>10</v>
      </c>
      <c r="B30" s="11">
        <f>[25]Março!$F$5</f>
        <v>88</v>
      </c>
      <c r="C30" s="11">
        <f>[25]Março!$F$6</f>
        <v>91</v>
      </c>
      <c r="D30" s="11">
        <f>[25]Março!$F$7</f>
        <v>94</v>
      </c>
      <c r="E30" s="11">
        <f>[25]Março!$F$8</f>
        <v>92</v>
      </c>
      <c r="F30" s="11">
        <f>[25]Março!$F$9</f>
        <v>93</v>
      </c>
      <c r="G30" s="11">
        <f>[25]Março!$F$10</f>
        <v>86</v>
      </c>
      <c r="H30" s="11">
        <f>[25]Março!$F$11</f>
        <v>86</v>
      </c>
      <c r="I30" s="11">
        <f>[25]Março!$F$12</f>
        <v>87</v>
      </c>
      <c r="J30" s="11">
        <f>[25]Março!$F$13</f>
        <v>83</v>
      </c>
      <c r="K30" s="11">
        <f>[25]Março!$F$14</f>
        <v>84</v>
      </c>
      <c r="L30" s="11">
        <f>[25]Março!$F$15</f>
        <v>84</v>
      </c>
      <c r="M30" s="11">
        <f>[25]Março!$F$16</f>
        <v>82</v>
      </c>
      <c r="N30" s="11">
        <f>[25]Março!$F$17</f>
        <v>81</v>
      </c>
      <c r="O30" s="11">
        <f>[25]Março!$F$18</f>
        <v>82</v>
      </c>
      <c r="P30" s="11">
        <f>[25]Março!$F$19</f>
        <v>75</v>
      </c>
      <c r="Q30" s="11">
        <f>[25]Março!$F$20</f>
        <v>81</v>
      </c>
      <c r="R30" s="11">
        <f>[25]Março!$F$21</f>
        <v>90</v>
      </c>
      <c r="S30" s="11">
        <f>[25]Março!$F$22</f>
        <v>92</v>
      </c>
      <c r="T30" s="11">
        <f>[25]Março!$F$23</f>
        <v>97</v>
      </c>
      <c r="U30" s="11">
        <f>[25]Março!$F$24</f>
        <v>99</v>
      </c>
      <c r="V30" s="11">
        <f>[25]Março!$F$25</f>
        <v>91</v>
      </c>
      <c r="W30" s="11">
        <f>[25]Março!$F$26</f>
        <v>88</v>
      </c>
      <c r="X30" s="11">
        <f>[25]Março!$F$27</f>
        <v>81</v>
      </c>
      <c r="Y30" s="11">
        <f>[25]Março!$F$28</f>
        <v>78</v>
      </c>
      <c r="Z30" s="11">
        <f>[25]Março!$F$29</f>
        <v>80</v>
      </c>
      <c r="AA30" s="11">
        <f>[25]Março!$F$30</f>
        <v>81</v>
      </c>
      <c r="AB30" s="11">
        <f>[25]Março!$F$31</f>
        <v>78</v>
      </c>
      <c r="AC30" s="11">
        <f>[25]Março!$F$32</f>
        <v>77</v>
      </c>
      <c r="AD30" s="11">
        <f>[25]Março!$F$33</f>
        <v>99</v>
      </c>
      <c r="AE30" s="11">
        <f>[25]Março!$F$34</f>
        <v>98</v>
      </c>
      <c r="AF30" s="11">
        <f>[25]Março!$F$35</f>
        <v>97</v>
      </c>
      <c r="AG30" s="15">
        <f t="shared" si="10"/>
        <v>99</v>
      </c>
      <c r="AH30" s="93">
        <f t="shared" si="11"/>
        <v>86.935483870967744</v>
      </c>
      <c r="AJ30" t="s">
        <v>47</v>
      </c>
    </row>
    <row r="31" spans="1:37" x14ac:dyDescent="0.2">
      <c r="A31" s="58" t="s">
        <v>172</v>
      </c>
      <c r="B31" s="11">
        <f>[26]Março!$F$5</f>
        <v>85</v>
      </c>
      <c r="C31" s="11">
        <f>[26]Março!$F$6</f>
        <v>86</v>
      </c>
      <c r="D31" s="11">
        <f>[26]Março!$F$7</f>
        <v>91</v>
      </c>
      <c r="E31" s="11">
        <f>[26]Março!$F$8</f>
        <v>88</v>
      </c>
      <c r="F31" s="11">
        <f>[26]Março!$F$9</f>
        <v>87</v>
      </c>
      <c r="G31" s="11">
        <f>[26]Março!$F$10</f>
        <v>85</v>
      </c>
      <c r="H31" s="11">
        <f>[26]Março!$F$11</f>
        <v>83</v>
      </c>
      <c r="I31" s="11">
        <f>[26]Março!$F$12</f>
        <v>86</v>
      </c>
      <c r="J31" s="11">
        <f>[26]Março!$F$13</f>
        <v>82</v>
      </c>
      <c r="K31" s="11">
        <f>[26]Março!$F$14</f>
        <v>84</v>
      </c>
      <c r="L31" s="11">
        <f>[26]Março!$F$15</f>
        <v>69</v>
      </c>
      <c r="M31" s="11">
        <f>[26]Março!$F$16</f>
        <v>87</v>
      </c>
      <c r="N31" s="11">
        <f>[26]Março!$F$17</f>
        <v>68</v>
      </c>
      <c r="O31" s="11">
        <f>[26]Março!$F$18</f>
        <v>75</v>
      </c>
      <c r="P31" s="11">
        <f>[26]Março!$F$19</f>
        <v>66</v>
      </c>
      <c r="Q31" s="11">
        <f>[26]Março!$F$20</f>
        <v>78</v>
      </c>
      <c r="R31" s="11">
        <f>[26]Março!$F$21</f>
        <v>96</v>
      </c>
      <c r="S31" s="11">
        <f>[26]Março!$F$22</f>
        <v>89</v>
      </c>
      <c r="T31" s="11">
        <f>[26]Março!$F$23</f>
        <v>98</v>
      </c>
      <c r="U31" s="11">
        <f>[26]Março!$F$24</f>
        <v>95</v>
      </c>
      <c r="V31" s="11">
        <f>[26]Março!$F$25</f>
        <v>81</v>
      </c>
      <c r="W31" s="11">
        <f>[26]Março!$F$26</f>
        <v>79</v>
      </c>
      <c r="X31" s="11">
        <f>[26]Março!$F$27</f>
        <v>83</v>
      </c>
      <c r="Y31" s="11">
        <f>[26]Março!$F$28</f>
        <v>84</v>
      </c>
      <c r="Z31" s="11">
        <f>[26]Março!$F$29</f>
        <v>83</v>
      </c>
      <c r="AA31" s="11">
        <f>[26]Março!$F$30</f>
        <v>73</v>
      </c>
      <c r="AB31" s="11">
        <f>[26]Março!$F$31</f>
        <v>63</v>
      </c>
      <c r="AC31" s="11">
        <f>[26]Março!$F$32</f>
        <v>83</v>
      </c>
      <c r="AD31" s="11">
        <f>[26]Março!$F$33</f>
        <v>99</v>
      </c>
      <c r="AE31" s="11">
        <f>[26]Março!$F$34</f>
        <v>99</v>
      </c>
      <c r="AF31" s="11">
        <f>[26]Março!$F$35</f>
        <v>96</v>
      </c>
      <c r="AG31" s="15">
        <f>MAX(B31:AF31)</f>
        <v>99</v>
      </c>
      <c r="AH31" s="93">
        <f t="shared" si="11"/>
        <v>83.903225806451616</v>
      </c>
      <c r="AI31" s="12" t="s">
        <v>47</v>
      </c>
    </row>
    <row r="32" spans="1:37" x14ac:dyDescent="0.2">
      <c r="A32" s="58" t="s">
        <v>11</v>
      </c>
      <c r="B32" s="11" t="str">
        <f>[27]Março!$F$5</f>
        <v>*</v>
      </c>
      <c r="C32" s="11" t="str">
        <f>[27]Março!$F$6</f>
        <v>*</v>
      </c>
      <c r="D32" s="11" t="str">
        <f>[27]Março!$F$7</f>
        <v>*</v>
      </c>
      <c r="E32" s="11" t="str">
        <f>[27]Março!$F$8</f>
        <v>*</v>
      </c>
      <c r="F32" s="11" t="str">
        <f>[27]Março!$F$9</f>
        <v>*</v>
      </c>
      <c r="G32" s="11" t="str">
        <f>[27]Março!$F$10</f>
        <v>*</v>
      </c>
      <c r="H32" s="11" t="str">
        <f>[27]Março!$F$11</f>
        <v>*</v>
      </c>
      <c r="I32" s="11" t="str">
        <f>[27]Março!$F$12</f>
        <v>*</v>
      </c>
      <c r="J32" s="11" t="str">
        <f>[27]Março!$F$13</f>
        <v>*</v>
      </c>
      <c r="K32" s="11" t="str">
        <f>[27]Março!$F$14</f>
        <v>*</v>
      </c>
      <c r="L32" s="11" t="str">
        <f>[27]Março!$F$15</f>
        <v>*</v>
      </c>
      <c r="M32" s="11" t="str">
        <f>[27]Março!$F$16</f>
        <v>*</v>
      </c>
      <c r="N32" s="11" t="str">
        <f>[27]Março!$F$17</f>
        <v>*</v>
      </c>
      <c r="O32" s="11" t="str">
        <f>[27]Março!$F$18</f>
        <v>*</v>
      </c>
      <c r="P32" s="11" t="str">
        <f>[27]Março!$F$19</f>
        <v>*</v>
      </c>
      <c r="Q32" s="11" t="str">
        <f>[27]Março!$F$20</f>
        <v>*</v>
      </c>
      <c r="R32" s="11" t="str">
        <f>[27]Março!$F$21</f>
        <v>*</v>
      </c>
      <c r="S32" s="11" t="str">
        <f>[27]Março!$F$22</f>
        <v>*</v>
      </c>
      <c r="T32" s="11" t="str">
        <f>[27]Março!$F$23</f>
        <v>*</v>
      </c>
      <c r="U32" s="11" t="str">
        <f>[27]Março!$F$24</f>
        <v>*</v>
      </c>
      <c r="V32" s="11" t="str">
        <f>[27]Março!$F$25</f>
        <v>*</v>
      </c>
      <c r="W32" s="11" t="str">
        <f>[27]Março!$F$26</f>
        <v>*</v>
      </c>
      <c r="X32" s="11" t="str">
        <f>[27]Março!$F$27</f>
        <v>*</v>
      </c>
      <c r="Y32" s="11" t="str">
        <f>[27]Março!$F$28</f>
        <v>*</v>
      </c>
      <c r="Z32" s="11" t="str">
        <f>[27]Março!$F$29</f>
        <v>*</v>
      </c>
      <c r="AA32" s="11" t="str">
        <f>[27]Março!$F$30</f>
        <v>*</v>
      </c>
      <c r="AB32" s="11" t="str">
        <f>[27]Março!$F$31</f>
        <v>*</v>
      </c>
      <c r="AC32" s="11" t="str">
        <f>[27]Março!$F$32</f>
        <v>*</v>
      </c>
      <c r="AD32" s="11" t="str">
        <f>[27]Março!$F$33</f>
        <v>*</v>
      </c>
      <c r="AE32" s="11" t="str">
        <f>[27]Março!$F$34</f>
        <v>*</v>
      </c>
      <c r="AF32" s="11" t="str">
        <f>[27]Março!$F$35</f>
        <v>*</v>
      </c>
      <c r="AG32" s="15" t="s">
        <v>226</v>
      </c>
      <c r="AH32" s="93" t="s">
        <v>226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[28]Março!$F$5</f>
        <v>89</v>
      </c>
      <c r="C33" s="11">
        <f>[28]Março!$F$6</f>
        <v>85</v>
      </c>
      <c r="D33" s="11" t="str">
        <f>[28]Março!$F$7</f>
        <v>*</v>
      </c>
      <c r="E33" s="11" t="str">
        <f>[28]Março!$F$8</f>
        <v>*</v>
      </c>
      <c r="F33" s="11" t="str">
        <f>[28]Março!$F$9</f>
        <v>*</v>
      </c>
      <c r="G33" s="11" t="str">
        <f>[28]Março!$F$10</f>
        <v>*</v>
      </c>
      <c r="H33" s="11">
        <f>[28]Março!$F$11</f>
        <v>67</v>
      </c>
      <c r="I33" s="11">
        <f>[28]Março!$F$12</f>
        <v>93</v>
      </c>
      <c r="J33" s="11">
        <f>[28]Março!$F$13</f>
        <v>90</v>
      </c>
      <c r="K33" s="11">
        <f>[28]Março!$F$14</f>
        <v>87</v>
      </c>
      <c r="L33" s="11">
        <f>[28]Março!$F$15</f>
        <v>82</v>
      </c>
      <c r="M33" s="11">
        <f>[28]Março!$F$16</f>
        <v>89</v>
      </c>
      <c r="N33" s="11">
        <f>[28]Março!$F$17</f>
        <v>91</v>
      </c>
      <c r="O33" s="11" t="str">
        <f>[28]Março!$F$18</f>
        <v>*</v>
      </c>
      <c r="P33" s="11" t="str">
        <f>[28]Março!$F$19</f>
        <v>*</v>
      </c>
      <c r="Q33" s="11" t="str">
        <f>[28]Março!$F$20</f>
        <v>*</v>
      </c>
      <c r="R33" s="11" t="str">
        <f>[28]Março!$F$21</f>
        <v>*</v>
      </c>
      <c r="S33" s="11" t="str">
        <f>[28]Março!$F$22</f>
        <v>*</v>
      </c>
      <c r="T33" s="11" t="str">
        <f>[28]Março!$F$23</f>
        <v>*</v>
      </c>
      <c r="U33" s="11">
        <f>[28]Março!$F$24</f>
        <v>89</v>
      </c>
      <c r="V33" s="11">
        <f>[28]Março!$F$25</f>
        <v>91</v>
      </c>
      <c r="W33" s="11">
        <f>[28]Março!$F$26</f>
        <v>94</v>
      </c>
      <c r="X33" s="11">
        <f>[28]Março!$F$27</f>
        <v>91</v>
      </c>
      <c r="Y33" s="11">
        <f>[28]Março!$F$28</f>
        <v>77</v>
      </c>
      <c r="Z33" s="11">
        <f>[28]Março!$F$29</f>
        <v>81</v>
      </c>
      <c r="AA33" s="11">
        <f>[28]Março!$F$30</f>
        <v>87</v>
      </c>
      <c r="AB33" s="11">
        <f>[28]Março!$F$31</f>
        <v>81</v>
      </c>
      <c r="AC33" s="11" t="str">
        <f>[28]Março!$F$32</f>
        <v>*</v>
      </c>
      <c r="AD33" s="11" t="str">
        <f>[28]Março!$F$33</f>
        <v>*</v>
      </c>
      <c r="AE33" s="11" t="str">
        <f>[28]Março!$F$34</f>
        <v>*</v>
      </c>
      <c r="AF33" s="11">
        <f>[28]Março!$F$35</f>
        <v>82</v>
      </c>
      <c r="AG33" s="15">
        <f t="shared" ref="AG33:AG34" si="12">MAX(B33:AF33)</f>
        <v>94</v>
      </c>
      <c r="AH33" s="93">
        <f t="shared" ref="AH33:AH35" si="13">AVERAGE(B33:AF33)</f>
        <v>85.888888888888886</v>
      </c>
    </row>
    <row r="34" spans="1:36" x14ac:dyDescent="0.2">
      <c r="A34" s="58" t="s">
        <v>13</v>
      </c>
      <c r="B34" s="11">
        <f>[29]Março!$F$5</f>
        <v>96</v>
      </c>
      <c r="C34" s="11">
        <f>[29]Março!$F$6</f>
        <v>95</v>
      </c>
      <c r="D34" s="11">
        <f>[29]Março!$F$7</f>
        <v>96</v>
      </c>
      <c r="E34" s="11">
        <f>[29]Março!$F$8</f>
        <v>95</v>
      </c>
      <c r="F34" s="11">
        <f>[29]Março!$F$9</f>
        <v>96</v>
      </c>
      <c r="G34" s="11">
        <f>[29]Março!$F$10</f>
        <v>94</v>
      </c>
      <c r="H34" s="11">
        <f>[29]Março!$F$11</f>
        <v>95</v>
      </c>
      <c r="I34" s="11">
        <f>[29]Março!$F$12</f>
        <v>94</v>
      </c>
      <c r="J34" s="11">
        <f>[29]Março!$F$13</f>
        <v>95</v>
      </c>
      <c r="K34" s="11">
        <f>[29]Março!$F$14</f>
        <v>94</v>
      </c>
      <c r="L34" s="11">
        <f>[29]Março!$F$15</f>
        <v>95</v>
      </c>
      <c r="M34" s="11">
        <f>[29]Março!$F$16</f>
        <v>93</v>
      </c>
      <c r="N34" s="11">
        <f>[29]Março!$F$17</f>
        <v>93</v>
      </c>
      <c r="O34" s="11">
        <f>[29]Março!$F$18</f>
        <v>92</v>
      </c>
      <c r="P34" s="11">
        <f>[29]Março!$F$19</f>
        <v>91</v>
      </c>
      <c r="Q34" s="11">
        <f>[29]Março!$F$20</f>
        <v>93</v>
      </c>
      <c r="R34" s="11">
        <f>[29]Março!$F$21</f>
        <v>95</v>
      </c>
      <c r="S34" s="11">
        <f>[29]Março!$F$22</f>
        <v>94</v>
      </c>
      <c r="T34" s="11">
        <f>[29]Março!$F$23</f>
        <v>94</v>
      </c>
      <c r="U34" s="11">
        <f>[29]Março!$F$24</f>
        <v>96</v>
      </c>
      <c r="V34" s="11">
        <f>[29]Março!$F$25</f>
        <v>96</v>
      </c>
      <c r="W34" s="11">
        <f>[29]Março!$F$26</f>
        <v>94</v>
      </c>
      <c r="X34" s="11">
        <f>[29]Março!$F$27</f>
        <v>95</v>
      </c>
      <c r="Y34" s="11">
        <f>[29]Março!$F$28</f>
        <v>93</v>
      </c>
      <c r="Z34" s="11">
        <f>[29]Março!$F$29</f>
        <v>94</v>
      </c>
      <c r="AA34" s="11">
        <f>[29]Março!$F$30</f>
        <v>94</v>
      </c>
      <c r="AB34" s="11">
        <f>[29]Março!$F$31</f>
        <v>89</v>
      </c>
      <c r="AC34" s="11">
        <f>[29]Março!$F$32</f>
        <v>93</v>
      </c>
      <c r="AD34" s="11">
        <f>[29]Março!$F$33</f>
        <v>95</v>
      </c>
      <c r="AE34" s="11">
        <f>[29]Março!$F$34</f>
        <v>92</v>
      </c>
      <c r="AF34" s="11">
        <f>[29]Março!$F$35</f>
        <v>94</v>
      </c>
      <c r="AG34" s="15">
        <f t="shared" si="12"/>
        <v>96</v>
      </c>
      <c r="AH34" s="93">
        <f t="shared" si="13"/>
        <v>94.032258064516128</v>
      </c>
      <c r="AJ34" t="s">
        <v>47</v>
      </c>
    </row>
    <row r="35" spans="1:36" x14ac:dyDescent="0.2">
      <c r="A35" s="58" t="s">
        <v>173</v>
      </c>
      <c r="B35" s="11">
        <f>[30]Março!$F$5</f>
        <v>82</v>
      </c>
      <c r="C35" s="11">
        <f>[30]Março!$F$6</f>
        <v>79</v>
      </c>
      <c r="D35" s="11">
        <f>[30]Março!$F$7</f>
        <v>82</v>
      </c>
      <c r="E35" s="11">
        <f>[30]Março!$F$8</f>
        <v>83</v>
      </c>
      <c r="F35" s="11">
        <f>[30]Março!$F$9</f>
        <v>77</v>
      </c>
      <c r="G35" s="11">
        <f>[30]Março!$F$10</f>
        <v>73</v>
      </c>
      <c r="H35" s="11">
        <f>[30]Março!$F$11</f>
        <v>74</v>
      </c>
      <c r="I35" s="11">
        <f>[30]Março!$F$12</f>
        <v>64</v>
      </c>
      <c r="J35" s="11">
        <f>[30]Março!$F$13</f>
        <v>69</v>
      </c>
      <c r="K35" s="11">
        <f>[30]Março!$F$14</f>
        <v>73</v>
      </c>
      <c r="L35" s="11">
        <f>[30]Março!$F$15</f>
        <v>73</v>
      </c>
      <c r="M35" s="11">
        <f>[30]Março!$F$16</f>
        <v>70</v>
      </c>
      <c r="N35" s="11">
        <f>[30]Março!$F$17</f>
        <v>73</v>
      </c>
      <c r="O35" s="11">
        <f>[30]Março!$F$18</f>
        <v>69</v>
      </c>
      <c r="P35" s="11">
        <f>[30]Março!$F$19</f>
        <v>60</v>
      </c>
      <c r="Q35" s="11">
        <f>[30]Março!$F$20</f>
        <v>74</v>
      </c>
      <c r="R35" s="11">
        <f>[30]Março!$F$21</f>
        <v>82</v>
      </c>
      <c r="S35" s="11">
        <f>[30]Março!$F$22</f>
        <v>80</v>
      </c>
      <c r="T35" s="11">
        <f>[30]Março!$F$23</f>
        <v>85</v>
      </c>
      <c r="U35" s="11">
        <f>[30]Março!$F$24</f>
        <v>89</v>
      </c>
      <c r="V35" s="11">
        <f>[30]Março!$F$25</f>
        <v>88</v>
      </c>
      <c r="W35" s="11">
        <f>[30]Março!$F$26</f>
        <v>86</v>
      </c>
      <c r="X35" s="11">
        <f>[30]Março!$F$27</f>
        <v>76</v>
      </c>
      <c r="Y35" s="11">
        <f>[30]Março!$F$28</f>
        <v>78</v>
      </c>
      <c r="Z35" s="11">
        <f>[30]Março!$F$29</f>
        <v>78</v>
      </c>
      <c r="AA35" s="11">
        <f>[30]Março!$F$30</f>
        <v>71</v>
      </c>
      <c r="AB35" s="11">
        <f>[30]Março!$F$31</f>
        <v>64</v>
      </c>
      <c r="AC35" s="11">
        <f>[30]Março!$F$32</f>
        <v>71</v>
      </c>
      <c r="AD35" s="11">
        <f>[30]Março!$F$33</f>
        <v>86</v>
      </c>
      <c r="AE35" s="11">
        <f>[30]Março!$F$34</f>
        <v>89</v>
      </c>
      <c r="AF35" s="11">
        <f>[30]Março!$F$35</f>
        <v>86</v>
      </c>
      <c r="AG35" s="15">
        <f>MAX(B35:AF35)</f>
        <v>89</v>
      </c>
      <c r="AH35" s="93">
        <f t="shared" si="13"/>
        <v>76.903225806451616</v>
      </c>
      <c r="AJ35" t="s">
        <v>47</v>
      </c>
    </row>
    <row r="36" spans="1:36" x14ac:dyDescent="0.2">
      <c r="A36" s="58" t="s">
        <v>144</v>
      </c>
      <c r="B36" s="11" t="str">
        <f>[31]Março!$F$5</f>
        <v>*</v>
      </c>
      <c r="C36" s="11" t="str">
        <f>[31]Março!$F$6</f>
        <v>*</v>
      </c>
      <c r="D36" s="11" t="str">
        <f>[31]Março!$F$7</f>
        <v>*</v>
      </c>
      <c r="E36" s="11" t="str">
        <f>[31]Março!$F$8</f>
        <v>*</v>
      </c>
      <c r="F36" s="11" t="str">
        <f>[31]Março!$F$9</f>
        <v>*</v>
      </c>
      <c r="G36" s="11" t="str">
        <f>[31]Março!$F$10</f>
        <v>*</v>
      </c>
      <c r="H36" s="11" t="str">
        <f>[31]Março!$F$11</f>
        <v>*</v>
      </c>
      <c r="I36" s="11" t="str">
        <f>[31]Março!$F$12</f>
        <v>*</v>
      </c>
      <c r="J36" s="11" t="str">
        <f>[31]Março!$F$13</f>
        <v>*</v>
      </c>
      <c r="K36" s="11" t="str">
        <f>[31]Março!$F$14</f>
        <v>*</v>
      </c>
      <c r="L36" s="11" t="str">
        <f>[31]Março!$F$15</f>
        <v>*</v>
      </c>
      <c r="M36" s="11" t="str">
        <f>[31]Março!$F$16</f>
        <v>*</v>
      </c>
      <c r="N36" s="11" t="str">
        <f>[31]Março!$F$17</f>
        <v>*</v>
      </c>
      <c r="O36" s="11" t="str">
        <f>[31]Março!$F$18</f>
        <v>*</v>
      </c>
      <c r="P36" s="11" t="str">
        <f>[31]Março!$F$19</f>
        <v>*</v>
      </c>
      <c r="Q36" s="11" t="str">
        <f>[31]Março!$F$20</f>
        <v>*</v>
      </c>
      <c r="R36" s="11" t="str">
        <f>[31]Março!$F$21</f>
        <v>*</v>
      </c>
      <c r="S36" s="11" t="str">
        <f>[31]Março!$F$22</f>
        <v>*</v>
      </c>
      <c r="T36" s="11" t="str">
        <f>[31]Março!$F$23</f>
        <v>*</v>
      </c>
      <c r="U36" s="11" t="str">
        <f>[31]Março!$F$24</f>
        <v>*</v>
      </c>
      <c r="V36" s="11" t="str">
        <f>[31]Março!$F$25</f>
        <v>*</v>
      </c>
      <c r="W36" s="11" t="str">
        <f>[31]Março!$F$26</f>
        <v>*</v>
      </c>
      <c r="X36" s="11" t="str">
        <f>[31]Março!$F$27</f>
        <v>*</v>
      </c>
      <c r="Y36" s="11" t="str">
        <f>[31]Março!$F$28</f>
        <v>*</v>
      </c>
      <c r="Z36" s="11" t="str">
        <f>[31]Março!$F$29</f>
        <v>*</v>
      </c>
      <c r="AA36" s="11" t="str">
        <f>[31]Março!$F$30</f>
        <v>*</v>
      </c>
      <c r="AB36" s="11" t="str">
        <f>[31]Março!$F$31</f>
        <v>*</v>
      </c>
      <c r="AC36" s="11" t="str">
        <f>[31]Março!$F$32</f>
        <v>*</v>
      </c>
      <c r="AD36" s="11" t="str">
        <f>[31]Março!$F$33</f>
        <v>*</v>
      </c>
      <c r="AE36" s="11" t="str">
        <f>[31]Março!$F$34</f>
        <v>*</v>
      </c>
      <c r="AF36" s="11" t="str">
        <f>[31]Março!$F$35</f>
        <v>*</v>
      </c>
      <c r="AG36" s="15" t="s">
        <v>226</v>
      </c>
      <c r="AH36" s="93" t="s">
        <v>226</v>
      </c>
    </row>
    <row r="37" spans="1:36" x14ac:dyDescent="0.2">
      <c r="A37" s="58" t="s">
        <v>14</v>
      </c>
      <c r="B37" s="11" t="str">
        <f>[32]Março!$F$5</f>
        <v>*</v>
      </c>
      <c r="C37" s="11" t="str">
        <f>[32]Março!$F$6</f>
        <v>*</v>
      </c>
      <c r="D37" s="11" t="str">
        <f>[32]Março!$F$7</f>
        <v>*</v>
      </c>
      <c r="E37" s="11" t="str">
        <f>[32]Março!$F$8</f>
        <v>*</v>
      </c>
      <c r="F37" s="11" t="str">
        <f>[32]Março!$F$9</f>
        <v>*</v>
      </c>
      <c r="G37" s="11" t="str">
        <f>[32]Março!$F$10</f>
        <v>*</v>
      </c>
      <c r="H37" s="11" t="str">
        <f>[32]Março!$F$11</f>
        <v>*</v>
      </c>
      <c r="I37" s="11" t="str">
        <f>[32]Março!$F$12</f>
        <v>*</v>
      </c>
      <c r="J37" s="11" t="str">
        <f>[32]Março!$F$13</f>
        <v>*</v>
      </c>
      <c r="K37" s="11" t="str">
        <f>[32]Março!$F$14</f>
        <v>*</v>
      </c>
      <c r="L37" s="11" t="str">
        <f>[32]Março!$F$15</f>
        <v>*</v>
      </c>
      <c r="M37" s="11" t="str">
        <f>[32]Março!$F$16</f>
        <v>*</v>
      </c>
      <c r="N37" s="11" t="str">
        <f>[32]Março!$F$17</f>
        <v>*</v>
      </c>
      <c r="O37" s="11" t="str">
        <f>[32]Março!$F$18</f>
        <v>*</v>
      </c>
      <c r="P37" s="11" t="str">
        <f>[32]Março!$F$19</f>
        <v>*</v>
      </c>
      <c r="Q37" s="11" t="str">
        <f>[32]Março!$F$20</f>
        <v>*</v>
      </c>
      <c r="R37" s="11" t="str">
        <f>[32]Março!$F$21</f>
        <v>*</v>
      </c>
      <c r="S37" s="11" t="str">
        <f>[32]Março!$F$22</f>
        <v>*</v>
      </c>
      <c r="T37" s="11" t="str">
        <f>[32]Março!$F$23</f>
        <v>*</v>
      </c>
      <c r="U37" s="11" t="str">
        <f>[32]Março!$F$24</f>
        <v>*</v>
      </c>
      <c r="V37" s="11" t="str">
        <f>[32]Março!$F$25</f>
        <v>*</v>
      </c>
      <c r="W37" s="11" t="str">
        <f>[32]Março!$F$26</f>
        <v>*</v>
      </c>
      <c r="X37" s="11" t="str">
        <f>[32]Março!$F$27</f>
        <v>*</v>
      </c>
      <c r="Y37" s="11" t="str">
        <f>[32]Março!$F$28</f>
        <v>*</v>
      </c>
      <c r="Z37" s="11" t="str">
        <f>[32]Março!$F$29</f>
        <v>*</v>
      </c>
      <c r="AA37" s="11" t="str">
        <f>[32]Março!$F$30</f>
        <v>*</v>
      </c>
      <c r="AB37" s="11" t="str">
        <f>[32]Março!$F$31</f>
        <v>*</v>
      </c>
      <c r="AC37" s="11" t="str">
        <f>[32]Março!$F$32</f>
        <v>*</v>
      </c>
      <c r="AD37" s="11" t="str">
        <f>[32]Março!$F$33</f>
        <v>*</v>
      </c>
      <c r="AE37" s="11" t="str">
        <f>[32]Março!$F$34</f>
        <v>*</v>
      </c>
      <c r="AF37" s="11" t="str">
        <f>[32]Março!$F$35</f>
        <v>*</v>
      </c>
      <c r="AG37" s="15" t="s">
        <v>226</v>
      </c>
      <c r="AH37" s="93" t="s">
        <v>226</v>
      </c>
    </row>
    <row r="38" spans="1:36" x14ac:dyDescent="0.2">
      <c r="A38" s="58" t="s">
        <v>174</v>
      </c>
      <c r="B38" s="11">
        <f>[33]Março!$F$5</f>
        <v>91</v>
      </c>
      <c r="C38" s="11">
        <f>[33]Março!$F$6</f>
        <v>91</v>
      </c>
      <c r="D38" s="11">
        <f>[33]Março!$F$7</f>
        <v>91</v>
      </c>
      <c r="E38" s="11">
        <f>[33]Março!$F$8</f>
        <v>88</v>
      </c>
      <c r="F38" s="11">
        <f>[33]Março!$F$9</f>
        <v>91</v>
      </c>
      <c r="G38" s="11">
        <f>[33]Março!$F$10</f>
        <v>92</v>
      </c>
      <c r="H38" s="11">
        <f>[33]Março!$F$11</f>
        <v>90</v>
      </c>
      <c r="I38" s="11">
        <f>[33]Março!$F$12</f>
        <v>91</v>
      </c>
      <c r="J38" s="11">
        <f>[33]Março!$F$13</f>
        <v>92</v>
      </c>
      <c r="K38" s="11">
        <f>[33]Março!$F$14</f>
        <v>91</v>
      </c>
      <c r="L38" s="11">
        <f>[33]Março!$F$15</f>
        <v>91</v>
      </c>
      <c r="M38" s="11">
        <f>[33]Março!$F$16</f>
        <v>92</v>
      </c>
      <c r="N38" s="11">
        <f>[33]Março!$F$17</f>
        <v>90</v>
      </c>
      <c r="O38" s="11">
        <f>[33]Março!$F$18</f>
        <v>91</v>
      </c>
      <c r="P38" s="11">
        <f>[33]Março!$F$19</f>
        <v>90</v>
      </c>
      <c r="Q38" s="11">
        <f>[33]Março!$F$20</f>
        <v>92</v>
      </c>
      <c r="R38" s="11">
        <f>[33]Março!$F$21</f>
        <v>92</v>
      </c>
      <c r="S38" s="11">
        <f>[33]Março!$F$22</f>
        <v>92</v>
      </c>
      <c r="T38" s="11">
        <f>[33]Março!$F$23</f>
        <v>92</v>
      </c>
      <c r="U38" s="11">
        <f>[33]Março!$F$24</f>
        <v>90</v>
      </c>
      <c r="V38" s="11">
        <f>[33]Março!$F$25</f>
        <v>92</v>
      </c>
      <c r="W38" s="11">
        <f>[33]Março!$F$26</f>
        <v>93</v>
      </c>
      <c r="X38" s="11">
        <f>[33]Março!$F$27</f>
        <v>93</v>
      </c>
      <c r="Y38" s="11">
        <f>[33]Março!$F$28</f>
        <v>81</v>
      </c>
      <c r="Z38" s="11">
        <f>[33]Março!$F$29</f>
        <v>92</v>
      </c>
      <c r="AA38" s="11">
        <f>[33]Março!$F$30</f>
        <v>93</v>
      </c>
      <c r="AB38" s="11">
        <f>[33]Março!$F$31</f>
        <v>92</v>
      </c>
      <c r="AC38" s="11">
        <f>[33]Março!$F$32</f>
        <v>92</v>
      </c>
      <c r="AD38" s="11">
        <f>[33]Março!$F$33</f>
        <v>94</v>
      </c>
      <c r="AE38" s="11">
        <f>[33]Março!$F$34</f>
        <v>92</v>
      </c>
      <c r="AF38" s="11">
        <f>[33]Março!$F$35</f>
        <v>91</v>
      </c>
      <c r="AG38" s="15">
        <f>MAX(B38:AF38)</f>
        <v>94</v>
      </c>
      <c r="AH38" s="93">
        <f t="shared" ref="AH38" si="14">AVERAGE(B38:AF38)</f>
        <v>91.129032258064512</v>
      </c>
    </row>
    <row r="39" spans="1:36" x14ac:dyDescent="0.2">
      <c r="A39" s="58" t="s">
        <v>15</v>
      </c>
      <c r="B39" s="11">
        <f>[34]Março!$F$5</f>
        <v>91</v>
      </c>
      <c r="C39" s="11">
        <f>[34]Março!$F$6</f>
        <v>91</v>
      </c>
      <c r="D39" s="11">
        <f>[34]Março!$F$7</f>
        <v>91</v>
      </c>
      <c r="E39" s="11">
        <f>[34]Março!$F$8</f>
        <v>82</v>
      </c>
      <c r="F39" s="11">
        <f>[34]Março!$F$9</f>
        <v>73</v>
      </c>
      <c r="G39" s="11">
        <f>[34]Março!$F$10</f>
        <v>63</v>
      </c>
      <c r="H39" s="11">
        <f>[34]Março!$F$11</f>
        <v>74</v>
      </c>
      <c r="I39" s="11">
        <f>[34]Março!$F$12</f>
        <v>82</v>
      </c>
      <c r="J39" s="11">
        <f>[34]Março!$F$13</f>
        <v>77</v>
      </c>
      <c r="K39" s="11">
        <f>[34]Março!$F$14</f>
        <v>66</v>
      </c>
      <c r="L39" s="11">
        <f>[34]Março!$F$15</f>
        <v>68</v>
      </c>
      <c r="M39" s="11">
        <f>[34]Março!$F$16</f>
        <v>64</v>
      </c>
      <c r="N39" s="11">
        <f>[34]Março!$F$17</f>
        <v>77</v>
      </c>
      <c r="O39" s="11">
        <f>[34]Março!$F$18</f>
        <v>66</v>
      </c>
      <c r="P39" s="11">
        <f>[34]Março!$F$19</f>
        <v>53</v>
      </c>
      <c r="Q39" s="11">
        <f>[34]Março!$F$20</f>
        <v>81</v>
      </c>
      <c r="R39" s="11">
        <f>[34]Março!$F$21</f>
        <v>87</v>
      </c>
      <c r="S39" s="11">
        <f>[34]Março!$F$22</f>
        <v>80</v>
      </c>
      <c r="T39" s="11">
        <f>[34]Março!$F$23</f>
        <v>96</v>
      </c>
      <c r="U39" s="11">
        <f>[34]Março!$F$24</f>
        <v>96</v>
      </c>
      <c r="V39" s="11">
        <f>[34]Março!$F$25</f>
        <v>80</v>
      </c>
      <c r="W39" s="11">
        <f>[34]Março!$F$26</f>
        <v>70</v>
      </c>
      <c r="X39" s="11">
        <f>[34]Março!$F$27</f>
        <v>87</v>
      </c>
      <c r="Y39" s="11">
        <f>[34]Março!$F$28</f>
        <v>78</v>
      </c>
      <c r="Z39" s="11">
        <f>[34]Março!$F$29</f>
        <v>89</v>
      </c>
      <c r="AA39" s="11">
        <f>[34]Março!$F$30</f>
        <v>78</v>
      </c>
      <c r="AB39" s="11">
        <f>[34]Março!$F$31</f>
        <v>74</v>
      </c>
      <c r="AC39" s="11">
        <f>[34]Março!$F$32</f>
        <v>95</v>
      </c>
      <c r="AD39" s="11">
        <f>[34]Março!$F$33</f>
        <v>96</v>
      </c>
      <c r="AE39" s="11">
        <f>[34]Março!$F$34</f>
        <v>96</v>
      </c>
      <c r="AF39" s="11">
        <f>[34]Março!$F$35</f>
        <v>94</v>
      </c>
      <c r="AG39" s="15">
        <f t="shared" ref="AG39:AG40" si="15">MAX(B39:AF39)</f>
        <v>96</v>
      </c>
      <c r="AH39" s="93">
        <f t="shared" ref="AH39:AH41" si="16">AVERAGE(B39:AF39)</f>
        <v>80.483870967741936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[35]Março!$F$5</f>
        <v>63</v>
      </c>
      <c r="C40" s="11">
        <f>[35]Março!$F$6</f>
        <v>80</v>
      </c>
      <c r="D40" s="11">
        <f>[35]Março!$F$7</f>
        <v>79</v>
      </c>
      <c r="E40" s="11">
        <f>[35]Março!$F$8</f>
        <v>83</v>
      </c>
      <c r="F40" s="11" t="str">
        <f>[35]Março!$F$9</f>
        <v>*</v>
      </c>
      <c r="G40" s="11" t="str">
        <f>[35]Março!$F$10</f>
        <v>*</v>
      </c>
      <c r="H40" s="11" t="str">
        <f>[35]Março!$F$11</f>
        <v>*</v>
      </c>
      <c r="I40" s="11" t="str">
        <f>[35]Março!$F$12</f>
        <v>*</v>
      </c>
      <c r="J40" s="11" t="str">
        <f>[35]Março!$F$13</f>
        <v>*</v>
      </c>
      <c r="K40" s="11" t="str">
        <f>[35]Março!$F$14</f>
        <v>*</v>
      </c>
      <c r="L40" s="11" t="str">
        <f>[35]Março!$F$15</f>
        <v>*</v>
      </c>
      <c r="M40" s="11" t="str">
        <f>[35]Março!$F$16</f>
        <v>*</v>
      </c>
      <c r="N40" s="11" t="str">
        <f>[35]Março!$F$17</f>
        <v>*</v>
      </c>
      <c r="O40" s="11" t="str">
        <f>[35]Março!$F$18</f>
        <v>*</v>
      </c>
      <c r="P40" s="11" t="str">
        <f>[35]Março!$F$19</f>
        <v>*</v>
      </c>
      <c r="Q40" s="11" t="str">
        <f>[35]Março!$F$20</f>
        <v>*</v>
      </c>
      <c r="R40" s="11">
        <f>[35]Março!$F$21</f>
        <v>80</v>
      </c>
      <c r="S40" s="11">
        <f>[35]Março!$F$22</f>
        <v>80</v>
      </c>
      <c r="T40" s="11">
        <f>[35]Março!$F$23</f>
        <v>92</v>
      </c>
      <c r="U40" s="11">
        <f>[35]Março!$F$24</f>
        <v>93</v>
      </c>
      <c r="V40" s="11">
        <f>[35]Março!$F$25</f>
        <v>72</v>
      </c>
      <c r="W40" s="11" t="str">
        <f>[35]Março!$F$26</f>
        <v>*</v>
      </c>
      <c r="X40" s="11" t="str">
        <f>[35]Março!$F$27</f>
        <v>*</v>
      </c>
      <c r="Y40" s="11" t="str">
        <f>[35]Março!$F$28</f>
        <v>*</v>
      </c>
      <c r="Z40" s="11" t="str">
        <f>[35]Março!$F$29</f>
        <v>*</v>
      </c>
      <c r="AA40" s="11" t="str">
        <f>[35]Março!$F$30</f>
        <v>*</v>
      </c>
      <c r="AB40" s="11" t="str">
        <f>[35]Março!$F$31</f>
        <v>*</v>
      </c>
      <c r="AC40" s="11" t="str">
        <f>[35]Março!$F$32</f>
        <v>*</v>
      </c>
      <c r="AD40" s="11">
        <f>[35]Março!$F$33</f>
        <v>81</v>
      </c>
      <c r="AE40" s="11">
        <f>[35]Março!$F$34</f>
        <v>92</v>
      </c>
      <c r="AF40" s="11">
        <f>[35]Março!$F$35</f>
        <v>91</v>
      </c>
      <c r="AG40" s="15">
        <f t="shared" si="15"/>
        <v>93</v>
      </c>
      <c r="AH40" s="93">
        <f t="shared" si="16"/>
        <v>82.166666666666671</v>
      </c>
    </row>
    <row r="41" spans="1:36" x14ac:dyDescent="0.2">
      <c r="A41" s="58" t="s">
        <v>175</v>
      </c>
      <c r="B41" s="11">
        <f>[36]Março!$F$5</f>
        <v>97</v>
      </c>
      <c r="C41" s="11">
        <f>[36]Março!$F$6</f>
        <v>95</v>
      </c>
      <c r="D41" s="11">
        <f>[36]Março!$F$7</f>
        <v>95</v>
      </c>
      <c r="E41" s="11">
        <f>[36]Março!$F$8</f>
        <v>97</v>
      </c>
      <c r="F41" s="11">
        <f>[36]Março!$F$9</f>
        <v>95</v>
      </c>
      <c r="G41" s="11">
        <f>[36]Março!$F$10</f>
        <v>95</v>
      </c>
      <c r="H41" s="11">
        <f>[36]Março!$F$11</f>
        <v>96</v>
      </c>
      <c r="I41" s="11">
        <f>[36]Março!$F$12</f>
        <v>92</v>
      </c>
      <c r="J41" s="11">
        <f>[36]Março!$F$13</f>
        <v>91</v>
      </c>
      <c r="K41" s="11">
        <f>[36]Março!$F$14</f>
        <v>94</v>
      </c>
      <c r="L41" s="11">
        <f>[36]Março!$F$15</f>
        <v>95</v>
      </c>
      <c r="M41" s="11">
        <f>[36]Março!$F$16</f>
        <v>90</v>
      </c>
      <c r="N41" s="11">
        <f>[36]Março!$F$17</f>
        <v>93</v>
      </c>
      <c r="O41" s="11">
        <f>[36]Março!$F$18</f>
        <v>92</v>
      </c>
      <c r="P41" s="11">
        <f>[36]Março!$F$19</f>
        <v>89</v>
      </c>
      <c r="Q41" s="11">
        <f>[36]Março!$F$20</f>
        <v>93</v>
      </c>
      <c r="R41" s="11">
        <f>[36]Março!$F$21</f>
        <v>95</v>
      </c>
      <c r="S41" s="11">
        <f>[36]Março!$F$22</f>
        <v>94</v>
      </c>
      <c r="T41" s="11">
        <f>[36]Março!$F$23</f>
        <v>97</v>
      </c>
      <c r="U41" s="11">
        <f>[36]Março!$F$24</f>
        <v>98</v>
      </c>
      <c r="V41" s="11">
        <f>[36]Março!$F$25</f>
        <v>97</v>
      </c>
      <c r="W41" s="11">
        <f>[36]Março!$F$26</f>
        <v>96</v>
      </c>
      <c r="X41" s="11">
        <f>[36]Março!$F$27</f>
        <v>91</v>
      </c>
      <c r="Y41" s="11">
        <f>[36]Março!$F$28</f>
        <v>90</v>
      </c>
      <c r="Z41" s="11">
        <f>[36]Março!$F$29</f>
        <v>86</v>
      </c>
      <c r="AA41" s="11">
        <f>[36]Março!$F$30</f>
        <v>79</v>
      </c>
      <c r="AB41" s="11">
        <f>[36]Março!$F$31</f>
        <v>80</v>
      </c>
      <c r="AC41" s="11">
        <f>[36]Março!$F$32</f>
        <v>88</v>
      </c>
      <c r="AD41" s="11">
        <f>[36]Março!$F$33</f>
        <v>97</v>
      </c>
      <c r="AE41" s="11">
        <f>[36]Março!$F$34</f>
        <v>98</v>
      </c>
      <c r="AF41" s="11">
        <f>[36]Março!$F$35</f>
        <v>98</v>
      </c>
      <c r="AG41" s="15">
        <f>MAX(B41:AF41)</f>
        <v>98</v>
      </c>
      <c r="AH41" s="93">
        <f t="shared" si="16"/>
        <v>93</v>
      </c>
    </row>
    <row r="42" spans="1:36" x14ac:dyDescent="0.2">
      <c r="A42" s="58" t="s">
        <v>17</v>
      </c>
      <c r="B42" s="11">
        <f>[37]Março!$F$5</f>
        <v>97</v>
      </c>
      <c r="C42" s="11">
        <f>[37]Março!$F$6</f>
        <v>95</v>
      </c>
      <c r="D42" s="11">
        <f>[37]Março!$F$7</f>
        <v>95</v>
      </c>
      <c r="E42" s="11">
        <f>[37]Março!$F$8</f>
        <v>98</v>
      </c>
      <c r="F42" s="11">
        <f>[37]Março!$F$9</f>
        <v>97</v>
      </c>
      <c r="G42" s="11">
        <f>[37]Março!$F$10</f>
        <v>96</v>
      </c>
      <c r="H42" s="11">
        <f>[37]Março!$F$11</f>
        <v>90</v>
      </c>
      <c r="I42" s="11">
        <f>[37]Março!$F$12</f>
        <v>86</v>
      </c>
      <c r="J42" s="11">
        <f>[37]Março!$F$13</f>
        <v>95</v>
      </c>
      <c r="K42" s="11">
        <f>[37]Março!$F$14</f>
        <v>94</v>
      </c>
      <c r="L42" s="11">
        <f>[37]Março!$F$15</f>
        <v>95</v>
      </c>
      <c r="M42" s="11">
        <f>[37]Março!$F$16</f>
        <v>90</v>
      </c>
      <c r="N42" s="11">
        <f>[37]Março!$F$17</f>
        <v>93</v>
      </c>
      <c r="O42" s="11">
        <f>[37]Março!$F$18</f>
        <v>94</v>
      </c>
      <c r="P42" s="11">
        <f>[37]Março!$F$19</f>
        <v>79</v>
      </c>
      <c r="Q42" s="11">
        <f>[37]Março!$F$20</f>
        <v>96</v>
      </c>
      <c r="R42" s="11">
        <f>[37]Março!$F$21</f>
        <v>99</v>
      </c>
      <c r="S42" s="11">
        <f>[37]Março!$F$22</f>
        <v>98</v>
      </c>
      <c r="T42" s="11">
        <f>[37]Março!$F$23</f>
        <v>100</v>
      </c>
      <c r="U42" s="11">
        <f>[37]Março!$F$24</f>
        <v>100</v>
      </c>
      <c r="V42" s="11">
        <f>[37]Março!$F$25</f>
        <v>96</v>
      </c>
      <c r="W42" s="11">
        <f>[37]Março!$F$26</f>
        <v>97</v>
      </c>
      <c r="X42" s="11">
        <f>[37]Março!$F$27</f>
        <v>89</v>
      </c>
      <c r="Y42" s="11">
        <f>[37]Março!$F$28</f>
        <v>94</v>
      </c>
      <c r="Z42" s="11">
        <f>[37]Março!$F$29</f>
        <v>85</v>
      </c>
      <c r="AA42" s="11">
        <f>[37]Março!$F$30</f>
        <v>88</v>
      </c>
      <c r="AB42" s="11">
        <f>[37]Março!$F$31</f>
        <v>88</v>
      </c>
      <c r="AC42" s="11">
        <f>[37]Março!$F$32</f>
        <v>77</v>
      </c>
      <c r="AD42" s="11">
        <f>[37]Março!$F$33</f>
        <v>100</v>
      </c>
      <c r="AE42" s="11">
        <f>[37]Março!$F$34</f>
        <v>100</v>
      </c>
      <c r="AF42" s="11">
        <f>[37]Março!$F$35</f>
        <v>100</v>
      </c>
      <c r="AG42" s="15">
        <f t="shared" ref="AG42" si="17">MAX(B42:AF42)</f>
        <v>100</v>
      </c>
      <c r="AH42" s="93">
        <f t="shared" ref="AH42:AH43" si="18">AVERAGE(B42:AF42)</f>
        <v>93.58064516129032</v>
      </c>
    </row>
    <row r="43" spans="1:36" x14ac:dyDescent="0.2">
      <c r="A43" s="58" t="s">
        <v>157</v>
      </c>
      <c r="B43" s="11">
        <f>[38]Março!$F$5</f>
        <v>100</v>
      </c>
      <c r="C43" s="11">
        <f>[38]Março!$F$6</f>
        <v>97</v>
      </c>
      <c r="D43" s="11">
        <f>[38]Março!$F$7</f>
        <v>100</v>
      </c>
      <c r="E43" s="11">
        <f>[38]Março!$F$8</f>
        <v>100</v>
      </c>
      <c r="F43" s="11">
        <f>[38]Março!$F$9</f>
        <v>100</v>
      </c>
      <c r="G43" s="11">
        <f>[38]Março!$F$10</f>
        <v>100</v>
      </c>
      <c r="H43" s="11">
        <f>[38]Março!$F$11</f>
        <v>100</v>
      </c>
      <c r="I43" s="11">
        <f>[38]Março!$F$12</f>
        <v>97</v>
      </c>
      <c r="J43" s="11">
        <f>[38]Março!$F$13</f>
        <v>100</v>
      </c>
      <c r="K43" s="11">
        <f>[38]Março!$F$14</f>
        <v>100</v>
      </c>
      <c r="L43" s="11">
        <f>[38]Março!$F$15</f>
        <v>100</v>
      </c>
      <c r="M43" s="11">
        <f>[38]Março!$F$16</f>
        <v>97</v>
      </c>
      <c r="N43" s="11">
        <f>[38]Março!$F$17</f>
        <v>100</v>
      </c>
      <c r="O43" s="11">
        <f>[38]Março!$F$18</f>
        <v>100</v>
      </c>
      <c r="P43" s="11">
        <f>[38]Março!$F$19</f>
        <v>99</v>
      </c>
      <c r="Q43" s="11">
        <f>[38]Março!$F$20</f>
        <v>100</v>
      </c>
      <c r="R43" s="11">
        <f>[38]Março!$F$21</f>
        <v>100</v>
      </c>
      <c r="S43" s="11">
        <f>[38]Março!$F$22</f>
        <v>100</v>
      </c>
      <c r="T43" s="11">
        <f>[38]Março!$F$23</f>
        <v>100</v>
      </c>
      <c r="U43" s="11">
        <f>[38]Março!$F$24</f>
        <v>100</v>
      </c>
      <c r="V43" s="11">
        <f>[38]Março!$F$25</f>
        <v>100</v>
      </c>
      <c r="W43" s="11">
        <f>[38]Março!$F$26</f>
        <v>100</v>
      </c>
      <c r="X43" s="11">
        <f>[38]Março!$F$27</f>
        <v>93</v>
      </c>
      <c r="Y43" s="11">
        <f>[38]Março!$F$28</f>
        <v>95</v>
      </c>
      <c r="Z43" s="11">
        <f>[38]Março!$F$29</f>
        <v>83</v>
      </c>
      <c r="AA43" s="11">
        <f>[38]Março!$F$30</f>
        <v>80</v>
      </c>
      <c r="AB43" s="11">
        <f>[38]Março!$F$31</f>
        <v>88</v>
      </c>
      <c r="AC43" s="11">
        <f>[38]Março!$F$32</f>
        <v>87</v>
      </c>
      <c r="AD43" s="11">
        <f>[38]Março!$F$33</f>
        <v>100</v>
      </c>
      <c r="AE43" s="11">
        <f>[38]Março!$F$34</f>
        <v>100</v>
      </c>
      <c r="AF43" s="11">
        <f>[38]Março!$F$35</f>
        <v>100</v>
      </c>
      <c r="AG43" s="15">
        <f>MAX(B43:AF43)</f>
        <v>100</v>
      </c>
      <c r="AH43" s="93">
        <f t="shared" si="18"/>
        <v>97.290322580645167</v>
      </c>
    </row>
    <row r="44" spans="1:36" x14ac:dyDescent="0.2">
      <c r="A44" s="58" t="s">
        <v>18</v>
      </c>
      <c r="B44" s="11">
        <f>[39]Março!$F$5</f>
        <v>89</v>
      </c>
      <c r="C44" s="11">
        <f>[39]Março!$F$6</f>
        <v>92</v>
      </c>
      <c r="D44" s="11">
        <f>[39]Março!$F$7</f>
        <v>92</v>
      </c>
      <c r="E44" s="11">
        <f>[39]Março!$F$8</f>
        <v>90</v>
      </c>
      <c r="F44" s="11">
        <f>[39]Março!$F$9</f>
        <v>82</v>
      </c>
      <c r="G44" s="11">
        <f>[39]Março!$F$10</f>
        <v>86</v>
      </c>
      <c r="H44" s="11">
        <f>[39]Março!$F$11</f>
        <v>83</v>
      </c>
      <c r="I44" s="11">
        <f>[39]Março!$F$12</f>
        <v>77</v>
      </c>
      <c r="J44" s="11">
        <f>[39]Março!$F$13</f>
        <v>74</v>
      </c>
      <c r="K44" s="11">
        <f>[39]Março!$F$14</f>
        <v>79</v>
      </c>
      <c r="L44" s="11">
        <f>[39]Março!$F$15</f>
        <v>76</v>
      </c>
      <c r="M44" s="11">
        <f>[39]Março!$F$16</f>
        <v>91</v>
      </c>
      <c r="N44" s="11">
        <f>[39]Março!$F$17</f>
        <v>89</v>
      </c>
      <c r="O44" s="11">
        <f>[39]Março!$F$18</f>
        <v>85</v>
      </c>
      <c r="P44" s="11">
        <f>[39]Março!$F$19</f>
        <v>91</v>
      </c>
      <c r="Q44" s="11">
        <f>[39]Março!$F$20</f>
        <v>92</v>
      </c>
      <c r="R44" s="11">
        <f>[39]Março!$F$21</f>
        <v>94</v>
      </c>
      <c r="S44" s="11">
        <f>[39]Março!$F$22</f>
        <v>92</v>
      </c>
      <c r="T44" s="11">
        <f>[39]Março!$F$23</f>
        <v>94</v>
      </c>
      <c r="U44" s="11">
        <f>[39]Março!$F$24</f>
        <v>94</v>
      </c>
      <c r="V44" s="11">
        <f>[39]Março!$F$25</f>
        <v>97</v>
      </c>
      <c r="W44" s="11">
        <f>[39]Março!$F$26</f>
        <v>95</v>
      </c>
      <c r="X44" s="11">
        <f>[39]Março!$F$27</f>
        <v>96</v>
      </c>
      <c r="Y44" s="11">
        <f>[39]Março!$F$28</f>
        <v>78</v>
      </c>
      <c r="Z44" s="11">
        <f>[39]Março!$F$29</f>
        <v>93</v>
      </c>
      <c r="AA44" s="11">
        <f>[39]Março!$F$30</f>
        <v>89</v>
      </c>
      <c r="AB44" s="11">
        <f>[39]Março!$F$31</f>
        <v>78</v>
      </c>
      <c r="AC44" s="11">
        <f>[39]Março!$F$32</f>
        <v>92</v>
      </c>
      <c r="AD44" s="11">
        <f>[39]Março!$F$33</f>
        <v>96</v>
      </c>
      <c r="AE44" s="11">
        <f>[39]Março!$F$34</f>
        <v>97</v>
      </c>
      <c r="AF44" s="11">
        <f>[39]Março!$F$35</f>
        <v>95</v>
      </c>
      <c r="AG44" s="15">
        <f t="shared" ref="AG44" si="19">MAX(B44:AF44)</f>
        <v>97</v>
      </c>
      <c r="AH44" s="93">
        <f t="shared" ref="AH44:AH45" si="20">AVERAGE(B44:AF44)</f>
        <v>88.645161290322577</v>
      </c>
      <c r="AJ44" t="s">
        <v>47</v>
      </c>
    </row>
    <row r="45" spans="1:36" x14ac:dyDescent="0.2">
      <c r="A45" s="58" t="s">
        <v>162</v>
      </c>
      <c r="B45" s="11">
        <f>[40]Março!$F$5</f>
        <v>92</v>
      </c>
      <c r="C45" s="11">
        <f>[40]Março!$F$6</f>
        <v>91</v>
      </c>
      <c r="D45" s="11">
        <f>[40]Março!$F$7</f>
        <v>91</v>
      </c>
      <c r="E45" s="11">
        <f>[40]Março!$F$8</f>
        <v>92</v>
      </c>
      <c r="F45" s="11">
        <f>[40]Março!$F$9</f>
        <v>94</v>
      </c>
      <c r="G45" s="11">
        <f>[40]Março!$F$10</f>
        <v>89</v>
      </c>
      <c r="H45" s="11">
        <f>[40]Março!$F$11</f>
        <v>83</v>
      </c>
      <c r="I45" s="11">
        <f>[40]Março!$F$12</f>
        <v>97</v>
      </c>
      <c r="J45" s="11">
        <f>[40]Março!$F$13</f>
        <v>94</v>
      </c>
      <c r="K45" s="11">
        <f>[40]Março!$F$14</f>
        <v>90</v>
      </c>
      <c r="L45" s="11">
        <f>[40]Março!$F$15</f>
        <v>96</v>
      </c>
      <c r="M45" s="11">
        <f>[40]Março!$F$16</f>
        <v>95</v>
      </c>
      <c r="N45" s="11">
        <f>[40]Março!$F$17</f>
        <v>95</v>
      </c>
      <c r="O45" s="11">
        <f>[40]Março!$F$18</f>
        <v>92</v>
      </c>
      <c r="P45" s="11">
        <f>[40]Março!$F$19</f>
        <v>95</v>
      </c>
      <c r="Q45" s="11">
        <f>[40]Março!$F$20</f>
        <v>95</v>
      </c>
      <c r="R45" s="11">
        <f>[40]Março!$F$21</f>
        <v>97</v>
      </c>
      <c r="S45" s="11">
        <f>[40]Março!$F$22</f>
        <v>96</v>
      </c>
      <c r="T45" s="11">
        <f>[40]Março!$F$23</f>
        <v>98</v>
      </c>
      <c r="U45" s="11">
        <f>[40]Março!$F$24</f>
        <v>98</v>
      </c>
      <c r="V45" s="11">
        <f>[40]Março!$F$25</f>
        <v>99</v>
      </c>
      <c r="W45" s="11">
        <f>[40]Março!$F$26</f>
        <v>99</v>
      </c>
      <c r="X45" s="11">
        <f>[40]Março!$F$27</f>
        <v>82</v>
      </c>
      <c r="Y45" s="11">
        <f>[40]Março!$F$28</f>
        <v>79</v>
      </c>
      <c r="Z45" s="11">
        <f>[40]Março!$F$29</f>
        <v>78</v>
      </c>
      <c r="AA45" s="11">
        <f>[40]Março!$F$30</f>
        <v>73</v>
      </c>
      <c r="AB45" s="11">
        <f>[40]Março!$F$31</f>
        <v>82</v>
      </c>
      <c r="AC45" s="11">
        <f>[40]Março!$F$32</f>
        <v>93</v>
      </c>
      <c r="AD45" s="11">
        <f>[40]Março!$F$33</f>
        <v>97</v>
      </c>
      <c r="AE45" s="11">
        <f>[40]Março!$F$34</f>
        <v>99</v>
      </c>
      <c r="AF45" s="11">
        <f>[40]Março!$F$35</f>
        <v>99</v>
      </c>
      <c r="AG45" s="15">
        <f>MAX(B45:AF45)</f>
        <v>99</v>
      </c>
      <c r="AH45" s="93">
        <f t="shared" si="20"/>
        <v>91.935483870967744</v>
      </c>
      <c r="AJ45" t="s">
        <v>47</v>
      </c>
    </row>
    <row r="46" spans="1:36" x14ac:dyDescent="0.2">
      <c r="A46" s="58" t="s">
        <v>19</v>
      </c>
      <c r="B46" s="11">
        <f>[41]Março!$F$5</f>
        <v>93</v>
      </c>
      <c r="C46" s="11">
        <f>[41]Março!$F$6</f>
        <v>86</v>
      </c>
      <c r="D46" s="11">
        <f>[41]Março!$F$7</f>
        <v>89</v>
      </c>
      <c r="E46" s="11">
        <f>[41]Março!$F$8</f>
        <v>87</v>
      </c>
      <c r="F46" s="11">
        <f>[41]Março!$F$9</f>
        <v>80</v>
      </c>
      <c r="G46" s="11">
        <f>[41]Março!$F$10</f>
        <v>69</v>
      </c>
      <c r="H46" s="11">
        <f>[41]Março!$F$11</f>
        <v>80</v>
      </c>
      <c r="I46" s="11">
        <f>[41]Março!$F$12</f>
        <v>75</v>
      </c>
      <c r="J46" s="11">
        <f>[41]Março!$F$13</f>
        <v>81</v>
      </c>
      <c r="K46" s="11">
        <f>[41]Março!$F$14</f>
        <v>73</v>
      </c>
      <c r="L46" s="11">
        <f>[41]Março!$F$15</f>
        <v>60</v>
      </c>
      <c r="M46" s="11">
        <f>[41]Março!$F$16</f>
        <v>76</v>
      </c>
      <c r="N46" s="11">
        <f>[41]Março!$F$17</f>
        <v>78</v>
      </c>
      <c r="O46" s="11">
        <f>[41]Março!$F$18</f>
        <v>70</v>
      </c>
      <c r="P46" s="11">
        <f>[41]Março!$F$19</f>
        <v>64</v>
      </c>
      <c r="Q46" s="11">
        <f>[41]Março!$F$20</f>
        <v>74</v>
      </c>
      <c r="R46" s="11">
        <f>[41]Março!$F$21</f>
        <v>86</v>
      </c>
      <c r="S46" s="11">
        <f>[41]Março!$F$22</f>
        <v>87</v>
      </c>
      <c r="T46" s="11">
        <f>[41]Março!$F$23</f>
        <v>96</v>
      </c>
      <c r="U46" s="11">
        <f>[41]Março!$F$24</f>
        <v>96</v>
      </c>
      <c r="V46" s="11">
        <f>[41]Março!$F$25</f>
        <v>85</v>
      </c>
      <c r="W46" s="11">
        <f>[41]Março!$F$26</f>
        <v>73</v>
      </c>
      <c r="X46" s="11">
        <f>[41]Março!$F$27</f>
        <v>79</v>
      </c>
      <c r="Y46" s="11">
        <f>[41]Março!$F$28</f>
        <v>73</v>
      </c>
      <c r="Z46" s="11">
        <f>[41]Março!$F$29</f>
        <v>74</v>
      </c>
      <c r="AA46" s="11">
        <f>[41]Março!$F$30</f>
        <v>71</v>
      </c>
      <c r="AB46" s="11">
        <f>[41]Março!$F$31</f>
        <v>67</v>
      </c>
      <c r="AC46" s="11">
        <f>[41]Março!$F$32</f>
        <v>94</v>
      </c>
      <c r="AD46" s="11">
        <f>[41]Março!$F$33</f>
        <v>96</v>
      </c>
      <c r="AE46" s="11">
        <f>[41]Março!$F$34</f>
        <v>96</v>
      </c>
      <c r="AF46" s="11">
        <f>[41]Março!$F$35</f>
        <v>92</v>
      </c>
      <c r="AG46" s="15">
        <f t="shared" ref="AG46" si="21">MAX(B46:AF46)</f>
        <v>96</v>
      </c>
      <c r="AH46" s="93">
        <f>AVERAGE(B46:AF46)</f>
        <v>80.645161290322577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[42]Março!$F$5</f>
        <v>87</v>
      </c>
      <c r="C47" s="11">
        <f>[42]Março!$F$6</f>
        <v>88</v>
      </c>
      <c r="D47" s="11">
        <f>[42]Março!$F$7</f>
        <v>87</v>
      </c>
      <c r="E47" s="11">
        <f>[42]Março!$F$8</f>
        <v>86</v>
      </c>
      <c r="F47" s="11">
        <f>[42]Março!$F$9</f>
        <v>83</v>
      </c>
      <c r="G47" s="11">
        <f>[42]Março!$F$10</f>
        <v>79</v>
      </c>
      <c r="H47" s="11">
        <f>[42]Março!$F$11</f>
        <v>77</v>
      </c>
      <c r="I47" s="11">
        <f>[42]Março!$F$12</f>
        <v>66</v>
      </c>
      <c r="J47" s="11">
        <f>[42]Março!$F$13</f>
        <v>73</v>
      </c>
      <c r="K47" s="11">
        <f>[42]Março!$F$14</f>
        <v>73</v>
      </c>
      <c r="L47" s="11">
        <f>[42]Março!$F$15</f>
        <v>74</v>
      </c>
      <c r="M47" s="11">
        <f>[42]Março!$F$16</f>
        <v>69</v>
      </c>
      <c r="N47" s="11">
        <f>[42]Março!$F$17</f>
        <v>67</v>
      </c>
      <c r="O47" s="11">
        <f>[42]Março!$F$18</f>
        <v>68</v>
      </c>
      <c r="P47" s="11">
        <f>[42]Março!$F$19</f>
        <v>71</v>
      </c>
      <c r="Q47" s="11">
        <f>[42]Março!$F$20</f>
        <v>92</v>
      </c>
      <c r="R47" s="11">
        <f>[42]Março!$F$21</f>
        <v>88</v>
      </c>
      <c r="S47" s="11">
        <f>[42]Março!$F$22</f>
        <v>80</v>
      </c>
      <c r="T47" s="11">
        <f>[42]Março!$F$23</f>
        <v>95</v>
      </c>
      <c r="U47" s="11">
        <f>[42]Março!$F$24</f>
        <v>95</v>
      </c>
      <c r="V47" s="11">
        <f>[42]Março!$F$25</f>
        <v>89</v>
      </c>
      <c r="W47" s="11">
        <f>[42]Março!$F$26</f>
        <v>93</v>
      </c>
      <c r="X47" s="11">
        <f>[42]Março!$F$27</f>
        <v>81</v>
      </c>
      <c r="Y47" s="11">
        <f>[42]Março!$F$28</f>
        <v>82</v>
      </c>
      <c r="Z47" s="11">
        <f>[42]Março!$F$29</f>
        <v>80</v>
      </c>
      <c r="AA47" s="11">
        <f>[42]Março!$F$30</f>
        <v>73</v>
      </c>
      <c r="AB47" s="11">
        <f>[42]Março!$F$31</f>
        <v>73</v>
      </c>
      <c r="AC47" s="11">
        <f>[42]Março!$F$32</f>
        <v>93</v>
      </c>
      <c r="AD47" s="11">
        <f>[42]Março!$F$33</f>
        <v>96</v>
      </c>
      <c r="AE47" s="11">
        <f>[42]Março!$F$34</f>
        <v>92</v>
      </c>
      <c r="AF47" s="11">
        <f>[42]Março!$F$35</f>
        <v>91</v>
      </c>
      <c r="AG47" s="15">
        <f>MAX(B47:AF47)</f>
        <v>96</v>
      </c>
      <c r="AH47" s="93">
        <f t="shared" ref="AH47" si="22">AVERAGE(B47:AF47)</f>
        <v>81.967741935483872</v>
      </c>
      <c r="AJ47" t="s">
        <v>47</v>
      </c>
    </row>
    <row r="48" spans="1:36" x14ac:dyDescent="0.2">
      <c r="A48" s="58" t="s">
        <v>44</v>
      </c>
      <c r="B48" s="11">
        <f>[43]Março!$F$5</f>
        <v>93</v>
      </c>
      <c r="C48" s="11">
        <f>[43]Março!$F$6</f>
        <v>89</v>
      </c>
      <c r="D48" s="11">
        <f>[43]Março!$F$7</f>
        <v>92</v>
      </c>
      <c r="E48" s="11">
        <f>[43]Março!$F$8</f>
        <v>90</v>
      </c>
      <c r="F48" s="11">
        <f>[43]Março!$F$9</f>
        <v>83</v>
      </c>
      <c r="G48" s="11">
        <f>[43]Março!$F$10</f>
        <v>83</v>
      </c>
      <c r="H48" s="11">
        <f>[43]Março!$F$11</f>
        <v>87</v>
      </c>
      <c r="I48" s="11">
        <f>[43]Março!$F$12</f>
        <v>89</v>
      </c>
      <c r="J48" s="11">
        <f>[43]Março!$F$13</f>
        <v>84</v>
      </c>
      <c r="K48" s="11">
        <f>[43]Março!$F$14</f>
        <v>74</v>
      </c>
      <c r="L48" s="11">
        <f>[43]Março!$F$15</f>
        <v>71</v>
      </c>
      <c r="M48" s="11">
        <f>[43]Março!$F$16</f>
        <v>84</v>
      </c>
      <c r="N48" s="11">
        <f>[43]Março!$F$17</f>
        <v>87</v>
      </c>
      <c r="O48" s="11">
        <f>[43]Março!$F$18</f>
        <v>87</v>
      </c>
      <c r="P48" s="11">
        <f>[43]Março!$F$19</f>
        <v>88</v>
      </c>
      <c r="Q48" s="11">
        <f>[43]Março!$F$20</f>
        <v>91</v>
      </c>
      <c r="R48" s="11">
        <f>[43]Março!$F$21</f>
        <v>87</v>
      </c>
      <c r="S48" s="11">
        <f>[43]Março!$F$22</f>
        <v>86</v>
      </c>
      <c r="T48" s="11">
        <f>[43]Março!$F$23</f>
        <v>91</v>
      </c>
      <c r="U48" s="11">
        <f>[43]Março!$F$24</f>
        <v>96</v>
      </c>
      <c r="V48" s="11">
        <f>[43]Março!$F$25</f>
        <v>97</v>
      </c>
      <c r="W48" s="11">
        <f>[43]Março!$F$26</f>
        <v>97</v>
      </c>
      <c r="X48" s="11">
        <f>[43]Março!$F$27</f>
        <v>94</v>
      </c>
      <c r="Y48" s="11">
        <f>[43]Março!$F$28</f>
        <v>93</v>
      </c>
      <c r="Z48" s="11">
        <f>[43]Março!$F$29</f>
        <v>94</v>
      </c>
      <c r="AA48" s="11">
        <f>[43]Março!$F$30</f>
        <v>93</v>
      </c>
      <c r="AB48" s="11">
        <f>[43]Março!$F$31</f>
        <v>91</v>
      </c>
      <c r="AC48" s="11">
        <f>[43]Março!$F$32</f>
        <v>91</v>
      </c>
      <c r="AD48" s="11">
        <f>[43]Março!$F$33</f>
        <v>92</v>
      </c>
      <c r="AE48" s="11">
        <f>[43]Março!$F$34</f>
        <v>91</v>
      </c>
      <c r="AF48" s="11">
        <f>[43]Março!$F$35</f>
        <v>94</v>
      </c>
      <c r="AG48" s="15">
        <f>MAX(B48:AF48)</f>
        <v>97</v>
      </c>
      <c r="AH48" s="93">
        <f>AVERAGE(B48:AF48)</f>
        <v>89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[44]Março!$F$5</f>
        <v>*</v>
      </c>
      <c r="C49" s="11" t="str">
        <f>[44]Março!$F$6</f>
        <v>*</v>
      </c>
      <c r="D49" s="11" t="str">
        <f>[44]Março!$F$7</f>
        <v>*</v>
      </c>
      <c r="E49" s="11" t="str">
        <f>[44]Março!$F$8</f>
        <v>*</v>
      </c>
      <c r="F49" s="11" t="str">
        <f>[44]Março!$F$9</f>
        <v>*</v>
      </c>
      <c r="G49" s="11" t="str">
        <f>[44]Março!$F$10</f>
        <v>*</v>
      </c>
      <c r="H49" s="11" t="str">
        <f>[44]Março!$F$11</f>
        <v>*</v>
      </c>
      <c r="I49" s="11" t="str">
        <f>[44]Março!$F$12</f>
        <v>*</v>
      </c>
      <c r="J49" s="11" t="str">
        <f>[44]Março!$F$13</f>
        <v>*</v>
      </c>
      <c r="K49" s="11" t="str">
        <f>[44]Março!$F$14</f>
        <v>*</v>
      </c>
      <c r="L49" s="11" t="str">
        <f>[44]Março!$F$15</f>
        <v>*</v>
      </c>
      <c r="M49" s="11" t="str">
        <f>[44]Março!$F$16</f>
        <v>*</v>
      </c>
      <c r="N49" s="11" t="str">
        <f>[44]Março!$F$17</f>
        <v>*</v>
      </c>
      <c r="O49" s="11" t="str">
        <f>[44]Março!$F$18</f>
        <v>*</v>
      </c>
      <c r="P49" s="11" t="str">
        <f>[44]Março!$F$19</f>
        <v>*</v>
      </c>
      <c r="Q49" s="11" t="str">
        <f>[44]Março!$F$20</f>
        <v>*</v>
      </c>
      <c r="R49" s="11" t="str">
        <f>[44]Março!$F$21</f>
        <v>*</v>
      </c>
      <c r="S49" s="11" t="str">
        <f>[44]Março!$F$22</f>
        <v>*</v>
      </c>
      <c r="T49" s="11" t="str">
        <f>[44]Março!$F$23</f>
        <v>*</v>
      </c>
      <c r="U49" s="11" t="str">
        <f>[44]Março!$F$24</f>
        <v>*</v>
      </c>
      <c r="V49" s="11" t="str">
        <f>[44]Março!$F$25</f>
        <v>*</v>
      </c>
      <c r="W49" s="11" t="str">
        <f>[44]Março!$F$26</f>
        <v>*</v>
      </c>
      <c r="X49" s="11" t="str">
        <f>[44]Março!$F$27</f>
        <v>*</v>
      </c>
      <c r="Y49" s="11" t="str">
        <f>[44]Março!$F$28</f>
        <v>*</v>
      </c>
      <c r="Z49" s="11" t="str">
        <f>[44]Março!$F$29</f>
        <v>*</v>
      </c>
      <c r="AA49" s="11" t="str">
        <f>[44]Março!$F$30</f>
        <v>*</v>
      </c>
      <c r="AB49" s="11" t="str">
        <f>[44]Março!$F$31</f>
        <v>*</v>
      </c>
      <c r="AC49" s="11" t="str">
        <f>[44]Março!$F$32</f>
        <v>*</v>
      </c>
      <c r="AD49" s="11" t="str">
        <f>[44]Março!$F$33</f>
        <v>*</v>
      </c>
      <c r="AE49" s="11" t="str">
        <f>[44]Março!$F$34</f>
        <v>*</v>
      </c>
      <c r="AF49" s="11" t="str">
        <f>[44]Março!$F$35</f>
        <v>*</v>
      </c>
      <c r="AG49" s="15" t="s">
        <v>226</v>
      </c>
      <c r="AH49" s="93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23">MAX(B5:B49)</f>
        <v>100</v>
      </c>
      <c r="C50" s="13">
        <f t="shared" si="23"/>
        <v>98</v>
      </c>
      <c r="D50" s="13">
        <f t="shared" si="23"/>
        <v>100</v>
      </c>
      <c r="E50" s="13">
        <f t="shared" si="23"/>
        <v>100</v>
      </c>
      <c r="F50" s="13">
        <f t="shared" si="23"/>
        <v>100</v>
      </c>
      <c r="G50" s="13">
        <f t="shared" si="23"/>
        <v>100</v>
      </c>
      <c r="H50" s="13">
        <f t="shared" si="23"/>
        <v>100</v>
      </c>
      <c r="I50" s="13">
        <f t="shared" si="23"/>
        <v>97</v>
      </c>
      <c r="J50" s="13">
        <f t="shared" si="23"/>
        <v>100</v>
      </c>
      <c r="K50" s="13">
        <f t="shared" si="23"/>
        <v>100</v>
      </c>
      <c r="L50" s="13">
        <f t="shared" si="23"/>
        <v>100</v>
      </c>
      <c r="M50" s="13">
        <f t="shared" si="23"/>
        <v>97</v>
      </c>
      <c r="N50" s="13">
        <f t="shared" si="23"/>
        <v>100</v>
      </c>
      <c r="O50" s="13">
        <f t="shared" si="23"/>
        <v>100</v>
      </c>
      <c r="P50" s="13">
        <f t="shared" si="23"/>
        <v>99</v>
      </c>
      <c r="Q50" s="13">
        <f t="shared" si="23"/>
        <v>100</v>
      </c>
      <c r="R50" s="13">
        <f t="shared" si="23"/>
        <v>100</v>
      </c>
      <c r="S50" s="13">
        <f t="shared" si="23"/>
        <v>100</v>
      </c>
      <c r="T50" s="13">
        <f t="shared" si="23"/>
        <v>100</v>
      </c>
      <c r="U50" s="13">
        <f t="shared" si="23"/>
        <v>100</v>
      </c>
      <c r="V50" s="13">
        <f t="shared" si="23"/>
        <v>100</v>
      </c>
      <c r="W50" s="13">
        <f t="shared" si="23"/>
        <v>100</v>
      </c>
      <c r="X50" s="13">
        <f t="shared" si="23"/>
        <v>98</v>
      </c>
      <c r="Y50" s="13">
        <f t="shared" si="23"/>
        <v>95</v>
      </c>
      <c r="Z50" s="13">
        <f t="shared" si="23"/>
        <v>99</v>
      </c>
      <c r="AA50" s="13">
        <f t="shared" si="23"/>
        <v>95</v>
      </c>
      <c r="AB50" s="13">
        <f t="shared" si="23"/>
        <v>94</v>
      </c>
      <c r="AC50" s="13">
        <f t="shared" si="23"/>
        <v>97</v>
      </c>
      <c r="AD50" s="13">
        <f t="shared" si="23"/>
        <v>100</v>
      </c>
      <c r="AE50" s="13">
        <f t="shared" si="23"/>
        <v>100</v>
      </c>
      <c r="AF50" s="13">
        <f t="shared" ref="AF50" si="24">MAX(AF5:AF49)</f>
        <v>100</v>
      </c>
      <c r="AG50" s="15">
        <f t="shared" si="23"/>
        <v>100</v>
      </c>
      <c r="AH50" s="93">
        <f>AVERAGE(AH5:AH49)</f>
        <v>86.939555262965385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  <c r="AJ64" s="1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64" sqref="AL6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4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6">
        <v>30</v>
      </c>
      <c r="AF3" s="155">
        <v>31</v>
      </c>
      <c r="AG3" s="118" t="s">
        <v>38</v>
      </c>
      <c r="AH3" s="60" t="s">
        <v>36</v>
      </c>
    </row>
    <row r="4" spans="1:34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8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[1]Março!$G$5</f>
        <v>40</v>
      </c>
      <c r="C5" s="128">
        <f>[1]Março!$G$6</f>
        <v>52</v>
      </c>
      <c r="D5" s="128">
        <f>[1]Março!$G$7</f>
        <v>42</v>
      </c>
      <c r="E5" s="128">
        <f>[1]Março!$G$8</f>
        <v>34</v>
      </c>
      <c r="F5" s="128">
        <f>[1]Março!$G$9</f>
        <v>29</v>
      </c>
      <c r="G5" s="128">
        <f>[1]Março!$G$10</f>
        <v>29</v>
      </c>
      <c r="H5" s="128">
        <f>[1]Março!$G$11</f>
        <v>25</v>
      </c>
      <c r="I5" s="128">
        <f>[1]Março!$G$12</f>
        <v>27</v>
      </c>
      <c r="J5" s="128">
        <f>[1]Março!$G$13</f>
        <v>26</v>
      </c>
      <c r="K5" s="128">
        <f>[1]Março!$G$14</f>
        <v>25</v>
      </c>
      <c r="L5" s="128">
        <f>[1]Março!$G$15</f>
        <v>28</v>
      </c>
      <c r="M5" s="128">
        <f>[1]Março!$G$16</f>
        <v>28</v>
      </c>
      <c r="N5" s="128">
        <f>[1]Março!$G$17</f>
        <v>27</v>
      </c>
      <c r="O5" s="128">
        <f>[1]Março!$G$18</f>
        <v>25</v>
      </c>
      <c r="P5" s="128">
        <f>[1]Março!$G$19</f>
        <v>34</v>
      </c>
      <c r="Q5" s="128">
        <f>[1]Março!$G$20</f>
        <v>31</v>
      </c>
      <c r="R5" s="128">
        <f>[1]Março!$G$21</f>
        <v>34</v>
      </c>
      <c r="S5" s="128">
        <f>[1]Março!$G$22</f>
        <v>33</v>
      </c>
      <c r="T5" s="128">
        <f>[1]Março!$G$23</f>
        <v>42</v>
      </c>
      <c r="U5" s="128">
        <f>[1]Março!$G$24</f>
        <v>51</v>
      </c>
      <c r="V5" s="128">
        <f>[1]Março!$G$25</f>
        <v>53</v>
      </c>
      <c r="W5" s="128">
        <f>[1]Março!$G$26</f>
        <v>52</v>
      </c>
      <c r="X5" s="128">
        <f>[1]Março!$G$27</f>
        <v>29</v>
      </c>
      <c r="Y5" s="128">
        <f>[1]Março!$G$28</f>
        <v>48</v>
      </c>
      <c r="Z5" s="128">
        <f>[1]Março!$G$29</f>
        <v>41</v>
      </c>
      <c r="AA5" s="128">
        <f>[1]Março!$G$30</f>
        <v>32</v>
      </c>
      <c r="AB5" s="128">
        <f>[1]Março!$G$31</f>
        <v>32</v>
      </c>
      <c r="AC5" s="128">
        <f>[1]Março!$G$32</f>
        <v>43</v>
      </c>
      <c r="AD5" s="128">
        <f>[1]Março!$G$33</f>
        <v>56</v>
      </c>
      <c r="AE5" s="128">
        <f>[1]Março!$G$34</f>
        <v>45</v>
      </c>
      <c r="AF5" s="128">
        <f>[1]Março!$G$35</f>
        <v>36</v>
      </c>
      <c r="AG5" s="15">
        <f t="shared" ref="AG5:AG6" si="1">MIN(B5:AF5)</f>
        <v>25</v>
      </c>
      <c r="AH5" s="93">
        <f t="shared" ref="AH5:AH6" si="2">AVERAGE(B5:AF5)</f>
        <v>36.41935483870968</v>
      </c>
    </row>
    <row r="6" spans="1:34" x14ac:dyDescent="0.2">
      <c r="A6" s="58" t="s">
        <v>0</v>
      </c>
      <c r="B6" s="11">
        <f>[2]Março!$G$5</f>
        <v>35</v>
      </c>
      <c r="C6" s="11">
        <f>[2]Março!$G$6</f>
        <v>29</v>
      </c>
      <c r="D6" s="11">
        <f>[2]Março!$G$7</f>
        <v>29</v>
      </c>
      <c r="E6" s="11">
        <f>[2]Março!$G$8</f>
        <v>22</v>
      </c>
      <c r="F6" s="11">
        <f>[2]Março!$G$9</f>
        <v>16</v>
      </c>
      <c r="G6" s="11">
        <f>[2]Março!$G$10</f>
        <v>22</v>
      </c>
      <c r="H6" s="11">
        <f>[2]Março!$G$11</f>
        <v>23</v>
      </c>
      <c r="I6" s="11">
        <f>[2]Março!$G$12</f>
        <v>26</v>
      </c>
      <c r="J6" s="11">
        <f>[2]Março!$G$13</f>
        <v>21</v>
      </c>
      <c r="K6" s="11">
        <f>[2]Março!$G$14</f>
        <v>20</v>
      </c>
      <c r="L6" s="11">
        <f>[2]Março!$G$15</f>
        <v>20</v>
      </c>
      <c r="M6" s="11">
        <f>[2]Março!$G$16</f>
        <v>26</v>
      </c>
      <c r="N6" s="11">
        <f>[2]Março!$G$17</f>
        <v>23</v>
      </c>
      <c r="O6" s="11">
        <f>[2]Março!$G$18</f>
        <v>14</v>
      </c>
      <c r="P6" s="11">
        <f>[2]Março!$G$19</f>
        <v>19</v>
      </c>
      <c r="Q6" s="11">
        <f>[2]Março!$G$20</f>
        <v>30</v>
      </c>
      <c r="R6" s="11">
        <f>[2]Março!$G$21</f>
        <v>35</v>
      </c>
      <c r="S6" s="11">
        <f>[2]Março!$G$22</f>
        <v>31</v>
      </c>
      <c r="T6" s="11">
        <f>[2]Março!$G$23</f>
        <v>72</v>
      </c>
      <c r="U6" s="11">
        <f>[2]Março!$G$24</f>
        <v>45</v>
      </c>
      <c r="V6" s="11">
        <f>[2]Março!$G$25</f>
        <v>26</v>
      </c>
      <c r="W6" s="11">
        <f>[2]Março!$G$26</f>
        <v>23</v>
      </c>
      <c r="X6" s="11">
        <f>[2]Março!$G$27</f>
        <v>23</v>
      </c>
      <c r="Y6" s="11">
        <f>[2]Março!$G$28</f>
        <v>28</v>
      </c>
      <c r="Z6" s="11">
        <f>[2]Março!$G$29</f>
        <v>29</v>
      </c>
      <c r="AA6" s="11">
        <f>[2]Março!$G$30</f>
        <v>28</v>
      </c>
      <c r="AB6" s="11">
        <f>[2]Março!$G$31</f>
        <v>26</v>
      </c>
      <c r="AC6" s="11">
        <f>[2]Março!$G$32</f>
        <v>38</v>
      </c>
      <c r="AD6" s="11">
        <f>[2]Março!$G$33</f>
        <v>53</v>
      </c>
      <c r="AE6" s="11">
        <f>[2]Março!$G$34</f>
        <v>42</v>
      </c>
      <c r="AF6" s="11">
        <f>[2]Março!$G$35</f>
        <v>31</v>
      </c>
      <c r="AG6" s="15">
        <f t="shared" si="1"/>
        <v>14</v>
      </c>
      <c r="AH6" s="93">
        <f t="shared" si="2"/>
        <v>29.193548387096776</v>
      </c>
    </row>
    <row r="7" spans="1:34" x14ac:dyDescent="0.2">
      <c r="A7" s="58" t="s">
        <v>104</v>
      </c>
      <c r="B7" s="11">
        <f>[3]Março!$G$5</f>
        <v>44</v>
      </c>
      <c r="C7" s="11">
        <f>[3]Março!$G$6</f>
        <v>48</v>
      </c>
      <c r="D7" s="11">
        <f>[3]Março!$G$7</f>
        <v>44</v>
      </c>
      <c r="E7" s="11">
        <f>[3]Março!$G$8</f>
        <v>36</v>
      </c>
      <c r="F7" s="11">
        <f>[3]Março!$G$9</f>
        <v>28</v>
      </c>
      <c r="G7" s="11">
        <f>[3]Março!$G$10</f>
        <v>33</v>
      </c>
      <c r="H7" s="11">
        <f>[3]Março!$G$11</f>
        <v>29</v>
      </c>
      <c r="I7" s="11">
        <f>[3]Março!$G$12</f>
        <v>33</v>
      </c>
      <c r="J7" s="11">
        <f>[3]Março!$G$13</f>
        <v>29</v>
      </c>
      <c r="K7" s="11">
        <f>[3]Março!$G$14</f>
        <v>28</v>
      </c>
      <c r="L7" s="11">
        <f>[3]Março!$G$15</f>
        <v>30</v>
      </c>
      <c r="M7" s="11">
        <f>[3]Março!$G$16</f>
        <v>33</v>
      </c>
      <c r="N7" s="11">
        <f>[3]Março!$G$17</f>
        <v>29</v>
      </c>
      <c r="O7" s="11">
        <f>[3]Março!$G$18</f>
        <v>21</v>
      </c>
      <c r="P7" s="11">
        <f>[3]Março!$G$19</f>
        <v>31</v>
      </c>
      <c r="Q7" s="11">
        <f>[3]Março!$G$20</f>
        <v>43</v>
      </c>
      <c r="R7" s="11">
        <f>[3]Março!$G$21</f>
        <v>32</v>
      </c>
      <c r="S7" s="11">
        <f>[3]Março!$G$22</f>
        <v>38</v>
      </c>
      <c r="T7" s="11">
        <f>[3]Março!$G$23</f>
        <v>69</v>
      </c>
      <c r="U7" s="11">
        <f>[3]Março!$G$24</f>
        <v>55</v>
      </c>
      <c r="V7" s="11">
        <f>[3]Março!$G$25</f>
        <v>39</v>
      </c>
      <c r="W7" s="11">
        <f>[3]Março!$G$26</f>
        <v>43</v>
      </c>
      <c r="X7" s="11">
        <f>[3]Março!$G$27</f>
        <v>29</v>
      </c>
      <c r="Y7" s="11">
        <f>[3]Março!$G$28</f>
        <v>40</v>
      </c>
      <c r="Z7" s="11">
        <f>[3]Março!$G$29</f>
        <v>34</v>
      </c>
      <c r="AA7" s="11">
        <f>[3]Março!$G$30</f>
        <v>32</v>
      </c>
      <c r="AB7" s="11">
        <f>[3]Março!$G$31</f>
        <v>31</v>
      </c>
      <c r="AC7" s="11">
        <f>[3]Março!$G$32</f>
        <v>43</v>
      </c>
      <c r="AD7" s="11">
        <f>[3]Março!$G$33</f>
        <v>59</v>
      </c>
      <c r="AE7" s="11">
        <f>[3]Março!$G$34</f>
        <v>51</v>
      </c>
      <c r="AF7" s="11">
        <f>[3]Março!$G$35</f>
        <v>37</v>
      </c>
      <c r="AG7" s="15">
        <f t="shared" ref="AG7" si="3">MIN(B7:AF7)</f>
        <v>21</v>
      </c>
      <c r="AH7" s="93">
        <f t="shared" ref="AH7" si="4">AVERAGE(B7:AF7)</f>
        <v>37.774193548387096</v>
      </c>
    </row>
    <row r="8" spans="1:34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29</v>
      </c>
      <c r="H8" s="11">
        <v>31</v>
      </c>
      <c r="I8" s="11">
        <v>28</v>
      </c>
      <c r="J8" s="11">
        <v>28</v>
      </c>
      <c r="K8" s="11">
        <v>29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>
        <f t="shared" ref="AG8:AG9" si="5">MIN(B8:AF8)</f>
        <v>28</v>
      </c>
      <c r="AH8" s="93">
        <f t="shared" ref="AH8:AH9" si="6">AVERAGE(B8:AF8)</f>
        <v>29</v>
      </c>
    </row>
    <row r="9" spans="1:34" x14ac:dyDescent="0.2">
      <c r="A9" s="58" t="s">
        <v>167</v>
      </c>
      <c r="B9" s="11">
        <f>[4]Março!$G$5</f>
        <v>44</v>
      </c>
      <c r="C9" s="11">
        <f>[4]Março!$G$6</f>
        <v>32</v>
      </c>
      <c r="D9" s="11">
        <f>[4]Março!$G$7</f>
        <v>38</v>
      </c>
      <c r="E9" s="11">
        <f>[4]Março!$G$8</f>
        <v>35</v>
      </c>
      <c r="F9" s="11">
        <f>[4]Março!$G$9</f>
        <v>23</v>
      </c>
      <c r="G9" s="11">
        <f>[4]Março!$G$10</f>
        <v>29</v>
      </c>
      <c r="H9" s="11">
        <f>[4]Março!$G$11</f>
        <v>30</v>
      </c>
      <c r="I9" s="11">
        <f>[4]Março!$G$12</f>
        <v>33</v>
      </c>
      <c r="J9" s="11">
        <f>[4]Março!$G$13</f>
        <v>30</v>
      </c>
      <c r="K9" s="11">
        <f>[4]Março!$G$14</f>
        <v>27</v>
      </c>
      <c r="L9" s="11">
        <f>[4]Março!$G$15</f>
        <v>28</v>
      </c>
      <c r="M9" s="11">
        <f>[4]Março!$G$16</f>
        <v>32</v>
      </c>
      <c r="N9" s="11">
        <f>[4]Março!$G$17</f>
        <v>32</v>
      </c>
      <c r="O9" s="11">
        <f>[4]Março!$G$18</f>
        <v>22</v>
      </c>
      <c r="P9" s="11">
        <f>[4]Março!$G$19</f>
        <v>25</v>
      </c>
      <c r="Q9" s="11">
        <f>[4]Março!$G$20</f>
        <v>37</v>
      </c>
      <c r="R9" s="11">
        <f>[4]Março!$G$21</f>
        <v>40</v>
      </c>
      <c r="S9" s="11">
        <f>[4]Março!$G$22</f>
        <v>43</v>
      </c>
      <c r="T9" s="11">
        <f>[4]Março!$G$23</f>
        <v>58</v>
      </c>
      <c r="U9" s="11">
        <f>[4]Março!$G$24</f>
        <v>62</v>
      </c>
      <c r="V9" s="11">
        <f>[4]Março!$G$25</f>
        <v>37</v>
      </c>
      <c r="W9" s="11">
        <f>[4]Março!$G$26</f>
        <v>40</v>
      </c>
      <c r="X9" s="11">
        <f>[4]Março!$G$27</f>
        <v>29</v>
      </c>
      <c r="Y9" s="11">
        <f>[4]Março!$G$28</f>
        <v>38</v>
      </c>
      <c r="Z9" s="11">
        <f>[4]Março!$G$29</f>
        <v>39</v>
      </c>
      <c r="AA9" s="11">
        <f>[4]Março!$G$30</f>
        <v>39</v>
      </c>
      <c r="AB9" s="11">
        <f>[4]Março!$G$31</f>
        <v>36</v>
      </c>
      <c r="AC9" s="11">
        <f>[4]Março!$G$32</f>
        <v>50</v>
      </c>
      <c r="AD9" s="11">
        <f>[4]Março!$G$33</f>
        <v>60</v>
      </c>
      <c r="AE9" s="11">
        <f>[4]Março!$G$34</f>
        <v>54</v>
      </c>
      <c r="AF9" s="11">
        <f>[4]Março!$G$35</f>
        <v>44</v>
      </c>
      <c r="AG9" s="15">
        <f t="shared" si="5"/>
        <v>22</v>
      </c>
      <c r="AH9" s="93">
        <f t="shared" si="6"/>
        <v>37.612903225806448</v>
      </c>
    </row>
    <row r="10" spans="1:34" x14ac:dyDescent="0.2">
      <c r="A10" s="58" t="s">
        <v>111</v>
      </c>
      <c r="B10" s="11" t="str">
        <f>[5]Março!$G$5</f>
        <v>*</v>
      </c>
      <c r="C10" s="11" t="str">
        <f>[5]Março!$G$6</f>
        <v>*</v>
      </c>
      <c r="D10" s="11" t="str">
        <f>[5]Março!$G$7</f>
        <v>*</v>
      </c>
      <c r="E10" s="11" t="str">
        <f>[5]Março!$G$8</f>
        <v>*</v>
      </c>
      <c r="F10" s="11" t="str">
        <f>[5]Março!$G$9</f>
        <v>*</v>
      </c>
      <c r="G10" s="11" t="str">
        <f>[5]Março!$G$10</f>
        <v>*</v>
      </c>
      <c r="H10" s="11" t="str">
        <f>[5]Março!$G$11</f>
        <v>*</v>
      </c>
      <c r="I10" s="11" t="str">
        <f>[5]Março!$G$12</f>
        <v>*</v>
      </c>
      <c r="J10" s="11" t="str">
        <f>[5]Março!$G$13</f>
        <v>*</v>
      </c>
      <c r="K10" s="11" t="str">
        <f>[5]Março!$G$14</f>
        <v>*</v>
      </c>
      <c r="L10" s="11" t="str">
        <f>[5]Março!$G$15</f>
        <v>*</v>
      </c>
      <c r="M10" s="11" t="str">
        <f>[5]Março!$G$16</f>
        <v>*</v>
      </c>
      <c r="N10" s="11" t="str">
        <f>[5]Março!$G$17</f>
        <v>*</v>
      </c>
      <c r="O10" s="11" t="str">
        <f>[5]Março!$G$18</f>
        <v>*</v>
      </c>
      <c r="P10" s="11" t="str">
        <f>[5]Março!$G$19</f>
        <v>*</v>
      </c>
      <c r="Q10" s="11" t="str">
        <f>[5]Março!$G$20</f>
        <v>*</v>
      </c>
      <c r="R10" s="11" t="str">
        <f>[5]Março!$G$21</f>
        <v>*</v>
      </c>
      <c r="S10" s="11" t="str">
        <f>[5]Março!$G$22</f>
        <v>*</v>
      </c>
      <c r="T10" s="11" t="str">
        <f>[5]Março!$G$23</f>
        <v>*</v>
      </c>
      <c r="U10" s="11" t="str">
        <f>[5]Março!$G$24</f>
        <v>*</v>
      </c>
      <c r="V10" s="11" t="str">
        <f>[5]Março!$G$25</f>
        <v>*</v>
      </c>
      <c r="W10" s="11" t="str">
        <f>[5]Março!$G$26</f>
        <v>*</v>
      </c>
      <c r="X10" s="11" t="str">
        <f>[5]Março!$G$27</f>
        <v>*</v>
      </c>
      <c r="Y10" s="11" t="str">
        <f>[5]Março!$G$28</f>
        <v>*</v>
      </c>
      <c r="Z10" s="11" t="str">
        <f>[5]Março!$G$29</f>
        <v>*</v>
      </c>
      <c r="AA10" s="11" t="str">
        <f>[5]Março!$G$30</f>
        <v>*</v>
      </c>
      <c r="AB10" s="11" t="str">
        <f>[5]Março!$G$31</f>
        <v>*</v>
      </c>
      <c r="AC10" s="11" t="str">
        <f>[5]Março!$G$32</f>
        <v>*</v>
      </c>
      <c r="AD10" s="11" t="str">
        <f>[5]Março!$G$33</f>
        <v>*</v>
      </c>
      <c r="AE10" s="11" t="str">
        <f>[5]Março!$G$34</f>
        <v>*</v>
      </c>
      <c r="AF10" s="11" t="str">
        <f>[5]Março!$G$35</f>
        <v>*</v>
      </c>
      <c r="AG10" s="15" t="s">
        <v>226</v>
      </c>
      <c r="AH10" s="93" t="s">
        <v>226</v>
      </c>
    </row>
    <row r="11" spans="1:34" x14ac:dyDescent="0.2">
      <c r="A11" s="58" t="s">
        <v>64</v>
      </c>
      <c r="B11" s="11">
        <f>[6]Março!$G$5</f>
        <v>42</v>
      </c>
      <c r="C11" s="11">
        <f>[6]Março!$G$6</f>
        <v>44</v>
      </c>
      <c r="D11" s="11">
        <f>[6]Março!$G$7</f>
        <v>42</v>
      </c>
      <c r="E11" s="11">
        <f>[6]Março!$G$8</f>
        <v>33</v>
      </c>
      <c r="F11" s="11">
        <f>[6]Março!$G$9</f>
        <v>30</v>
      </c>
      <c r="G11" s="11">
        <f>[6]Março!$G$10</f>
        <v>33</v>
      </c>
      <c r="H11" s="11">
        <f>[6]Março!$G$11</f>
        <v>27</v>
      </c>
      <c r="I11" s="11">
        <f>[6]Março!$G$12</f>
        <v>28</v>
      </c>
      <c r="J11" s="11">
        <f>[6]Março!$G$13</f>
        <v>24</v>
      </c>
      <c r="K11" s="11">
        <f>[6]Março!$G$14</f>
        <v>28</v>
      </c>
      <c r="L11" s="11">
        <f>[6]Março!$G$15</f>
        <v>33</v>
      </c>
      <c r="M11" s="11">
        <f>[6]Março!$G$16</f>
        <v>29</v>
      </c>
      <c r="N11" s="11">
        <f>[6]Março!$G$17</f>
        <v>25</v>
      </c>
      <c r="O11" s="11">
        <f>[6]Março!$G$18</f>
        <v>23</v>
      </c>
      <c r="P11" s="11">
        <f>[6]Março!$G$19</f>
        <v>26</v>
      </c>
      <c r="Q11" s="11">
        <f>[6]Março!$G$20</f>
        <v>32</v>
      </c>
      <c r="R11" s="11">
        <f>[6]Março!$G$21</f>
        <v>32</v>
      </c>
      <c r="S11" s="11">
        <f>[6]Março!$G$22</f>
        <v>33</v>
      </c>
      <c r="T11" s="11">
        <f>[6]Março!$G$23</f>
        <v>48</v>
      </c>
      <c r="U11" s="11">
        <f>[6]Março!$G$24</f>
        <v>50</v>
      </c>
      <c r="V11" s="11">
        <f>[6]Março!$G$25</f>
        <v>41</v>
      </c>
      <c r="W11" s="11">
        <f>[6]Março!$G$26</f>
        <v>38</v>
      </c>
      <c r="X11" s="11">
        <f>[6]Março!$G$27</f>
        <v>26</v>
      </c>
      <c r="Y11" s="11">
        <f>[6]Março!$G$28</f>
        <v>37</v>
      </c>
      <c r="Z11" s="11">
        <f>[6]Março!$G$29</f>
        <v>30</v>
      </c>
      <c r="AA11" s="11">
        <f>[6]Março!$G$30</f>
        <v>27</v>
      </c>
      <c r="AB11" s="11">
        <f>[6]Março!$G$31</f>
        <v>23</v>
      </c>
      <c r="AC11" s="11">
        <f>[6]Março!$G$32</f>
        <v>40</v>
      </c>
      <c r="AD11" s="11">
        <f>[6]Março!$G$33</f>
        <v>56</v>
      </c>
      <c r="AE11" s="11">
        <f>[6]Março!$G$34</f>
        <v>52</v>
      </c>
      <c r="AF11" s="11">
        <f>[6]Março!$G$35</f>
        <v>32</v>
      </c>
      <c r="AG11" s="15">
        <f t="shared" ref="AG11:AG12" si="7">MIN(B11:AF11)</f>
        <v>23</v>
      </c>
      <c r="AH11" s="93">
        <f t="shared" ref="AH11:AH12" si="8">AVERAGE(B11:AF11)</f>
        <v>34.322580645161288</v>
      </c>
    </row>
    <row r="12" spans="1:34" x14ac:dyDescent="0.2">
      <c r="A12" s="58" t="s">
        <v>41</v>
      </c>
      <c r="B12" s="11">
        <f>[7]Março!$G$5</f>
        <v>38</v>
      </c>
      <c r="C12" s="11">
        <f>[7]Março!$G$6</f>
        <v>38</v>
      </c>
      <c r="D12" s="11">
        <f>[7]Março!$G$7</f>
        <v>47</v>
      </c>
      <c r="E12" s="11">
        <f>[7]Março!$G$8</f>
        <v>36</v>
      </c>
      <c r="F12" s="11">
        <f>[7]Março!$G$9</f>
        <v>34</v>
      </c>
      <c r="G12" s="11">
        <f>[7]Março!$G$10</f>
        <v>31</v>
      </c>
      <c r="H12" s="11">
        <f>[7]Março!$G$11</f>
        <v>39</v>
      </c>
      <c r="I12" s="11">
        <f>[7]Março!$G$12</f>
        <v>41</v>
      </c>
      <c r="J12" s="11">
        <f>[7]Março!$G$13</f>
        <v>38</v>
      </c>
      <c r="K12" s="11">
        <f>[7]Março!$G$14</f>
        <v>35</v>
      </c>
      <c r="L12" s="11">
        <f>[7]Março!$G$15</f>
        <v>32</v>
      </c>
      <c r="M12" s="11">
        <f>[7]Março!$G$16</f>
        <v>34</v>
      </c>
      <c r="N12" s="11">
        <f>[7]Março!$G$17</f>
        <v>39</v>
      </c>
      <c r="O12" s="11">
        <f>[7]Março!$G$18</f>
        <v>31</v>
      </c>
      <c r="P12" s="11">
        <f>[7]Março!$G$19</f>
        <v>39</v>
      </c>
      <c r="Q12" s="11">
        <f>[7]Março!$G$20</f>
        <v>47</v>
      </c>
      <c r="R12" s="11">
        <f>[7]Março!$G$21</f>
        <v>47</v>
      </c>
      <c r="S12" s="11">
        <f>[7]Março!$G$22</f>
        <v>45</v>
      </c>
      <c r="T12" s="11">
        <f>[7]Março!$G$23</f>
        <v>65</v>
      </c>
      <c r="U12" s="11">
        <f>[7]Março!$G$24</f>
        <v>61</v>
      </c>
      <c r="V12" s="11">
        <f>[7]Março!$G$25</f>
        <v>44</v>
      </c>
      <c r="W12" s="11">
        <f>[7]Março!$G$26</f>
        <v>46</v>
      </c>
      <c r="X12" s="11">
        <f>[7]Março!$G$27</f>
        <v>35</v>
      </c>
      <c r="Y12" s="11">
        <f>[7]Março!$G$28</f>
        <v>33</v>
      </c>
      <c r="Z12" s="11">
        <f>[7]Março!$G$29</f>
        <v>34</v>
      </c>
      <c r="AA12" s="11">
        <f>[7]Março!$G$30</f>
        <v>39</v>
      </c>
      <c r="AB12" s="11">
        <f>[7]Março!$G$31</f>
        <v>34</v>
      </c>
      <c r="AC12" s="11">
        <f>[7]Março!$G$32</f>
        <v>51</v>
      </c>
      <c r="AD12" s="11">
        <f>[7]Março!$G$33</f>
        <v>54</v>
      </c>
      <c r="AE12" s="11">
        <f>[7]Março!$G$34</f>
        <v>45</v>
      </c>
      <c r="AF12" s="11">
        <f>[7]Março!$G$35</f>
        <v>35</v>
      </c>
      <c r="AG12" s="15">
        <f t="shared" si="7"/>
        <v>31</v>
      </c>
      <c r="AH12" s="93">
        <f t="shared" si="8"/>
        <v>40.87096774193548</v>
      </c>
    </row>
    <row r="13" spans="1:34" x14ac:dyDescent="0.2">
      <c r="A13" s="58" t="s">
        <v>114</v>
      </c>
      <c r="B13" s="11" t="str">
        <f>[8]Março!$G$5</f>
        <v>*</v>
      </c>
      <c r="C13" s="11" t="str">
        <f>[8]Março!$G$6</f>
        <v>*</v>
      </c>
      <c r="D13" s="11" t="str">
        <f>[8]Março!$G$7</f>
        <v>*</v>
      </c>
      <c r="E13" s="11" t="str">
        <f>[8]Março!$G$8</f>
        <v>*</v>
      </c>
      <c r="F13" s="11" t="str">
        <f>[8]Março!$G$9</f>
        <v>*</v>
      </c>
      <c r="G13" s="11" t="str">
        <f>[8]Março!$G$10</f>
        <v>*</v>
      </c>
      <c r="H13" s="11" t="str">
        <f>[8]Março!$G$11</f>
        <v>*</v>
      </c>
      <c r="I13" s="11" t="str">
        <f>[8]Março!$G$12</f>
        <v>*</v>
      </c>
      <c r="J13" s="11" t="str">
        <f>[8]Março!$G$13</f>
        <v>*</v>
      </c>
      <c r="K13" s="11" t="str">
        <f>[8]Março!$G$14</f>
        <v>*</v>
      </c>
      <c r="L13" s="11" t="str">
        <f>[8]Março!$G$15</f>
        <v>*</v>
      </c>
      <c r="M13" s="11" t="str">
        <f>[8]Março!$G$16</f>
        <v>*</v>
      </c>
      <c r="N13" s="11" t="str">
        <f>[8]Março!$G$17</f>
        <v>*</v>
      </c>
      <c r="O13" s="11" t="str">
        <f>[8]Março!$G$18</f>
        <v>*</v>
      </c>
      <c r="P13" s="11" t="str">
        <f>[8]Março!$G$19</f>
        <v>*</v>
      </c>
      <c r="Q13" s="11" t="str">
        <f>[8]Março!$G$20</f>
        <v>*</v>
      </c>
      <c r="R13" s="11" t="str">
        <f>[8]Março!$G$21</f>
        <v>*</v>
      </c>
      <c r="S13" s="11" t="str">
        <f>[8]Março!$G$22</f>
        <v>*</v>
      </c>
      <c r="T13" s="11" t="str">
        <f>[8]Março!$G$23</f>
        <v>*</v>
      </c>
      <c r="U13" s="11" t="str">
        <f>[8]Março!$G$24</f>
        <v>*</v>
      </c>
      <c r="V13" s="11" t="str">
        <f>[8]Março!$G$25</f>
        <v>*</v>
      </c>
      <c r="W13" s="11" t="str">
        <f>[8]Março!$G$26</f>
        <v>*</v>
      </c>
      <c r="X13" s="11" t="str">
        <f>[8]Março!$G$27</f>
        <v>*</v>
      </c>
      <c r="Y13" s="11" t="str">
        <f>[8]Março!$G$28</f>
        <v>*</v>
      </c>
      <c r="Z13" s="11" t="str">
        <f>[8]Março!$G$29</f>
        <v>*</v>
      </c>
      <c r="AA13" s="11" t="str">
        <f>[8]Março!$G$30</f>
        <v>*</v>
      </c>
      <c r="AB13" s="11" t="str">
        <f>[8]Março!$G$31</f>
        <v>*</v>
      </c>
      <c r="AC13" s="11" t="str">
        <f>[8]Março!$G$32</f>
        <v>*</v>
      </c>
      <c r="AD13" s="11" t="str">
        <f>[8]Março!$G$33</f>
        <v>*</v>
      </c>
      <c r="AE13" s="11" t="str">
        <f>[8]Março!$G$34</f>
        <v>*</v>
      </c>
      <c r="AF13" s="11" t="str">
        <f>[8]Março!$G$35</f>
        <v>*</v>
      </c>
      <c r="AG13" s="14" t="s">
        <v>226</v>
      </c>
      <c r="AH13" s="115" t="s">
        <v>226</v>
      </c>
    </row>
    <row r="14" spans="1:34" x14ac:dyDescent="0.2">
      <c r="A14" s="58" t="s">
        <v>118</v>
      </c>
      <c r="B14" s="11" t="str">
        <f>[9]Março!$G$5</f>
        <v>*</v>
      </c>
      <c r="C14" s="11" t="str">
        <f>[9]Março!$G$6</f>
        <v>*</v>
      </c>
      <c r="D14" s="11" t="str">
        <f>[9]Março!$G$7</f>
        <v>*</v>
      </c>
      <c r="E14" s="11" t="str">
        <f>[9]Março!$G$8</f>
        <v>*</v>
      </c>
      <c r="F14" s="11" t="str">
        <f>[9]Março!$G$9</f>
        <v>*</v>
      </c>
      <c r="G14" s="11" t="str">
        <f>[9]Março!$G$10</f>
        <v>*</v>
      </c>
      <c r="H14" s="11" t="str">
        <f>[9]Março!$G$11</f>
        <v>*</v>
      </c>
      <c r="I14" s="11" t="str">
        <f>[9]Março!$G$12</f>
        <v>*</v>
      </c>
      <c r="J14" s="11" t="str">
        <f>[9]Março!$G$13</f>
        <v>*</v>
      </c>
      <c r="K14" s="11" t="str">
        <f>[9]Março!$G$14</f>
        <v>*</v>
      </c>
      <c r="L14" s="11" t="str">
        <f>[9]Março!$G$15</f>
        <v>*</v>
      </c>
      <c r="M14" s="11" t="str">
        <f>[9]Março!$G$16</f>
        <v>*</v>
      </c>
      <c r="N14" s="11" t="str">
        <f>[9]Março!$G$17</f>
        <v>*</v>
      </c>
      <c r="O14" s="11" t="str">
        <f>[9]Março!$G$18</f>
        <v>*</v>
      </c>
      <c r="P14" s="11" t="str">
        <f>[9]Março!$G$19</f>
        <v>*</v>
      </c>
      <c r="Q14" s="11" t="str">
        <f>[9]Março!$G$20</f>
        <v>*</v>
      </c>
      <c r="R14" s="11" t="str">
        <f>[9]Março!$G$21</f>
        <v>*</v>
      </c>
      <c r="S14" s="11" t="str">
        <f>[9]Março!$G$22</f>
        <v>*</v>
      </c>
      <c r="T14" s="11" t="str">
        <f>[9]Março!$G$23</f>
        <v>*</v>
      </c>
      <c r="U14" s="11" t="str">
        <f>[9]Março!$G$24</f>
        <v>*</v>
      </c>
      <c r="V14" s="11" t="str">
        <f>[9]Março!$G$25</f>
        <v>*</v>
      </c>
      <c r="W14" s="11" t="str">
        <f>[9]Março!$G$26</f>
        <v>*</v>
      </c>
      <c r="X14" s="11" t="str">
        <f>[9]Março!$G$27</f>
        <v>*</v>
      </c>
      <c r="Y14" s="11" t="str">
        <f>[9]Março!$G$28</f>
        <v>*</v>
      </c>
      <c r="Z14" s="11" t="str">
        <f>[9]Março!$G$29</f>
        <v>*</v>
      </c>
      <c r="AA14" s="11" t="str">
        <f>[9]Março!$G$30</f>
        <v>*</v>
      </c>
      <c r="AB14" s="11" t="str">
        <f>[9]Março!$G$31</f>
        <v>*</v>
      </c>
      <c r="AC14" s="11" t="str">
        <f>[9]Março!$G$32</f>
        <v>*</v>
      </c>
      <c r="AD14" s="11" t="str">
        <f>[9]Março!$G$33</f>
        <v>*</v>
      </c>
      <c r="AE14" s="11" t="str">
        <f>[9]Março!$G$34</f>
        <v>*</v>
      </c>
      <c r="AF14" s="11" t="str">
        <f>[9]Março!$G$35</f>
        <v>*</v>
      </c>
      <c r="AG14" s="15" t="s">
        <v>226</v>
      </c>
      <c r="AH14" s="93" t="s">
        <v>226</v>
      </c>
    </row>
    <row r="15" spans="1:34" x14ac:dyDescent="0.2">
      <c r="A15" s="58" t="s">
        <v>121</v>
      </c>
      <c r="B15" s="11">
        <f>[10]Março!$G$5</f>
        <v>42</v>
      </c>
      <c r="C15" s="11">
        <f>[10]Março!$G$6</f>
        <v>47</v>
      </c>
      <c r="D15" s="11">
        <f>[10]Março!$G$7</f>
        <v>40</v>
      </c>
      <c r="E15" s="11">
        <f>[10]Março!$G$8</f>
        <v>34</v>
      </c>
      <c r="F15" s="11">
        <f>[10]Março!$G$9</f>
        <v>27</v>
      </c>
      <c r="G15" s="11">
        <f>[10]Março!$G$10</f>
        <v>29</v>
      </c>
      <c r="H15" s="11">
        <f>[10]Março!$G$11</f>
        <v>26</v>
      </c>
      <c r="I15" s="11" t="str">
        <f>[10]Março!$G$12</f>
        <v>*</v>
      </c>
      <c r="J15" s="11">
        <f>[10]Março!$G$13</f>
        <v>27</v>
      </c>
      <c r="K15" s="11">
        <f>[10]Março!$G$14</f>
        <v>27</v>
      </c>
      <c r="L15" s="11">
        <f>[10]Março!$G$15</f>
        <v>27</v>
      </c>
      <c r="M15" s="11" t="str">
        <f>[10]Março!$G$16</f>
        <v>*</v>
      </c>
      <c r="N15" s="11" t="str">
        <f>[10]Março!$G$17</f>
        <v>*</v>
      </c>
      <c r="O15" s="11" t="str">
        <f>[10]Março!$G$18</f>
        <v>*</v>
      </c>
      <c r="P15" s="11" t="str">
        <f>[10]Março!$G$19</f>
        <v>*</v>
      </c>
      <c r="Q15" s="11" t="str">
        <f>[10]Março!$G$20</f>
        <v>*</v>
      </c>
      <c r="R15" s="11" t="str">
        <f>[10]Março!$G$21</f>
        <v>*</v>
      </c>
      <c r="S15" s="11" t="str">
        <f>[10]Março!$G$22</f>
        <v>*</v>
      </c>
      <c r="T15" s="11">
        <f>[10]Março!$G$23</f>
        <v>87</v>
      </c>
      <c r="U15" s="11">
        <f>[10]Março!$G$24</f>
        <v>60</v>
      </c>
      <c r="V15" s="11">
        <f>[10]Março!$G$25</f>
        <v>40</v>
      </c>
      <c r="W15" s="11">
        <f>[10]Março!$G$26</f>
        <v>48</v>
      </c>
      <c r="X15" s="11">
        <f>[10]Março!$G$27</f>
        <v>38</v>
      </c>
      <c r="Y15" s="11">
        <f>[10]Março!$G$28</f>
        <v>45</v>
      </c>
      <c r="Z15" s="11">
        <f>[10]Março!$G$29</f>
        <v>54</v>
      </c>
      <c r="AA15" s="11" t="str">
        <f>[10]Março!$G$30</f>
        <v>*</v>
      </c>
      <c r="AB15" s="11">
        <f>[10]Março!$G$31</f>
        <v>59</v>
      </c>
      <c r="AC15" s="11" t="str">
        <f>[10]Março!$G$32</f>
        <v>*</v>
      </c>
      <c r="AD15" s="11">
        <f>[10]Março!$G$33</f>
        <v>97</v>
      </c>
      <c r="AE15" s="11">
        <f>[10]Março!$G$34</f>
        <v>65</v>
      </c>
      <c r="AF15" s="11">
        <f>[10]Março!$G$35</f>
        <v>84</v>
      </c>
      <c r="AG15" s="15">
        <f t="shared" ref="AG15" si="9">MIN(B15:AF15)</f>
        <v>26</v>
      </c>
      <c r="AH15" s="93">
        <f t="shared" ref="AH15" si="10">AVERAGE(B15:AF15)</f>
        <v>47.761904761904759</v>
      </c>
    </row>
    <row r="16" spans="1:34" x14ac:dyDescent="0.2">
      <c r="A16" s="58" t="s">
        <v>168</v>
      </c>
      <c r="B16" s="11" t="str">
        <f>[11]Março!$G$5</f>
        <v>*</v>
      </c>
      <c r="C16" s="11" t="str">
        <f>[11]Março!$G$6</f>
        <v>*</v>
      </c>
      <c r="D16" s="11" t="str">
        <f>[11]Março!$G$7</f>
        <v>*</v>
      </c>
      <c r="E16" s="11" t="str">
        <f>[11]Março!$G$8</f>
        <v>*</v>
      </c>
      <c r="F16" s="11" t="str">
        <f>[11]Março!$G$9</f>
        <v>*</v>
      </c>
      <c r="G16" s="11" t="str">
        <f>[11]Março!$G$10</f>
        <v>*</v>
      </c>
      <c r="H16" s="11" t="str">
        <f>[11]Março!$G$11</f>
        <v>*</v>
      </c>
      <c r="I16" s="11" t="str">
        <f>[11]Março!$G$12</f>
        <v>*</v>
      </c>
      <c r="J16" s="11" t="str">
        <f>[11]Março!$G$13</f>
        <v>*</v>
      </c>
      <c r="K16" s="11" t="str">
        <f>[11]Março!$G$14</f>
        <v>*</v>
      </c>
      <c r="L16" s="11" t="str">
        <f>[11]Março!$G$15</f>
        <v>*</v>
      </c>
      <c r="M16" s="11" t="str">
        <f>[11]Março!$G$16</f>
        <v>*</v>
      </c>
      <c r="N16" s="11" t="str">
        <f>[11]Março!$G$17</f>
        <v>*</v>
      </c>
      <c r="O16" s="11" t="str">
        <f>[11]Março!$G$18</f>
        <v>*</v>
      </c>
      <c r="P16" s="11" t="str">
        <f>[11]Março!$G$19</f>
        <v>*</v>
      </c>
      <c r="Q16" s="11" t="str">
        <f>[11]Março!$G$20</f>
        <v>*</v>
      </c>
      <c r="R16" s="11" t="str">
        <f>[11]Março!$G$21</f>
        <v>*</v>
      </c>
      <c r="S16" s="11" t="str">
        <f>[11]Março!$G$22</f>
        <v>*</v>
      </c>
      <c r="T16" s="11" t="str">
        <f>[11]Março!$G$23</f>
        <v>*</v>
      </c>
      <c r="U16" s="11" t="str">
        <f>[11]Março!$G$24</f>
        <v>*</v>
      </c>
      <c r="V16" s="11" t="str">
        <f>[11]Março!$G$25</f>
        <v>*</v>
      </c>
      <c r="W16" s="11" t="str">
        <f>[11]Março!$G$26</f>
        <v>*</v>
      </c>
      <c r="X16" s="11" t="str">
        <f>[11]Março!$G$27</f>
        <v>*</v>
      </c>
      <c r="Y16" s="11" t="str">
        <f>[11]Março!$G$28</f>
        <v>*</v>
      </c>
      <c r="Z16" s="11" t="str">
        <f>[11]Março!$G$29</f>
        <v>*</v>
      </c>
      <c r="AA16" s="11" t="str">
        <f>[11]Março!$G$30</f>
        <v>*</v>
      </c>
      <c r="AB16" s="11" t="str">
        <f>[11]Março!$G$31</f>
        <v>*</v>
      </c>
      <c r="AC16" s="11" t="str">
        <f>[11]Março!$G$32</f>
        <v>*</v>
      </c>
      <c r="AD16" s="11" t="str">
        <f>[11]Março!$G$33</f>
        <v>*</v>
      </c>
      <c r="AE16" s="11" t="str">
        <f>[11]Março!$G$34</f>
        <v>*</v>
      </c>
      <c r="AF16" s="11" t="str">
        <f>[11]Março!$G$35</f>
        <v>*</v>
      </c>
      <c r="AG16" s="15" t="s">
        <v>226</v>
      </c>
      <c r="AH16" s="93" t="s">
        <v>226</v>
      </c>
    </row>
    <row r="17" spans="1:39" x14ac:dyDescent="0.2">
      <c r="A17" s="58" t="s">
        <v>2</v>
      </c>
      <c r="B17" s="11">
        <f>[12]Março!$G$5</f>
        <v>37</v>
      </c>
      <c r="C17" s="11">
        <f>[12]Março!$G$6</f>
        <v>45</v>
      </c>
      <c r="D17" s="11">
        <f>[12]Março!$G$7</f>
        <v>38</v>
      </c>
      <c r="E17" s="11">
        <f>[12]Março!$G$8</f>
        <v>37</v>
      </c>
      <c r="F17" s="11">
        <f>[12]Março!$G$9</f>
        <v>26</v>
      </c>
      <c r="G17" s="11">
        <f>[12]Março!$G$10</f>
        <v>32</v>
      </c>
      <c r="H17" s="11">
        <f>[12]Março!$G$11</f>
        <v>26</v>
      </c>
      <c r="I17" s="11">
        <f>[12]Março!$G$12</f>
        <v>28</v>
      </c>
      <c r="J17" s="11">
        <f>[12]Março!$G$13</f>
        <v>27</v>
      </c>
      <c r="K17" s="11">
        <f>[12]Março!$G$14</f>
        <v>24</v>
      </c>
      <c r="L17" s="11">
        <f>[12]Março!$G$15</f>
        <v>25</v>
      </c>
      <c r="M17" s="11">
        <f>[12]Março!$G$16</f>
        <v>33</v>
      </c>
      <c r="N17" s="11">
        <f>[12]Março!$G$17</f>
        <v>29</v>
      </c>
      <c r="O17" s="11">
        <f>[12]Março!$G$18</f>
        <v>24</v>
      </c>
      <c r="P17" s="11">
        <f>[12]Março!$G$19</f>
        <v>48</v>
      </c>
      <c r="Q17" s="11">
        <f>[12]Março!$G$20</f>
        <v>41</v>
      </c>
      <c r="R17" s="11">
        <f>[12]Março!$G$21</f>
        <v>36</v>
      </c>
      <c r="S17" s="11">
        <f>[12]Março!$G$22</f>
        <v>40</v>
      </c>
      <c r="T17" s="11">
        <f>[12]Março!$G$23</f>
        <v>52</v>
      </c>
      <c r="U17" s="11">
        <f>[12]Março!$G$24</f>
        <v>64</v>
      </c>
      <c r="V17" s="11">
        <f>[12]Março!$G$25</f>
        <v>44</v>
      </c>
      <c r="W17" s="11">
        <f>[12]Março!$G$26</f>
        <v>44</v>
      </c>
      <c r="X17" s="11">
        <f>[12]Março!$G$27</f>
        <v>26</v>
      </c>
      <c r="Y17" s="11">
        <f>[12]Março!$G$28</f>
        <v>31</v>
      </c>
      <c r="Z17" s="11">
        <f>[12]Março!$G$29</f>
        <v>40</v>
      </c>
      <c r="AA17" s="11">
        <f>[12]Março!$G$30</f>
        <v>36</v>
      </c>
      <c r="AB17" s="11">
        <f>[12]Março!$G$31</f>
        <v>31</v>
      </c>
      <c r="AC17" s="11">
        <f>[12]Março!$G$32</f>
        <v>40</v>
      </c>
      <c r="AD17" s="11">
        <f>[12]Março!$G$33</f>
        <v>57</v>
      </c>
      <c r="AE17" s="11">
        <f>[12]Março!$G$34</f>
        <v>47</v>
      </c>
      <c r="AF17" s="11">
        <f>[12]Março!$G$35</f>
        <v>31</v>
      </c>
      <c r="AG17" s="15">
        <f t="shared" ref="AG17:AG23" si="11">MIN(B17:AF17)</f>
        <v>24</v>
      </c>
      <c r="AH17" s="93">
        <f t="shared" ref="AH17:AH23" si="12">AVERAGE(B17:AF17)</f>
        <v>36.741935483870968</v>
      </c>
      <c r="AJ17" s="12" t="s">
        <v>47</v>
      </c>
    </row>
    <row r="18" spans="1:39" x14ac:dyDescent="0.2">
      <c r="A18" s="58" t="s">
        <v>3</v>
      </c>
      <c r="B18" s="11">
        <f>[13]Março!$G$5</f>
        <v>46</v>
      </c>
      <c r="C18" s="11">
        <f>[13]Março!$G$6</f>
        <v>57</v>
      </c>
      <c r="D18" s="11">
        <f>[13]Março!$G$7</f>
        <v>43</v>
      </c>
      <c r="E18" s="11">
        <f>[13]Março!$G$8</f>
        <v>36</v>
      </c>
      <c r="F18" s="11">
        <f>[13]Março!$G$9</f>
        <v>32</v>
      </c>
      <c r="G18" s="11">
        <f>[13]Março!$G$10</f>
        <v>30</v>
      </c>
      <c r="H18" s="11">
        <f>[13]Março!$G$11</f>
        <v>24</v>
      </c>
      <c r="I18" s="11">
        <f>[13]Março!$G$12</f>
        <v>26</v>
      </c>
      <c r="J18" s="11">
        <f>[13]Março!$G$13</f>
        <v>26</v>
      </c>
      <c r="K18" s="11">
        <f>[13]Março!$G$14</f>
        <v>27</v>
      </c>
      <c r="L18" s="11">
        <f>[13]Março!$G$15</f>
        <v>29</v>
      </c>
      <c r="M18" s="11">
        <f>[13]Março!$G$16</f>
        <v>32</v>
      </c>
      <c r="N18" s="11">
        <f>[13]Março!$G$17</f>
        <v>29</v>
      </c>
      <c r="O18" s="11">
        <f>[13]Março!$G$18</f>
        <v>33</v>
      </c>
      <c r="P18" s="11">
        <f>[13]Março!$G$19</f>
        <v>34</v>
      </c>
      <c r="Q18" s="11">
        <f>[13]Março!$G$20</f>
        <v>40</v>
      </c>
      <c r="R18" s="11">
        <f>[13]Março!$G$21</f>
        <v>34</v>
      </c>
      <c r="S18" s="11">
        <f>[13]Março!$G$22</f>
        <v>33</v>
      </c>
      <c r="T18" s="11">
        <f>[13]Março!$G$23</f>
        <v>38</v>
      </c>
      <c r="U18" s="11">
        <f>[13]Março!$G$24</f>
        <v>55</v>
      </c>
      <c r="V18" s="11">
        <f>[13]Março!$G$25</f>
        <v>53</v>
      </c>
      <c r="W18" s="11">
        <f>[13]Março!$G$26</f>
        <v>60</v>
      </c>
      <c r="X18" s="11">
        <f>[13]Março!$G$27</f>
        <v>56</v>
      </c>
      <c r="Y18" s="11">
        <f>[13]Março!$G$28</f>
        <v>44</v>
      </c>
      <c r="Z18" s="11">
        <f>[13]Março!$G$29</f>
        <v>41</v>
      </c>
      <c r="AA18" s="11">
        <f>[13]Março!$G$30</f>
        <v>36</v>
      </c>
      <c r="AB18" s="11">
        <f>[13]Março!$G$31</f>
        <v>40</v>
      </c>
      <c r="AC18" s="11">
        <f>[13]Março!$G$32</f>
        <v>50</v>
      </c>
      <c r="AD18" s="11">
        <f>[13]Março!$G$33</f>
        <v>43</v>
      </c>
      <c r="AE18" s="11">
        <f>[13]Março!$G$34</f>
        <v>44</v>
      </c>
      <c r="AF18" s="11">
        <f>[13]Março!$G$35</f>
        <v>42</v>
      </c>
      <c r="AG18" s="15">
        <f t="shared" si="11"/>
        <v>24</v>
      </c>
      <c r="AH18" s="93">
        <f>AVERAGE(B18:AF18)</f>
        <v>39.12903225806452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[14]Março!$G$5</f>
        <v>*</v>
      </c>
      <c r="C19" s="11" t="str">
        <f>[14]Março!$G$6</f>
        <v>*</v>
      </c>
      <c r="D19" s="11" t="str">
        <f>[14]Março!$G$7</f>
        <v>*</v>
      </c>
      <c r="E19" s="11" t="str">
        <f>[14]Março!$G$8</f>
        <v>*</v>
      </c>
      <c r="F19" s="11" t="str">
        <f>[14]Março!$G$9</f>
        <v>*</v>
      </c>
      <c r="G19" s="11" t="str">
        <f>[14]Março!$G$10</f>
        <v>*</v>
      </c>
      <c r="H19" s="11" t="str">
        <f>[14]Março!$G$11</f>
        <v>*</v>
      </c>
      <c r="I19" s="11" t="str">
        <f>[14]Março!$G$12</f>
        <v>*</v>
      </c>
      <c r="J19" s="11" t="str">
        <f>[14]Março!$G$13</f>
        <v>*</v>
      </c>
      <c r="K19" s="11" t="str">
        <f>[14]Março!$G$14</f>
        <v>*</v>
      </c>
      <c r="L19" s="11" t="str">
        <f>[14]Março!$G$15</f>
        <v>*</v>
      </c>
      <c r="M19" s="11" t="str">
        <f>[14]Março!$G$16</f>
        <v>*</v>
      </c>
      <c r="N19" s="11" t="str">
        <f>[14]Março!$G$17</f>
        <v>*</v>
      </c>
      <c r="O19" s="11" t="str">
        <f>[14]Março!$G$18</f>
        <v>*</v>
      </c>
      <c r="P19" s="11" t="str">
        <f>[14]Março!$G$19</f>
        <v>*</v>
      </c>
      <c r="Q19" s="11" t="str">
        <f>[14]Março!$G$20</f>
        <v>*</v>
      </c>
      <c r="R19" s="11" t="str">
        <f>[14]Março!$G$21</f>
        <v>*</v>
      </c>
      <c r="S19" s="11" t="str">
        <f>[14]Março!$G$22</f>
        <v>*</v>
      </c>
      <c r="T19" s="11" t="str">
        <f>[14]Março!$G$23</f>
        <v>*</v>
      </c>
      <c r="U19" s="11" t="str">
        <f>[14]Março!$G$24</f>
        <v>*</v>
      </c>
      <c r="V19" s="11" t="str">
        <f>[14]Março!$G$25</f>
        <v>*</v>
      </c>
      <c r="W19" s="11" t="str">
        <f>[14]Março!$G$26</f>
        <v>*</v>
      </c>
      <c r="X19" s="11" t="str">
        <f>[14]Março!$G$27</f>
        <v>*</v>
      </c>
      <c r="Y19" s="11" t="str">
        <f>[14]Março!$G$28</f>
        <v>*</v>
      </c>
      <c r="Z19" s="11" t="str">
        <f>[14]Março!$G$29</f>
        <v>*</v>
      </c>
      <c r="AA19" s="11" t="str">
        <f>[14]Março!$G$30</f>
        <v>*</v>
      </c>
      <c r="AB19" s="11" t="str">
        <f>[14]Março!$G$31</f>
        <v>*</v>
      </c>
      <c r="AC19" s="11" t="str">
        <f>[14]Março!$G$32</f>
        <v>*</v>
      </c>
      <c r="AD19" s="11" t="str">
        <f>[14]Março!$G$33</f>
        <v>*</v>
      </c>
      <c r="AE19" s="11" t="str">
        <f>[14]Março!$G$34</f>
        <v>*</v>
      </c>
      <c r="AF19" s="11" t="str">
        <f>[14]Março!$G$35</f>
        <v>*</v>
      </c>
      <c r="AG19" s="15" t="s">
        <v>226</v>
      </c>
      <c r="AH19" s="93" t="s">
        <v>226</v>
      </c>
      <c r="AL19" t="s">
        <v>47</v>
      </c>
    </row>
    <row r="20" spans="1:39" x14ac:dyDescent="0.2">
      <c r="A20" s="58" t="s">
        <v>5</v>
      </c>
      <c r="B20" s="11">
        <f>[15]Março!$G$5</f>
        <v>34</v>
      </c>
      <c r="C20" s="11">
        <f>[15]Março!$G$6</f>
        <v>35</v>
      </c>
      <c r="D20" s="11">
        <f>[15]Março!$G$7</f>
        <v>32</v>
      </c>
      <c r="E20" s="11">
        <f>[15]Março!$G$8</f>
        <v>25</v>
      </c>
      <c r="F20" s="11">
        <f>[15]Março!$G$9</f>
        <v>24</v>
      </c>
      <c r="G20" s="11">
        <f>[15]Março!$G$10</f>
        <v>23</v>
      </c>
      <c r="H20" s="11">
        <f>[15]Março!$G$11</f>
        <v>22</v>
      </c>
      <c r="I20" s="11">
        <f>[15]Março!$G$12</f>
        <v>27</v>
      </c>
      <c r="J20" s="11">
        <f>[15]Março!$G$13</f>
        <v>21</v>
      </c>
      <c r="K20" s="11">
        <f>[15]Março!$G$14</f>
        <v>23</v>
      </c>
      <c r="L20" s="11">
        <f>[15]Março!$G$15</f>
        <v>22</v>
      </c>
      <c r="M20" s="11">
        <f>[15]Março!$G$16</f>
        <v>29</v>
      </c>
      <c r="N20" s="11">
        <f>[15]Março!$G$17</f>
        <v>40</v>
      </c>
      <c r="O20" s="11">
        <f>[15]Março!$G$18</f>
        <v>29</v>
      </c>
      <c r="P20" s="11">
        <f>[15]Março!$G$19</f>
        <v>39</v>
      </c>
      <c r="Q20" s="11">
        <f>[15]Março!$G$20</f>
        <v>45</v>
      </c>
      <c r="R20" s="11">
        <f>[15]Março!$G$21</f>
        <v>37</v>
      </c>
      <c r="S20" s="11">
        <f>[15]Março!$G$22</f>
        <v>35</v>
      </c>
      <c r="T20" s="11">
        <f>[15]Março!$G$23</f>
        <v>38</v>
      </c>
      <c r="U20" s="11">
        <f>[15]Março!$G$24</f>
        <v>63</v>
      </c>
      <c r="V20" s="11">
        <f>[15]Março!$G$25</f>
        <v>63</v>
      </c>
      <c r="W20" s="11">
        <f>[15]Março!$G$26</f>
        <v>50</v>
      </c>
      <c r="X20" s="11">
        <f>[15]Março!$G$27</f>
        <v>40</v>
      </c>
      <c r="Y20" s="11">
        <f>[15]Março!$G$28</f>
        <v>29</v>
      </c>
      <c r="Z20" s="11">
        <f>[15]Março!$G$29</f>
        <v>31</v>
      </c>
      <c r="AA20" s="11">
        <f>[15]Março!$G$30</f>
        <v>43</v>
      </c>
      <c r="AB20" s="11">
        <f>[15]Março!$G$31</f>
        <v>51</v>
      </c>
      <c r="AC20" s="11">
        <f>[15]Março!$G$32</f>
        <v>44</v>
      </c>
      <c r="AD20" s="11">
        <f>[15]Março!$G$33</f>
        <v>42</v>
      </c>
      <c r="AE20" s="11">
        <f>[15]Março!$G$34</f>
        <v>37</v>
      </c>
      <c r="AF20" s="11">
        <f>[15]Março!$G$35</f>
        <v>35</v>
      </c>
      <c r="AG20" s="15">
        <f t="shared" si="11"/>
        <v>21</v>
      </c>
      <c r="AH20" s="93">
        <f t="shared" si="12"/>
        <v>35.741935483870968</v>
      </c>
      <c r="AI20" s="12" t="s">
        <v>47</v>
      </c>
    </row>
    <row r="21" spans="1:39" x14ac:dyDescent="0.2">
      <c r="A21" s="58" t="s">
        <v>43</v>
      </c>
      <c r="B21" s="11">
        <f>[16]Março!$G$5</f>
        <v>38</v>
      </c>
      <c r="C21" s="11">
        <f>[16]Março!$G$6</f>
        <v>48</v>
      </c>
      <c r="D21" s="11">
        <f>[16]Março!$G$7</f>
        <v>28</v>
      </c>
      <c r="E21" s="11">
        <f>[16]Março!$G$8</f>
        <v>32</v>
      </c>
      <c r="F21" s="11">
        <f>[16]Março!$G$9</f>
        <v>33</v>
      </c>
      <c r="G21" s="11">
        <f>[16]Março!$G$10</f>
        <v>24</v>
      </c>
      <c r="H21" s="11">
        <f>[16]Março!$G$11</f>
        <v>26</v>
      </c>
      <c r="I21" s="11">
        <f>[16]Março!$G$12</f>
        <v>24</v>
      </c>
      <c r="J21" s="11">
        <f>[16]Março!$G$13</f>
        <v>20</v>
      </c>
      <c r="K21" s="11">
        <f>[16]Março!$G$14</f>
        <v>26</v>
      </c>
      <c r="L21" s="11">
        <f>[16]Março!$G$15</f>
        <v>26</v>
      </c>
      <c r="M21" s="11">
        <f>[16]Março!$G$16</f>
        <v>31</v>
      </c>
      <c r="N21" s="11">
        <f>[16]Março!$G$17</f>
        <v>30</v>
      </c>
      <c r="O21" s="11">
        <f>[16]Março!$G$18</f>
        <v>31</v>
      </c>
      <c r="P21" s="11">
        <f>[16]Março!$G$19</f>
        <v>40</v>
      </c>
      <c r="Q21" s="11">
        <f>[16]Março!$G$20</f>
        <v>46</v>
      </c>
      <c r="R21" s="11">
        <f>[16]Março!$G$21</f>
        <v>35</v>
      </c>
      <c r="S21" s="11">
        <f>[16]Março!$G$22</f>
        <v>40</v>
      </c>
      <c r="T21" s="11">
        <f>[16]Março!$G$23</f>
        <v>40</v>
      </c>
      <c r="U21" s="11">
        <f>[16]Março!$G$24</f>
        <v>49</v>
      </c>
      <c r="V21" s="11">
        <f>[16]Março!$G$25</f>
        <v>53</v>
      </c>
      <c r="W21" s="11">
        <f>[16]Março!$G$26</f>
        <v>62</v>
      </c>
      <c r="X21" s="11">
        <f>[16]Março!$G$27</f>
        <v>54</v>
      </c>
      <c r="Y21" s="11">
        <f>[16]Março!$G$28</f>
        <v>44</v>
      </c>
      <c r="Z21" s="11">
        <f>[16]Março!$G$29</f>
        <v>54</v>
      </c>
      <c r="AA21" s="11">
        <f>[16]Março!$G$30</f>
        <v>38</v>
      </c>
      <c r="AB21" s="11">
        <f>[16]Março!$G$31</f>
        <v>38</v>
      </c>
      <c r="AC21" s="11">
        <f>[16]Março!$G$32</f>
        <v>55</v>
      </c>
      <c r="AD21" s="11">
        <f>[16]Março!$G$33</f>
        <v>53</v>
      </c>
      <c r="AE21" s="11">
        <f>[16]Março!$G$34</f>
        <v>46</v>
      </c>
      <c r="AF21" s="11">
        <f>[16]Março!$G$35</f>
        <v>41</v>
      </c>
      <c r="AG21" s="15">
        <f>MIN(B21:AF21)</f>
        <v>20</v>
      </c>
      <c r="AH21" s="93">
        <f>AVERAGE(B21:AF21)</f>
        <v>38.87096774193548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[17]Março!$G$5</f>
        <v>35</v>
      </c>
      <c r="C22" s="11">
        <f>[17]Março!$G$6</f>
        <v>40</v>
      </c>
      <c r="D22" s="11">
        <f>[17]Março!$G$7</f>
        <v>29</v>
      </c>
      <c r="E22" s="11">
        <f>[17]Março!$G$8</f>
        <v>32</v>
      </c>
      <c r="F22" s="11">
        <f>[17]Março!$G$9</f>
        <v>30</v>
      </c>
      <c r="G22" s="11">
        <f>[17]Março!$G$10</f>
        <v>27</v>
      </c>
      <c r="H22" s="11">
        <f>[17]Março!$G$11</f>
        <v>27</v>
      </c>
      <c r="I22" s="11">
        <f>[17]Março!$G$12</f>
        <v>24</v>
      </c>
      <c r="J22" s="11">
        <f>[17]Março!$G$13</f>
        <v>26</v>
      </c>
      <c r="K22" s="11">
        <f>[17]Março!$G$14</f>
        <v>26</v>
      </c>
      <c r="L22" s="11">
        <f>[17]Março!$G$15</f>
        <v>31</v>
      </c>
      <c r="M22" s="11">
        <f>[17]Março!$G$16</f>
        <v>37</v>
      </c>
      <c r="N22" s="11">
        <f>[17]Março!$G$17</f>
        <v>34</v>
      </c>
      <c r="O22" s="11">
        <f>[17]Março!$G$18</f>
        <v>30</v>
      </c>
      <c r="P22" s="11">
        <f>[17]Março!$G$19</f>
        <v>50</v>
      </c>
      <c r="Q22" s="11">
        <f>[17]Março!$G$20</f>
        <v>44</v>
      </c>
      <c r="R22" s="11">
        <f>[17]Março!$G$21</f>
        <v>33</v>
      </c>
      <c r="S22" s="11">
        <f>[17]Março!$G$22</f>
        <v>43</v>
      </c>
      <c r="T22" s="11">
        <f>[17]Março!$G$23</f>
        <v>40</v>
      </c>
      <c r="U22" s="11">
        <f>[17]Março!$G$24</f>
        <v>64</v>
      </c>
      <c r="V22" s="11">
        <f>[17]Março!$G$25</f>
        <v>53</v>
      </c>
      <c r="W22" s="11">
        <f>[17]Março!$G$26</f>
        <v>57</v>
      </c>
      <c r="X22" s="11">
        <f>[17]Março!$G$27</f>
        <v>46</v>
      </c>
      <c r="Y22" s="11">
        <f>[17]Março!$G$28</f>
        <v>33</v>
      </c>
      <c r="Z22" s="11">
        <f>[17]Março!$G$29</f>
        <v>49</v>
      </c>
      <c r="AA22" s="11">
        <f>[17]Março!$G$30</f>
        <v>43</v>
      </c>
      <c r="AB22" s="11">
        <f>[17]Março!$G$31</f>
        <v>44</v>
      </c>
      <c r="AC22" s="11">
        <f>[17]Março!$G$32</f>
        <v>51</v>
      </c>
      <c r="AD22" s="11">
        <f>[17]Março!$G$33</f>
        <v>54</v>
      </c>
      <c r="AE22" s="11">
        <f>[17]Março!$G$34</f>
        <v>45</v>
      </c>
      <c r="AF22" s="11">
        <f>[17]Março!$G$35</f>
        <v>36</v>
      </c>
      <c r="AG22" s="15">
        <f t="shared" si="11"/>
        <v>24</v>
      </c>
      <c r="AH22" s="93">
        <f t="shared" si="12"/>
        <v>39.12903225806452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[18]Março!$G$5</f>
        <v>37</v>
      </c>
      <c r="C23" s="11">
        <f>[18]Março!$G$6</f>
        <v>42</v>
      </c>
      <c r="D23" s="11">
        <f>[18]Março!$G$7</f>
        <v>34</v>
      </c>
      <c r="E23" s="11">
        <f>[18]Março!$G$8</f>
        <v>26</v>
      </c>
      <c r="F23" s="11">
        <f>[18]Março!$G$9</f>
        <v>23</v>
      </c>
      <c r="G23" s="11">
        <f>[18]Março!$G$10</f>
        <v>25</v>
      </c>
      <c r="H23" s="11">
        <f>[18]Março!$G$11</f>
        <v>25</v>
      </c>
      <c r="I23" s="11">
        <f>[18]Março!$G$12</f>
        <v>28</v>
      </c>
      <c r="J23" s="11">
        <f>[18]Março!$G$13</f>
        <v>25</v>
      </c>
      <c r="K23" s="11">
        <f>[18]Março!$G$14</f>
        <v>24</v>
      </c>
      <c r="L23" s="11">
        <f>[18]Março!$G$15</f>
        <v>20</v>
      </c>
      <c r="M23" s="11">
        <f>[18]Março!$G$16</f>
        <v>29</v>
      </c>
      <c r="N23" s="11">
        <f>[18]Março!$G$17</f>
        <v>25</v>
      </c>
      <c r="O23" s="11">
        <f>[18]Março!$G$18</f>
        <v>19</v>
      </c>
      <c r="P23" s="11">
        <f>[18]Março!$G$19</f>
        <v>25</v>
      </c>
      <c r="Q23" s="11">
        <f>[18]Março!$G$20</f>
        <v>33</v>
      </c>
      <c r="R23" s="11">
        <f>[18]Março!$G$21</f>
        <v>40</v>
      </c>
      <c r="S23" s="11">
        <f>[18]Março!$G$22</f>
        <v>33</v>
      </c>
      <c r="T23" s="11">
        <f>[18]Março!$G$23</f>
        <v>71</v>
      </c>
      <c r="U23" s="11">
        <f>[18]Março!$G$24</f>
        <v>66</v>
      </c>
      <c r="V23" s="11">
        <f>[18]Março!$G$25</f>
        <v>40</v>
      </c>
      <c r="W23" s="11">
        <f>[18]Março!$G$26</f>
        <v>40</v>
      </c>
      <c r="X23" s="11">
        <f>[18]Março!$G$27</f>
        <v>27</v>
      </c>
      <c r="Y23" s="11">
        <f>[18]Março!$G$28</f>
        <v>35</v>
      </c>
      <c r="Z23" s="11">
        <f>[18]Março!$G$29</f>
        <v>33</v>
      </c>
      <c r="AA23" s="11">
        <f>[18]Março!$G$30</f>
        <v>35</v>
      </c>
      <c r="AB23" s="11">
        <f>[18]Março!$G$31</f>
        <v>33</v>
      </c>
      <c r="AC23" s="11">
        <f>[18]Março!$G$32</f>
        <v>38</v>
      </c>
      <c r="AD23" s="11">
        <f>[18]Março!$G$33</f>
        <v>54</v>
      </c>
      <c r="AE23" s="11">
        <f>[18]Março!$G$34</f>
        <v>55</v>
      </c>
      <c r="AF23" s="11">
        <f>[18]Março!$G$35</f>
        <v>40</v>
      </c>
      <c r="AG23" s="15">
        <f t="shared" si="11"/>
        <v>19</v>
      </c>
      <c r="AH23" s="93">
        <f t="shared" si="12"/>
        <v>34.838709677419352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[19]Março!$G$5</f>
        <v>*</v>
      </c>
      <c r="C24" s="11" t="str">
        <f>[19]Março!$G$6</f>
        <v>*</v>
      </c>
      <c r="D24" s="11" t="str">
        <f>[19]Março!$G$7</f>
        <v>*</v>
      </c>
      <c r="E24" s="11" t="str">
        <f>[19]Março!$G$8</f>
        <v>*</v>
      </c>
      <c r="F24" s="11" t="str">
        <f>[19]Março!$G$9</f>
        <v>*</v>
      </c>
      <c r="G24" s="11" t="str">
        <f>[19]Março!$G$10</f>
        <v>*</v>
      </c>
      <c r="H24" s="11" t="str">
        <f>[19]Março!$G$11</f>
        <v>*</v>
      </c>
      <c r="I24" s="11" t="str">
        <f>[19]Março!$G$12</f>
        <v>*</v>
      </c>
      <c r="J24" s="11" t="str">
        <f>[19]Março!$G$13</f>
        <v>*</v>
      </c>
      <c r="K24" s="11" t="str">
        <f>[19]Março!$G$14</f>
        <v>*</v>
      </c>
      <c r="L24" s="11" t="str">
        <f>[19]Março!$G$15</f>
        <v>*</v>
      </c>
      <c r="M24" s="11" t="str">
        <f>[19]Março!$G$16</f>
        <v>*</v>
      </c>
      <c r="N24" s="11" t="str">
        <f>[19]Março!$G$17</f>
        <v>*</v>
      </c>
      <c r="O24" s="11" t="str">
        <f>[19]Março!$G$18</f>
        <v>*</v>
      </c>
      <c r="P24" s="11" t="str">
        <f>[19]Março!$G$19</f>
        <v>*</v>
      </c>
      <c r="Q24" s="11" t="str">
        <f>[19]Março!$G$20</f>
        <v>*</v>
      </c>
      <c r="R24" s="11" t="str">
        <f>[19]Março!$G$21</f>
        <v>*</v>
      </c>
      <c r="S24" s="11" t="str">
        <f>[19]Março!$G$22</f>
        <v>*</v>
      </c>
      <c r="T24" s="11" t="str">
        <f>[19]Março!$G$23</f>
        <v>*</v>
      </c>
      <c r="U24" s="11" t="str">
        <f>[19]Março!$G$24</f>
        <v>*</v>
      </c>
      <c r="V24" s="11" t="str">
        <f>[19]Março!$G$25</f>
        <v>*</v>
      </c>
      <c r="W24" s="11" t="str">
        <f>[19]Março!$G$26</f>
        <v>*</v>
      </c>
      <c r="X24" s="11" t="str">
        <f>[19]Março!$G$27</f>
        <v>*</v>
      </c>
      <c r="Y24" s="11" t="str">
        <f>[19]Março!$G$28</f>
        <v>*</v>
      </c>
      <c r="Z24" s="11" t="str">
        <f>[19]Março!$G$29</f>
        <v>*</v>
      </c>
      <c r="AA24" s="11" t="str">
        <f>[19]Março!$G$30</f>
        <v>*</v>
      </c>
      <c r="AB24" s="11" t="str">
        <f>[19]Março!$G$31</f>
        <v>*</v>
      </c>
      <c r="AC24" s="11" t="str">
        <f>[19]Março!$G$32</f>
        <v>*</v>
      </c>
      <c r="AD24" s="11" t="str">
        <f>[19]Março!$G$33</f>
        <v>*</v>
      </c>
      <c r="AE24" s="11" t="str">
        <f>[19]Março!$G$34</f>
        <v>*</v>
      </c>
      <c r="AF24" s="11" t="str">
        <f>[19]Março!$G$35</f>
        <v>*</v>
      </c>
      <c r="AG24" s="15" t="s">
        <v>226</v>
      </c>
      <c r="AH24" s="93" t="s">
        <v>226</v>
      </c>
      <c r="AJ24" t="s">
        <v>47</v>
      </c>
    </row>
    <row r="25" spans="1:39" x14ac:dyDescent="0.2">
      <c r="A25" s="58" t="s">
        <v>170</v>
      </c>
      <c r="B25" s="11">
        <f>[20]Março!$G$5</f>
        <v>40</v>
      </c>
      <c r="C25" s="11">
        <f>[20]Março!$G$6</f>
        <v>41</v>
      </c>
      <c r="D25" s="11">
        <f>[20]Março!$G$7</f>
        <v>39</v>
      </c>
      <c r="E25" s="11">
        <f>[20]Março!$G$8</f>
        <v>28</v>
      </c>
      <c r="F25" s="11">
        <f>[20]Março!$G$9</f>
        <v>26</v>
      </c>
      <c r="G25" s="11">
        <f>[20]Março!$G$10</f>
        <v>27</v>
      </c>
      <c r="H25" s="11">
        <f>[20]Março!$G$11</f>
        <v>25</v>
      </c>
      <c r="I25" s="11">
        <f>[20]Março!$G$12</f>
        <v>34</v>
      </c>
      <c r="J25" s="11">
        <f>[20]Março!$G$13</f>
        <v>24</v>
      </c>
      <c r="K25" s="11">
        <f>[20]Março!$G$14</f>
        <v>27</v>
      </c>
      <c r="L25" s="11">
        <f>[20]Março!$G$15</f>
        <v>32</v>
      </c>
      <c r="M25" s="11">
        <f>[20]Março!$G$16</f>
        <v>30</v>
      </c>
      <c r="N25" s="11">
        <f>[20]Março!$G$17</f>
        <v>28</v>
      </c>
      <c r="O25" s="11">
        <f>[20]Março!$G$18</f>
        <v>26</v>
      </c>
      <c r="P25" s="11">
        <f>[20]Março!$G$19</f>
        <v>26</v>
      </c>
      <c r="Q25" s="11">
        <f>[20]Março!$G$20</f>
        <v>32</v>
      </c>
      <c r="R25" s="11">
        <f>[20]Março!$G$21</f>
        <v>40</v>
      </c>
      <c r="S25" s="11">
        <f>[20]Março!$G$22</f>
        <v>38</v>
      </c>
      <c r="T25" s="11">
        <f>[20]Março!$G$23</f>
        <v>65</v>
      </c>
      <c r="U25" s="11">
        <f>[20]Março!$G$24</f>
        <v>43</v>
      </c>
      <c r="V25" s="11">
        <f>[20]Março!$G$25</f>
        <v>27</v>
      </c>
      <c r="W25" s="11">
        <f>[20]Março!$G$26</f>
        <v>39</v>
      </c>
      <c r="X25" s="11">
        <f>[20]Março!$G$27</f>
        <v>31</v>
      </c>
      <c r="Y25" s="11">
        <f>[20]Março!$G$28</f>
        <v>37</v>
      </c>
      <c r="Z25" s="11">
        <f>[20]Março!$G$29</f>
        <v>36</v>
      </c>
      <c r="AA25" s="11">
        <f>[20]Março!$G$30</f>
        <v>33</v>
      </c>
      <c r="AB25" s="11">
        <f>[20]Março!$G$31</f>
        <v>32</v>
      </c>
      <c r="AC25" s="11">
        <f>[20]Março!$G$32</f>
        <v>42</v>
      </c>
      <c r="AD25" s="11">
        <f>[20]Março!$G$33</f>
        <v>57</v>
      </c>
      <c r="AE25" s="11">
        <f>[20]Março!$G$34</f>
        <v>50</v>
      </c>
      <c r="AF25" s="11">
        <f>[20]Março!$G$35</f>
        <v>39</v>
      </c>
      <c r="AG25" s="15">
        <f t="shared" ref="AG25:AG26" si="13">MIN(B25:AF25)</f>
        <v>24</v>
      </c>
      <c r="AH25" s="93">
        <f t="shared" ref="AH25:AH26" si="14">AVERAGE(B25:AF25)</f>
        <v>35.29032258064516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[21]Março!$G$5</f>
        <v>37</v>
      </c>
      <c r="C26" s="11">
        <f>[21]Março!$G$6</f>
        <v>44</v>
      </c>
      <c r="D26" s="11">
        <f>[21]Março!$G$7</f>
        <v>40</v>
      </c>
      <c r="E26" s="11">
        <f>[21]Março!$G$8</f>
        <v>28</v>
      </c>
      <c r="F26" s="11">
        <f>[21]Março!$G$9</f>
        <v>28</v>
      </c>
      <c r="G26" s="11">
        <f>[21]Março!$G$10</f>
        <v>29</v>
      </c>
      <c r="H26" s="11">
        <f>[21]Março!$G$11</f>
        <v>27</v>
      </c>
      <c r="I26" s="11">
        <f>[21]Março!$G$12</f>
        <v>27</v>
      </c>
      <c r="J26" s="11">
        <f>[21]Março!$G$13</f>
        <v>26</v>
      </c>
      <c r="K26" s="11">
        <f>[21]Março!$G$14</f>
        <v>26</v>
      </c>
      <c r="L26" s="11">
        <f>[21]Março!$G$15</f>
        <v>26</v>
      </c>
      <c r="M26" s="11">
        <f>[21]Março!$G$16</f>
        <v>32</v>
      </c>
      <c r="N26" s="11">
        <f>[21]Março!$G$17</f>
        <v>28</v>
      </c>
      <c r="O26" s="11">
        <f>[21]Março!$G$18</f>
        <v>21</v>
      </c>
      <c r="P26" s="11">
        <f>[21]Março!$G$19</f>
        <v>27</v>
      </c>
      <c r="Q26" s="11">
        <f>[21]Março!$G$20</f>
        <v>36</v>
      </c>
      <c r="R26" s="11">
        <f>[21]Março!$G$21</f>
        <v>39</v>
      </c>
      <c r="S26" s="11">
        <f>[21]Março!$G$22</f>
        <v>38</v>
      </c>
      <c r="T26" s="11">
        <f>[21]Março!$G$23</f>
        <v>79</v>
      </c>
      <c r="U26" s="11">
        <f>[21]Março!$G$24</f>
        <v>64</v>
      </c>
      <c r="V26" s="11">
        <f>[21]Março!$G$25</f>
        <v>41</v>
      </c>
      <c r="W26" s="11">
        <f>[21]Março!$G$26</f>
        <v>42</v>
      </c>
      <c r="X26" s="11">
        <f>[21]Março!$G$27</f>
        <v>31</v>
      </c>
      <c r="Y26" s="11">
        <f>[21]Março!$G$28</f>
        <v>39</v>
      </c>
      <c r="Z26" s="11">
        <f>[21]Março!$G$29</f>
        <v>36</v>
      </c>
      <c r="AA26" s="11">
        <f>[21]Março!$G$30</f>
        <v>38</v>
      </c>
      <c r="AB26" s="11">
        <f>[21]Março!$G$31</f>
        <v>35</v>
      </c>
      <c r="AC26" s="11">
        <f>[21]Março!$G$32</f>
        <v>40</v>
      </c>
      <c r="AD26" s="11">
        <f>[21]Março!$G$33</f>
        <v>54</v>
      </c>
      <c r="AE26" s="11">
        <f>[21]Março!$G$34</f>
        <v>54</v>
      </c>
      <c r="AF26" s="11">
        <f>[21]Março!$G$35</f>
        <v>39</v>
      </c>
      <c r="AG26" s="15">
        <f t="shared" si="13"/>
        <v>21</v>
      </c>
      <c r="AH26" s="93">
        <f t="shared" si="14"/>
        <v>37.12903225806452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[22]Março!$G$5</f>
        <v>40</v>
      </c>
      <c r="C27" s="11">
        <f>[22]Março!$G$6</f>
        <v>47</v>
      </c>
      <c r="D27" s="11">
        <f>[22]Março!$G$7</f>
        <v>37</v>
      </c>
      <c r="E27" s="11">
        <f>[22]Março!$G$8</f>
        <v>37</v>
      </c>
      <c r="F27" s="11">
        <f>[22]Março!$G$9</f>
        <v>32</v>
      </c>
      <c r="G27" s="11">
        <f>[22]Março!$G$10</f>
        <v>33</v>
      </c>
      <c r="H27" s="11">
        <f>[22]Março!$G$11</f>
        <v>32</v>
      </c>
      <c r="I27" s="11">
        <f>[22]Março!$G$12</f>
        <v>36</v>
      </c>
      <c r="J27" s="11">
        <f>[22]Março!$G$13</f>
        <v>27</v>
      </c>
      <c r="K27" s="11">
        <f>[22]Março!$G$14</f>
        <v>26</v>
      </c>
      <c r="L27" s="11">
        <f>[22]Março!$G$15</f>
        <v>32</v>
      </c>
      <c r="M27" s="11">
        <f>[22]Março!$G$16</f>
        <v>34</v>
      </c>
      <c r="N27" s="11">
        <f>[22]Março!$G$17</f>
        <v>28</v>
      </c>
      <c r="O27" s="11">
        <f>[22]Março!$G$18</f>
        <v>24</v>
      </c>
      <c r="P27" s="11">
        <f>[22]Março!$G$19</f>
        <v>24</v>
      </c>
      <c r="Q27" s="11">
        <f>[22]Março!$G$20</f>
        <v>29</v>
      </c>
      <c r="R27" s="11">
        <f>[22]Março!$G$21</f>
        <v>33</v>
      </c>
      <c r="S27" s="11">
        <f>[22]Março!$G$22</f>
        <v>32</v>
      </c>
      <c r="T27" s="11">
        <f>[22]Março!$G$23</f>
        <v>78</v>
      </c>
      <c r="U27" s="11">
        <f>[22]Março!$G$24</f>
        <v>47</v>
      </c>
      <c r="V27" s="11">
        <f>[22]Março!$G$25</f>
        <v>29</v>
      </c>
      <c r="W27" s="11">
        <f>[22]Março!$G$26</f>
        <v>36</v>
      </c>
      <c r="X27" s="11">
        <f>[22]Março!$G$27</f>
        <v>29</v>
      </c>
      <c r="Y27" s="11">
        <f>[22]Março!$G$28</f>
        <v>34</v>
      </c>
      <c r="Z27" s="11">
        <f>[22]Março!$G$29</f>
        <v>33</v>
      </c>
      <c r="AA27" s="11">
        <f>[22]Março!$G$30</f>
        <v>28</v>
      </c>
      <c r="AB27" s="11">
        <f>[22]Março!$G$31</f>
        <v>33</v>
      </c>
      <c r="AC27" s="11">
        <f>[22]Março!$G$32</f>
        <v>52</v>
      </c>
      <c r="AD27" s="11">
        <f>[22]Março!$G$33</f>
        <v>57</v>
      </c>
      <c r="AE27" s="11">
        <f>[22]Março!$G$34</f>
        <v>54</v>
      </c>
      <c r="AF27" s="11">
        <f>[22]Março!$G$35</f>
        <v>38</v>
      </c>
      <c r="AG27" s="15">
        <f>MIN(B27:AF27)</f>
        <v>24</v>
      </c>
      <c r="AH27" s="93">
        <f>AVERAGE(B27:AF27)</f>
        <v>36.483870967741936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[23]Março!$G$5</f>
        <v>38</v>
      </c>
      <c r="C28" s="11">
        <f>[23]Março!$G$6</f>
        <v>47</v>
      </c>
      <c r="D28" s="11">
        <f>[23]Março!$G$7</f>
        <v>43</v>
      </c>
      <c r="E28" s="11">
        <f>[23]Março!$G$8</f>
        <v>34</v>
      </c>
      <c r="F28" s="11">
        <f>[23]Março!$G$9</f>
        <v>28</v>
      </c>
      <c r="G28" s="11">
        <f>[23]Março!$G$10</f>
        <v>33</v>
      </c>
      <c r="H28" s="11">
        <f>[23]Março!$G$11</f>
        <v>27</v>
      </c>
      <c r="I28" s="11">
        <f>[23]Março!$G$12</f>
        <v>32</v>
      </c>
      <c r="J28" s="11">
        <f>[23]Março!$G$13</f>
        <v>27</v>
      </c>
      <c r="K28" s="11">
        <f>[23]Março!$G$14</f>
        <v>28</v>
      </c>
      <c r="L28" s="11">
        <f>[23]Março!$G$15</f>
        <v>27</v>
      </c>
      <c r="M28" s="11">
        <f>[23]Março!$G$16</f>
        <v>31</v>
      </c>
      <c r="N28" s="11">
        <f>[23]Março!$G$17</f>
        <v>29</v>
      </c>
      <c r="O28" s="11">
        <f>[23]Março!$G$18</f>
        <v>20</v>
      </c>
      <c r="P28" s="11">
        <f>[23]Março!$G$19</f>
        <v>29</v>
      </c>
      <c r="Q28" s="11">
        <f>[23]Março!$G$20</f>
        <v>37</v>
      </c>
      <c r="R28" s="11">
        <f>[23]Março!$G$21</f>
        <v>33</v>
      </c>
      <c r="S28" s="11">
        <f>[23]Março!$G$22</f>
        <v>32</v>
      </c>
      <c r="T28" s="11">
        <f>[23]Março!$G$23</f>
        <v>64</v>
      </c>
      <c r="U28" s="11">
        <f>[23]Março!$G$24</f>
        <v>57</v>
      </c>
      <c r="V28" s="11">
        <f>[23]Março!$G$25</f>
        <v>33</v>
      </c>
      <c r="W28" s="11">
        <f>[23]Março!$G$26</f>
        <v>41</v>
      </c>
      <c r="X28" s="11">
        <f>[23]Março!$G$27</f>
        <v>27</v>
      </c>
      <c r="Y28" s="11">
        <f>[23]Março!$G$28</f>
        <v>39</v>
      </c>
      <c r="Z28" s="11">
        <f>[23]Março!$G$29</f>
        <v>31</v>
      </c>
      <c r="AA28" s="11">
        <f>[23]Março!$G$30</f>
        <v>28</v>
      </c>
      <c r="AB28" s="11">
        <f>[23]Março!$G$31</f>
        <v>29</v>
      </c>
      <c r="AC28" s="11">
        <f>[23]Março!$G$32</f>
        <v>37</v>
      </c>
      <c r="AD28" s="11">
        <f>[23]Março!$G$33</f>
        <v>56</v>
      </c>
      <c r="AE28" s="11">
        <f>[23]Março!$G$34</f>
        <v>52</v>
      </c>
      <c r="AF28" s="11">
        <f>[23]Março!$G$35</f>
        <v>36</v>
      </c>
      <c r="AG28" s="15">
        <f>MIN(B28:AF28)</f>
        <v>20</v>
      </c>
      <c r="AH28" s="93">
        <f>AVERAGE(B28:AF28)</f>
        <v>35.645161290322584</v>
      </c>
      <c r="AL28" t="s">
        <v>47</v>
      </c>
    </row>
    <row r="29" spans="1:39" x14ac:dyDescent="0.2">
      <c r="A29" s="58" t="s">
        <v>42</v>
      </c>
      <c r="B29" s="11">
        <f>[24]Março!$G$5</f>
        <v>38</v>
      </c>
      <c r="C29" s="11">
        <f>[24]Março!$G$6</f>
        <v>38</v>
      </c>
      <c r="D29" s="11">
        <f>[24]Março!$G$7</f>
        <v>38</v>
      </c>
      <c r="E29" s="11">
        <f>[24]Março!$G$8</f>
        <v>30</v>
      </c>
      <c r="F29" s="11">
        <f>[24]Março!$G$9</f>
        <v>28</v>
      </c>
      <c r="G29" s="11">
        <f>[24]Março!$G$10</f>
        <v>25</v>
      </c>
      <c r="H29" s="11">
        <f>[24]Março!$G$11</f>
        <v>32</v>
      </c>
      <c r="I29" s="11">
        <f>[24]Março!$G$12</f>
        <v>34</v>
      </c>
      <c r="J29" s="11">
        <f>[24]Março!$G$13</f>
        <v>32</v>
      </c>
      <c r="K29" s="11">
        <f>[24]Março!$G$14</f>
        <v>27</v>
      </c>
      <c r="L29" s="11">
        <f>[24]Março!$G$15</f>
        <v>27</v>
      </c>
      <c r="M29" s="11">
        <f>[24]Março!$G$16</f>
        <v>30</v>
      </c>
      <c r="N29" s="11">
        <f>[24]Março!$G$17</f>
        <v>37</v>
      </c>
      <c r="O29" s="11">
        <f>[24]Março!$G$18</f>
        <v>29</v>
      </c>
      <c r="P29" s="11">
        <f>[24]Março!$G$19</f>
        <v>39</v>
      </c>
      <c r="Q29" s="11">
        <f>[24]Março!$G$20</f>
        <v>48</v>
      </c>
      <c r="R29" s="11">
        <f>[24]Março!$G$21</f>
        <v>46</v>
      </c>
      <c r="S29" s="11">
        <f>[24]Março!$G$22</f>
        <v>49</v>
      </c>
      <c r="T29" s="11">
        <f>[24]Março!$G$23</f>
        <v>60</v>
      </c>
      <c r="U29" s="11">
        <f>[24]Março!$G$24</f>
        <v>69</v>
      </c>
      <c r="V29" s="11">
        <f>[24]Março!$G$25</f>
        <v>48</v>
      </c>
      <c r="W29" s="11">
        <f>[24]Março!$G$26</f>
        <v>39</v>
      </c>
      <c r="X29" s="11">
        <f>[24]Março!$G$27</f>
        <v>27</v>
      </c>
      <c r="Y29" s="11">
        <f>[24]Março!$G$28</f>
        <v>30</v>
      </c>
      <c r="Z29" s="11">
        <f>[24]Março!$G$29</f>
        <v>31</v>
      </c>
      <c r="AA29" s="11">
        <f>[24]Março!$G$30</f>
        <v>34</v>
      </c>
      <c r="AB29" s="11">
        <f>[24]Março!$G$31</f>
        <v>34</v>
      </c>
      <c r="AC29" s="11">
        <f>[24]Março!$G$32</f>
        <v>46</v>
      </c>
      <c r="AD29" s="11">
        <f>[24]Março!$G$33</f>
        <v>60</v>
      </c>
      <c r="AE29" s="11">
        <f>[24]Março!$G$34</f>
        <v>48</v>
      </c>
      <c r="AF29" s="11">
        <f>[24]Março!$G$35</f>
        <v>39</v>
      </c>
      <c r="AG29" s="15">
        <f t="shared" ref="AG29:AG31" si="15">MIN(B29:AF29)</f>
        <v>25</v>
      </c>
      <c r="AH29" s="93">
        <f t="shared" ref="AH29:AH31" si="16">AVERAGE(B29:AF29)</f>
        <v>38.451612903225808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[25]Março!$G$5</f>
        <v>38</v>
      </c>
      <c r="C30" s="11">
        <f>[25]Março!$G$6</f>
        <v>44</v>
      </c>
      <c r="D30" s="11">
        <f>[25]Março!$G$7</f>
        <v>36</v>
      </c>
      <c r="E30" s="11">
        <f>[25]Março!$G$8</f>
        <v>28</v>
      </c>
      <c r="F30" s="11">
        <f>[25]Março!$G$9</f>
        <v>25</v>
      </c>
      <c r="G30" s="11">
        <f>[25]Março!$G$10</f>
        <v>26</v>
      </c>
      <c r="H30" s="11">
        <f>[25]Março!$G$11</f>
        <v>24</v>
      </c>
      <c r="I30" s="11">
        <f>[25]Março!$G$12</f>
        <v>31</v>
      </c>
      <c r="J30" s="11">
        <f>[25]Março!$G$13</f>
        <v>22</v>
      </c>
      <c r="K30" s="11">
        <f>[25]Março!$G$14</f>
        <v>29</v>
      </c>
      <c r="L30" s="11">
        <f>[25]Março!$G$15</f>
        <v>25</v>
      </c>
      <c r="M30" s="11">
        <f>[25]Março!$G$16</f>
        <v>26</v>
      </c>
      <c r="N30" s="11">
        <f>[25]Março!$G$17</f>
        <v>26</v>
      </c>
      <c r="O30" s="11">
        <f>[25]Março!$G$18</f>
        <v>19</v>
      </c>
      <c r="P30" s="11">
        <f>[25]Março!$G$19</f>
        <v>25</v>
      </c>
      <c r="Q30" s="11">
        <f>[25]Março!$G$20</f>
        <v>34</v>
      </c>
      <c r="R30" s="11">
        <f>[25]Março!$G$21</f>
        <v>37</v>
      </c>
      <c r="S30" s="11">
        <f>[25]Março!$G$22</f>
        <v>33</v>
      </c>
      <c r="T30" s="11">
        <f>[25]Março!$G$23</f>
        <v>87</v>
      </c>
      <c r="U30" s="11">
        <f>[25]Março!$G$24</f>
        <v>56</v>
      </c>
      <c r="V30" s="11">
        <f>[25]Março!$G$25</f>
        <v>39</v>
      </c>
      <c r="W30" s="11">
        <f>[25]Março!$G$26</f>
        <v>33</v>
      </c>
      <c r="X30" s="11">
        <f>[25]Março!$G$27</f>
        <v>27</v>
      </c>
      <c r="Y30" s="11">
        <f>[25]Março!$G$28</f>
        <v>34</v>
      </c>
      <c r="Z30" s="11">
        <f>[25]Março!$G$29</f>
        <v>31</v>
      </c>
      <c r="AA30" s="11">
        <f>[25]Março!$G$30</f>
        <v>30</v>
      </c>
      <c r="AB30" s="11">
        <f>[25]Março!$G$31</f>
        <v>31</v>
      </c>
      <c r="AC30" s="11">
        <f>[25]Março!$G$32</f>
        <v>47</v>
      </c>
      <c r="AD30" s="11">
        <f>[25]Março!$G$33</f>
        <v>61</v>
      </c>
      <c r="AE30" s="11">
        <f>[25]Março!$G$34</f>
        <v>52</v>
      </c>
      <c r="AF30" s="11">
        <f>[25]Março!$G$35</f>
        <v>37</v>
      </c>
      <c r="AG30" s="15">
        <f t="shared" si="15"/>
        <v>19</v>
      </c>
      <c r="AH30" s="93">
        <f t="shared" si="16"/>
        <v>35.258064516129032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[26]Março!$G$5</f>
        <v>44</v>
      </c>
      <c r="C31" s="11">
        <f>[26]Março!$G$6</f>
        <v>41</v>
      </c>
      <c r="D31" s="11">
        <f>[26]Março!$G$7</f>
        <v>37</v>
      </c>
      <c r="E31" s="11">
        <f>[26]Março!$G$8</f>
        <v>29</v>
      </c>
      <c r="F31" s="11">
        <f>[26]Março!$G$9</f>
        <v>27</v>
      </c>
      <c r="G31" s="11">
        <f>[26]Março!$G$10</f>
        <v>30</v>
      </c>
      <c r="H31" s="11">
        <f>[26]Março!$G$11</f>
        <v>30</v>
      </c>
      <c r="I31" s="11">
        <f>[26]Março!$G$12</f>
        <v>31</v>
      </c>
      <c r="J31" s="11">
        <f>[26]Março!$G$13</f>
        <v>29</v>
      </c>
      <c r="K31" s="11">
        <f>[26]Março!$G$14</f>
        <v>27</v>
      </c>
      <c r="L31" s="11">
        <f>[26]Março!$G$15</f>
        <v>23</v>
      </c>
      <c r="M31" s="11">
        <f>[26]Março!$G$16</f>
        <v>32</v>
      </c>
      <c r="N31" s="11">
        <f>[26]Março!$G$17</f>
        <v>29</v>
      </c>
      <c r="O31" s="11">
        <f>[26]Março!$G$18</f>
        <v>22</v>
      </c>
      <c r="P31" s="11">
        <f>[26]Março!$G$19</f>
        <v>25</v>
      </c>
      <c r="Q31" s="11">
        <f>[26]Março!$G$20</f>
        <v>37</v>
      </c>
      <c r="R31" s="11">
        <f>[26]Março!$G$21</f>
        <v>36</v>
      </c>
      <c r="S31" s="11">
        <f>[26]Março!$G$22</f>
        <v>36</v>
      </c>
      <c r="T31" s="11">
        <f>[26]Março!$G$23</f>
        <v>84</v>
      </c>
      <c r="U31" s="11">
        <f>[26]Março!$G$24</f>
        <v>58</v>
      </c>
      <c r="V31" s="11">
        <f>[26]Março!$G$25</f>
        <v>41</v>
      </c>
      <c r="W31" s="11">
        <f>[26]Março!$G$26</f>
        <v>44</v>
      </c>
      <c r="X31" s="11">
        <f>[26]Março!$G$27</f>
        <v>31</v>
      </c>
      <c r="Y31" s="11">
        <f>[26]Março!$G$28</f>
        <v>32</v>
      </c>
      <c r="Z31" s="11">
        <f>[26]Março!$G$29</f>
        <v>38</v>
      </c>
      <c r="AA31" s="11">
        <f>[26]Março!$G$30</f>
        <v>37</v>
      </c>
      <c r="AB31" s="11">
        <f>[26]Março!$G$31</f>
        <v>35</v>
      </c>
      <c r="AC31" s="11">
        <f>[26]Março!$G$32</f>
        <v>51</v>
      </c>
      <c r="AD31" s="11">
        <f>[26]Março!$G$33</f>
        <v>61</v>
      </c>
      <c r="AE31" s="11">
        <f>[26]Março!$G$34</f>
        <v>54</v>
      </c>
      <c r="AF31" s="11">
        <f>[26]Março!$G$35</f>
        <v>44</v>
      </c>
      <c r="AG31" s="15">
        <f t="shared" si="15"/>
        <v>22</v>
      </c>
      <c r="AH31" s="93">
        <f t="shared" si="16"/>
        <v>37.903225806451616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[27]Março!$G$5</f>
        <v>*</v>
      </c>
      <c r="C32" s="11" t="str">
        <f>[27]Março!$G$6</f>
        <v>*</v>
      </c>
      <c r="D32" s="11" t="str">
        <f>[27]Março!$G$7</f>
        <v>*</v>
      </c>
      <c r="E32" s="11" t="str">
        <f>[27]Março!$G$8</f>
        <v>*</v>
      </c>
      <c r="F32" s="11" t="str">
        <f>[27]Março!$G$9</f>
        <v>*</v>
      </c>
      <c r="G32" s="11" t="str">
        <f>[27]Março!$G$10</f>
        <v>*</v>
      </c>
      <c r="H32" s="11" t="str">
        <f>[27]Março!$G$11</f>
        <v>*</v>
      </c>
      <c r="I32" s="11" t="str">
        <f>[27]Março!$G$12</f>
        <v>*</v>
      </c>
      <c r="J32" s="11" t="str">
        <f>[27]Março!$G$13</f>
        <v>*</v>
      </c>
      <c r="K32" s="11" t="str">
        <f>[27]Março!$G$14</f>
        <v>*</v>
      </c>
      <c r="L32" s="11" t="str">
        <f>[27]Março!$G$15</f>
        <v>*</v>
      </c>
      <c r="M32" s="11" t="str">
        <f>[27]Março!$G$16</f>
        <v>*</v>
      </c>
      <c r="N32" s="11" t="str">
        <f>[27]Março!$G$17</f>
        <v>*</v>
      </c>
      <c r="O32" s="11" t="str">
        <f>[27]Março!$G$18</f>
        <v>*</v>
      </c>
      <c r="P32" s="11" t="str">
        <f>[27]Março!$G$19</f>
        <v>*</v>
      </c>
      <c r="Q32" s="11" t="str">
        <f>[27]Março!$G$20</f>
        <v>*</v>
      </c>
      <c r="R32" s="11" t="str">
        <f>[27]Março!$G$21</f>
        <v>*</v>
      </c>
      <c r="S32" s="11" t="str">
        <f>[27]Março!$G$22</f>
        <v>*</v>
      </c>
      <c r="T32" s="11" t="str">
        <f>[27]Março!$G$23</f>
        <v>*</v>
      </c>
      <c r="U32" s="11" t="str">
        <f>[27]Março!$G$24</f>
        <v>*</v>
      </c>
      <c r="V32" s="11" t="str">
        <f>[27]Março!$G$25</f>
        <v>*</v>
      </c>
      <c r="W32" s="11" t="str">
        <f>[27]Março!$G$26</f>
        <v>*</v>
      </c>
      <c r="X32" s="11" t="str">
        <f>[27]Março!$G$27</f>
        <v>*</v>
      </c>
      <c r="Y32" s="11" t="str">
        <f>[27]Março!$G$28</f>
        <v>*</v>
      </c>
      <c r="Z32" s="11" t="str">
        <f>[27]Março!$G$29</f>
        <v>*</v>
      </c>
      <c r="AA32" s="11" t="str">
        <f>[27]Março!$G$30</f>
        <v>*</v>
      </c>
      <c r="AB32" s="11" t="str">
        <f>[27]Março!$G$31</f>
        <v>*</v>
      </c>
      <c r="AC32" s="11" t="str">
        <f>[27]Março!$G$32</f>
        <v>*</v>
      </c>
      <c r="AD32" s="11" t="str">
        <f>[27]Março!$G$33</f>
        <v>*</v>
      </c>
      <c r="AE32" s="11" t="str">
        <f>[27]Março!$G$34</f>
        <v>*</v>
      </c>
      <c r="AF32" s="11" t="str">
        <f>[27]Março!$G$35</f>
        <v>*</v>
      </c>
      <c r="AG32" s="15" t="s">
        <v>226</v>
      </c>
      <c r="AH32" s="93" t="s">
        <v>226</v>
      </c>
      <c r="AL32" t="s">
        <v>47</v>
      </c>
    </row>
    <row r="33" spans="1:39" s="5" customFormat="1" x14ac:dyDescent="0.2">
      <c r="A33" s="58" t="s">
        <v>12</v>
      </c>
      <c r="B33" s="11">
        <f>[28]Março!$G$5</f>
        <v>32</v>
      </c>
      <c r="C33" s="11">
        <f>[28]Março!$G$6</f>
        <v>65</v>
      </c>
      <c r="D33" s="11" t="str">
        <f>[28]Março!$G$7</f>
        <v>*</v>
      </c>
      <c r="E33" s="11" t="str">
        <f>[28]Março!$G$8</f>
        <v>*</v>
      </c>
      <c r="F33" s="11" t="str">
        <f>[28]Março!$G$9</f>
        <v>*</v>
      </c>
      <c r="G33" s="11" t="str">
        <f>[28]Março!$G$10</f>
        <v>*</v>
      </c>
      <c r="H33" s="11">
        <f>[28]Março!$G$11</f>
        <v>31</v>
      </c>
      <c r="I33" s="11">
        <f>[28]Março!$G$12</f>
        <v>27</v>
      </c>
      <c r="J33" s="11">
        <f>[28]Março!$G$13</f>
        <v>67</v>
      </c>
      <c r="K33" s="11">
        <f>[28]Março!$G$14</f>
        <v>24</v>
      </c>
      <c r="L33" s="11">
        <f>[28]Março!$G$15</f>
        <v>28</v>
      </c>
      <c r="M33" s="11">
        <f>[28]Março!$G$16</f>
        <v>33</v>
      </c>
      <c r="N33" s="11">
        <f>[28]Março!$G$17</f>
        <v>60</v>
      </c>
      <c r="O33" s="11" t="str">
        <f>[28]Março!$G$18</f>
        <v>*</v>
      </c>
      <c r="P33" s="11" t="str">
        <f>[28]Março!$G$19</f>
        <v>*</v>
      </c>
      <c r="Q33" s="11" t="str">
        <f>[28]Março!$G$20</f>
        <v>*</v>
      </c>
      <c r="R33" s="11" t="str">
        <f>[28]Março!$G$21</f>
        <v>*</v>
      </c>
      <c r="S33" s="11" t="str">
        <f>[28]Março!$G$22</f>
        <v>*</v>
      </c>
      <c r="T33" s="11" t="str">
        <f>[28]Março!$G$23</f>
        <v>*</v>
      </c>
      <c r="U33" s="11">
        <f>[28]Março!$G$24</f>
        <v>60</v>
      </c>
      <c r="V33" s="11">
        <f>[28]Março!$G$25</f>
        <v>44</v>
      </c>
      <c r="W33" s="11">
        <f>[28]Março!$G$26</f>
        <v>46</v>
      </c>
      <c r="X33" s="11">
        <f>[28]Março!$G$27</f>
        <v>28</v>
      </c>
      <c r="Y33" s="11">
        <f>[28]Março!$G$28</f>
        <v>25</v>
      </c>
      <c r="Z33" s="11">
        <f>[28]Março!$G$29</f>
        <v>35</v>
      </c>
      <c r="AA33" s="11">
        <f>[28]Março!$G$30</f>
        <v>37</v>
      </c>
      <c r="AB33" s="11">
        <f>[28]Março!$G$31</f>
        <v>65</v>
      </c>
      <c r="AC33" s="11" t="str">
        <f>[28]Março!$G$32</f>
        <v>*</v>
      </c>
      <c r="AD33" s="11" t="str">
        <f>[28]Março!$G$33</f>
        <v>*</v>
      </c>
      <c r="AE33" s="11" t="str">
        <f>[28]Março!$G$34</f>
        <v>*</v>
      </c>
      <c r="AF33" s="11">
        <f>[28]Março!$G$35</f>
        <v>35</v>
      </c>
      <c r="AG33" s="15">
        <f t="shared" ref="AG33:AG35" si="17">MIN(B33:AF33)</f>
        <v>24</v>
      </c>
      <c r="AH33" s="93">
        <f t="shared" ref="AH33:AH35" si="18">AVERAGE(B33:AF33)</f>
        <v>41.222222222222221</v>
      </c>
      <c r="AJ33" s="5" t="s">
        <v>47</v>
      </c>
    </row>
    <row r="34" spans="1:39" x14ac:dyDescent="0.2">
      <c r="A34" s="58" t="s">
        <v>13</v>
      </c>
      <c r="B34" s="11">
        <f>[29]Março!$G$5</f>
        <v>31</v>
      </c>
      <c r="C34" s="11">
        <f>[29]Março!$G$6</f>
        <v>32</v>
      </c>
      <c r="D34" s="11">
        <f>[29]Março!$G$7</f>
        <v>39</v>
      </c>
      <c r="E34" s="11">
        <f>[29]Março!$G$8</f>
        <v>34</v>
      </c>
      <c r="F34" s="11">
        <f>[29]Março!$G$9</f>
        <v>25</v>
      </c>
      <c r="G34" s="11">
        <f>[29]Março!$G$10</f>
        <v>22</v>
      </c>
      <c r="H34" s="11">
        <f>[29]Março!$G$11</f>
        <v>28</v>
      </c>
      <c r="I34" s="11">
        <f>[29]Março!$G$12</f>
        <v>31</v>
      </c>
      <c r="J34" s="11">
        <f>[29]Março!$G$13</f>
        <v>25</v>
      </c>
      <c r="K34" s="11">
        <f>[29]Março!$G$14</f>
        <v>27</v>
      </c>
      <c r="L34" s="11">
        <f>[29]Março!$G$15</f>
        <v>22</v>
      </c>
      <c r="M34" s="11">
        <f>[29]Março!$G$16</f>
        <v>39</v>
      </c>
      <c r="N34" s="11">
        <f>[29]Março!$G$17</f>
        <v>37</v>
      </c>
      <c r="O34" s="11">
        <f>[29]Março!$G$18</f>
        <v>28</v>
      </c>
      <c r="P34" s="11">
        <f>[29]Março!$G$19</f>
        <v>38</v>
      </c>
      <c r="Q34" s="11">
        <f>[29]Março!$G$20</f>
        <v>47</v>
      </c>
      <c r="R34" s="11">
        <f>[29]Março!$G$21</f>
        <v>37</v>
      </c>
      <c r="S34" s="11">
        <f>[29]Março!$G$22</f>
        <v>41</v>
      </c>
      <c r="T34" s="11">
        <f>[29]Março!$G$23</f>
        <v>41</v>
      </c>
      <c r="U34" s="11">
        <f>[29]Março!$G$24</f>
        <v>73</v>
      </c>
      <c r="V34" s="11">
        <f>[29]Março!$G$25</f>
        <v>61</v>
      </c>
      <c r="W34" s="11">
        <f>[29]Março!$G$26</f>
        <v>59</v>
      </c>
      <c r="X34" s="11">
        <f>[29]Março!$G$27</f>
        <v>47</v>
      </c>
      <c r="Y34" s="11">
        <f>[29]Março!$G$28</f>
        <v>31</v>
      </c>
      <c r="Z34" s="11">
        <f>[29]Março!$G$29</f>
        <v>49</v>
      </c>
      <c r="AA34" s="11">
        <f>[29]Março!$G$30</f>
        <v>41</v>
      </c>
      <c r="AB34" s="11">
        <f>[29]Março!$G$31</f>
        <v>63</v>
      </c>
      <c r="AC34" s="11">
        <f>[29]Março!$G$32</f>
        <v>50</v>
      </c>
      <c r="AD34" s="11">
        <f>[29]Março!$G$33</f>
        <v>51</v>
      </c>
      <c r="AE34" s="11">
        <f>[29]Março!$G$34</f>
        <v>43</v>
      </c>
      <c r="AF34" s="11">
        <f>[29]Março!$G$35</f>
        <v>47</v>
      </c>
      <c r="AG34" s="15">
        <f t="shared" si="17"/>
        <v>22</v>
      </c>
      <c r="AH34" s="93">
        <f t="shared" si="18"/>
        <v>39.967741935483872</v>
      </c>
      <c r="AK34" t="s">
        <v>47</v>
      </c>
    </row>
    <row r="35" spans="1:39" x14ac:dyDescent="0.2">
      <c r="A35" s="58" t="s">
        <v>173</v>
      </c>
      <c r="B35" s="11">
        <f>[30]Março!$G$5</f>
        <v>50</v>
      </c>
      <c r="C35" s="11">
        <f>[30]Março!$G$6</f>
        <v>57</v>
      </c>
      <c r="D35" s="11">
        <f>[30]Março!$G$7</f>
        <v>54</v>
      </c>
      <c r="E35" s="11">
        <f>[30]Março!$G$8</f>
        <v>46</v>
      </c>
      <c r="F35" s="11">
        <f>[30]Março!$G$9</f>
        <v>37</v>
      </c>
      <c r="G35" s="11">
        <f>[30]Março!$G$10</f>
        <v>44</v>
      </c>
      <c r="H35" s="11">
        <f>[30]Março!$G$11</f>
        <v>38</v>
      </c>
      <c r="I35" s="11">
        <f>[30]Março!$G$12</f>
        <v>39</v>
      </c>
      <c r="J35" s="11">
        <f>[30]Março!$G$13</f>
        <v>36</v>
      </c>
      <c r="K35" s="11">
        <f>[30]Março!$G$14</f>
        <v>37</v>
      </c>
      <c r="L35" s="11">
        <f>[30]Março!$G$15</f>
        <v>35</v>
      </c>
      <c r="M35" s="11">
        <f>[30]Março!$G$16</f>
        <v>39</v>
      </c>
      <c r="N35" s="11">
        <f>[30]Março!$G$17</f>
        <v>39</v>
      </c>
      <c r="O35" s="11">
        <f>[30]Março!$G$18</f>
        <v>33</v>
      </c>
      <c r="P35" s="11">
        <f>[30]Março!$G$19</f>
        <v>39</v>
      </c>
      <c r="Q35" s="11">
        <f>[30]Março!$G$20</f>
        <v>44</v>
      </c>
      <c r="R35" s="11">
        <f>[30]Março!$G$21</f>
        <v>51</v>
      </c>
      <c r="S35" s="11">
        <f>[30]Março!$G$22</f>
        <v>47</v>
      </c>
      <c r="T35" s="11">
        <f>[30]Março!$G$23</f>
        <v>55</v>
      </c>
      <c r="U35" s="11">
        <f>[30]Março!$G$24</f>
        <v>72</v>
      </c>
      <c r="V35" s="11">
        <f>[30]Março!$G$25</f>
        <v>59</v>
      </c>
      <c r="W35" s="11">
        <f>[30]Março!$G$26</f>
        <v>60</v>
      </c>
      <c r="X35" s="11">
        <f>[30]Março!$G$27</f>
        <v>42</v>
      </c>
      <c r="Y35" s="11">
        <f>[30]Março!$G$28</f>
        <v>46</v>
      </c>
      <c r="Z35" s="11">
        <f>[30]Março!$G$29</f>
        <v>47</v>
      </c>
      <c r="AA35" s="11">
        <f>[30]Março!$G$30</f>
        <v>43</v>
      </c>
      <c r="AB35" s="11">
        <f>[30]Março!$G$31</f>
        <v>39</v>
      </c>
      <c r="AC35" s="11">
        <f>[30]Março!$G$32</f>
        <v>42</v>
      </c>
      <c r="AD35" s="11">
        <f>[30]Março!$G$33</f>
        <v>57</v>
      </c>
      <c r="AE35" s="11">
        <f>[30]Março!$G$34</f>
        <v>66</v>
      </c>
      <c r="AF35" s="11">
        <f>[30]Março!$G$35</f>
        <v>57</v>
      </c>
      <c r="AG35" s="15">
        <f t="shared" si="17"/>
        <v>33</v>
      </c>
      <c r="AH35" s="93">
        <f t="shared" si="18"/>
        <v>46.774193548387096</v>
      </c>
      <c r="AK35" t="s">
        <v>47</v>
      </c>
    </row>
    <row r="36" spans="1:39" x14ac:dyDescent="0.2">
      <c r="A36" s="58" t="s">
        <v>144</v>
      </c>
      <c r="B36" s="11" t="str">
        <f>[31]Março!$G$5</f>
        <v>*</v>
      </c>
      <c r="C36" s="11" t="str">
        <f>[31]Março!$G$6</f>
        <v>*</v>
      </c>
      <c r="D36" s="11" t="str">
        <f>[31]Março!$G$7</f>
        <v>*</v>
      </c>
      <c r="E36" s="11" t="str">
        <f>[31]Março!$G$8</f>
        <v>*</v>
      </c>
      <c r="F36" s="11" t="str">
        <f>[31]Março!$G$9</f>
        <v>*</v>
      </c>
      <c r="G36" s="11" t="str">
        <f>[31]Março!$G$10</f>
        <v>*</v>
      </c>
      <c r="H36" s="11" t="str">
        <f>[31]Março!$G$11</f>
        <v>*</v>
      </c>
      <c r="I36" s="11" t="str">
        <f>[31]Março!$G$12</f>
        <v>*</v>
      </c>
      <c r="J36" s="11" t="str">
        <f>[31]Março!$G$13</f>
        <v>*</v>
      </c>
      <c r="K36" s="11" t="str">
        <f>[31]Março!$G$14</f>
        <v>*</v>
      </c>
      <c r="L36" s="11" t="str">
        <f>[31]Março!$G$15</f>
        <v>*</v>
      </c>
      <c r="M36" s="11" t="str">
        <f>[31]Março!$G$16</f>
        <v>*</v>
      </c>
      <c r="N36" s="11" t="str">
        <f>[31]Março!$G$17</f>
        <v>*</v>
      </c>
      <c r="O36" s="11" t="str">
        <f>[31]Março!$G$18</f>
        <v>*</v>
      </c>
      <c r="P36" s="11" t="str">
        <f>[31]Março!$G$19</f>
        <v>*</v>
      </c>
      <c r="Q36" s="11" t="str">
        <f>[31]Março!$G$20</f>
        <v>*</v>
      </c>
      <c r="R36" s="11" t="str">
        <f>[31]Março!$G$21</f>
        <v>*</v>
      </c>
      <c r="S36" s="11" t="str">
        <f>[31]Março!$G$22</f>
        <v>*</v>
      </c>
      <c r="T36" s="11" t="str">
        <f>[31]Março!$G$23</f>
        <v>*</v>
      </c>
      <c r="U36" s="11" t="str">
        <f>[31]Março!$G$24</f>
        <v>*</v>
      </c>
      <c r="V36" s="11" t="str">
        <f>[31]Março!$G$25</f>
        <v>*</v>
      </c>
      <c r="W36" s="11" t="str">
        <f>[31]Março!$G$26</f>
        <v>*</v>
      </c>
      <c r="X36" s="11" t="str">
        <f>[31]Março!$G$27</f>
        <v>*</v>
      </c>
      <c r="Y36" s="11" t="str">
        <f>[31]Março!$G$28</f>
        <v>*</v>
      </c>
      <c r="Z36" s="11" t="str">
        <f>[31]Março!$G$29</f>
        <v>*</v>
      </c>
      <c r="AA36" s="11" t="str">
        <f>[31]Março!$G$30</f>
        <v>*</v>
      </c>
      <c r="AB36" s="11" t="str">
        <f>[31]Março!$G$31</f>
        <v>*</v>
      </c>
      <c r="AC36" s="11" t="str">
        <f>[31]Março!$G$32</f>
        <v>*</v>
      </c>
      <c r="AD36" s="11" t="str">
        <f>[31]Março!$G$33</f>
        <v>*</v>
      </c>
      <c r="AE36" s="11" t="str">
        <f>[31]Março!$G$34</f>
        <v>*</v>
      </c>
      <c r="AF36" s="11" t="str">
        <f>[31]Março!$G$35</f>
        <v>*</v>
      </c>
      <c r="AG36" s="15" t="s">
        <v>226</v>
      </c>
      <c r="AH36" s="93" t="s">
        <v>226</v>
      </c>
    </row>
    <row r="37" spans="1:39" x14ac:dyDescent="0.2">
      <c r="A37" s="58" t="s">
        <v>14</v>
      </c>
      <c r="B37" s="11" t="str">
        <f>[32]Março!$G$5</f>
        <v>*</v>
      </c>
      <c r="C37" s="11" t="str">
        <f>[32]Março!$G$6</f>
        <v>*</v>
      </c>
      <c r="D37" s="11" t="str">
        <f>[32]Março!$G$7</f>
        <v>*</v>
      </c>
      <c r="E37" s="11" t="str">
        <f>[32]Março!$G$8</f>
        <v>*</v>
      </c>
      <c r="F37" s="11" t="str">
        <f>[32]Março!$G$9</f>
        <v>*</v>
      </c>
      <c r="G37" s="11" t="str">
        <f>[32]Março!$G$10</f>
        <v>*</v>
      </c>
      <c r="H37" s="11" t="str">
        <f>[32]Março!$G$11</f>
        <v>*</v>
      </c>
      <c r="I37" s="11" t="str">
        <f>[32]Março!$G$12</f>
        <v>*</v>
      </c>
      <c r="J37" s="11" t="str">
        <f>[32]Março!$G$13</f>
        <v>*</v>
      </c>
      <c r="K37" s="11" t="str">
        <f>[32]Março!$G$14</f>
        <v>*</v>
      </c>
      <c r="L37" s="11" t="str">
        <f>[32]Março!$G$15</f>
        <v>*</v>
      </c>
      <c r="M37" s="11" t="str">
        <f>[32]Março!$G$16</f>
        <v>*</v>
      </c>
      <c r="N37" s="11" t="str">
        <f>[32]Março!$G$17</f>
        <v>*</v>
      </c>
      <c r="O37" s="11" t="str">
        <f>[32]Março!$G$18</f>
        <v>*</v>
      </c>
      <c r="P37" s="11" t="str">
        <f>[32]Março!$G$19</f>
        <v>*</v>
      </c>
      <c r="Q37" s="11" t="str">
        <f>[32]Março!$G$20</f>
        <v>*</v>
      </c>
      <c r="R37" s="11" t="str">
        <f>[32]Março!$G$21</f>
        <v>*</v>
      </c>
      <c r="S37" s="11" t="str">
        <f>[32]Março!$G$22</f>
        <v>*</v>
      </c>
      <c r="T37" s="11" t="str">
        <f>[32]Março!$G$23</f>
        <v>*</v>
      </c>
      <c r="U37" s="11" t="str">
        <f>[32]Março!$G$24</f>
        <v>*</v>
      </c>
      <c r="V37" s="11" t="str">
        <f>[32]Março!$G$25</f>
        <v>*</v>
      </c>
      <c r="W37" s="11" t="str">
        <f>[32]Março!$G$26</f>
        <v>*</v>
      </c>
      <c r="X37" s="11" t="str">
        <f>[32]Março!$G$27</f>
        <v>*</v>
      </c>
      <c r="Y37" s="11" t="str">
        <f>[32]Março!$G$28</f>
        <v>*</v>
      </c>
      <c r="Z37" s="11" t="str">
        <f>[32]Março!$G$29</f>
        <v>*</v>
      </c>
      <c r="AA37" s="11" t="str">
        <f>[32]Março!$G$30</f>
        <v>*</v>
      </c>
      <c r="AB37" s="11" t="str">
        <f>[32]Março!$G$31</f>
        <v>*</v>
      </c>
      <c r="AC37" s="11" t="str">
        <f>[32]Março!$G$32</f>
        <v>*</v>
      </c>
      <c r="AD37" s="11" t="str">
        <f>[32]Março!$G$33</f>
        <v>*</v>
      </c>
      <c r="AE37" s="11" t="str">
        <f>[32]Março!$G$34</f>
        <v>*</v>
      </c>
      <c r="AF37" s="11" t="str">
        <f>[32]Março!$G$35</f>
        <v>*</v>
      </c>
      <c r="AG37" s="15" t="s">
        <v>226</v>
      </c>
      <c r="AH37" s="93" t="s">
        <v>226</v>
      </c>
    </row>
    <row r="38" spans="1:39" x14ac:dyDescent="0.2">
      <c r="A38" s="58" t="s">
        <v>174</v>
      </c>
      <c r="B38" s="11">
        <f>[33]Março!$G$5</f>
        <v>56</v>
      </c>
      <c r="C38" s="11">
        <f>[33]Março!$G$6</f>
        <v>50</v>
      </c>
      <c r="D38" s="11">
        <f>[33]Março!$G$7</f>
        <v>66</v>
      </c>
      <c r="E38" s="11">
        <f>[33]Março!$G$8</f>
        <v>62</v>
      </c>
      <c r="F38" s="11">
        <f>[33]Março!$G$9</f>
        <v>61</v>
      </c>
      <c r="G38" s="11">
        <f>[33]Março!$G$10</f>
        <v>58</v>
      </c>
      <c r="H38" s="11">
        <f>[33]Março!$G$11</f>
        <v>62</v>
      </c>
      <c r="I38" s="11">
        <f>[33]Março!$G$12</f>
        <v>56</v>
      </c>
      <c r="J38" s="11">
        <f>[33]Março!$G$13</f>
        <v>59</v>
      </c>
      <c r="K38" s="11">
        <f>[33]Março!$G$14</f>
        <v>56</v>
      </c>
      <c r="L38" s="11">
        <f>[33]Março!$G$15</f>
        <v>66</v>
      </c>
      <c r="M38" s="11">
        <f>[33]Março!$G$16</f>
        <v>69</v>
      </c>
      <c r="N38" s="11">
        <f>[33]Março!$G$17</f>
        <v>62</v>
      </c>
      <c r="O38" s="11">
        <f>[33]Março!$G$18</f>
        <v>58</v>
      </c>
      <c r="P38" s="11">
        <f>[33]Março!$G$19</f>
        <v>66</v>
      </c>
      <c r="Q38" s="11">
        <f>[33]Março!$G$20</f>
        <v>66</v>
      </c>
      <c r="R38" s="11">
        <f>[33]Março!$G$21</f>
        <v>64</v>
      </c>
      <c r="S38" s="11">
        <f>[33]Março!$G$22</f>
        <v>68</v>
      </c>
      <c r="T38" s="11">
        <f>[33]Março!$G$23</f>
        <v>66</v>
      </c>
      <c r="U38" s="11">
        <f>[33]Março!$G$24</f>
        <v>71</v>
      </c>
      <c r="V38" s="11">
        <f>[33]Março!$G$25</f>
        <v>75</v>
      </c>
      <c r="W38" s="11">
        <f>[33]Março!$G$26</f>
        <v>70</v>
      </c>
      <c r="X38" s="11">
        <f>[33]Março!$G$27</f>
        <v>64</v>
      </c>
      <c r="Y38" s="11">
        <f>[33]Março!$G$28</f>
        <v>56</v>
      </c>
      <c r="Z38" s="11">
        <f>[33]Março!$G$29</f>
        <v>72</v>
      </c>
      <c r="AA38" s="11">
        <f>[33]Março!$G$30</f>
        <v>69</v>
      </c>
      <c r="AB38" s="11">
        <f>[33]Março!$G$31</f>
        <v>76</v>
      </c>
      <c r="AC38" s="11">
        <f>[33]Março!$G$32</f>
        <v>76</v>
      </c>
      <c r="AD38" s="11">
        <f>[33]Março!$G$33</f>
        <v>72</v>
      </c>
      <c r="AE38" s="11">
        <f>[33]Março!$G$34</f>
        <v>70</v>
      </c>
      <c r="AF38" s="11">
        <f>[33]Março!$G$35</f>
        <v>73</v>
      </c>
      <c r="AG38" s="15">
        <f t="shared" ref="AG38" si="19">MIN(B38:AF38)</f>
        <v>50</v>
      </c>
      <c r="AH38" s="93">
        <f t="shared" ref="AH38" si="20">AVERAGE(B38:AF38)</f>
        <v>65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[34]Março!$G$5</f>
        <v>40</v>
      </c>
      <c r="C39" s="11">
        <f>[34]Março!$G$6</f>
        <v>36</v>
      </c>
      <c r="D39" s="11">
        <f>[34]Março!$G$7</f>
        <v>38</v>
      </c>
      <c r="E39" s="11">
        <f>[34]Março!$G$8</f>
        <v>31</v>
      </c>
      <c r="F39" s="11">
        <f>[34]Março!$G$9</f>
        <v>24</v>
      </c>
      <c r="G39" s="11">
        <f>[34]Março!$G$10</f>
        <v>24</v>
      </c>
      <c r="H39" s="11">
        <f>[34]Março!$G$11</f>
        <v>24</v>
      </c>
      <c r="I39" s="11">
        <f>[34]Março!$G$12</f>
        <v>28</v>
      </c>
      <c r="J39" s="11">
        <f>[34]Março!$G$13</f>
        <v>26</v>
      </c>
      <c r="K39" s="11">
        <f>[34]Março!$G$14</f>
        <v>24</v>
      </c>
      <c r="L39" s="11">
        <f>[34]Março!$G$15</f>
        <v>26</v>
      </c>
      <c r="M39" s="11">
        <f>[34]Março!$G$16</f>
        <v>31</v>
      </c>
      <c r="N39" s="11">
        <f>[34]Março!$G$17</f>
        <v>30</v>
      </c>
      <c r="O39" s="11">
        <f>[34]Março!$G$18</f>
        <v>19</v>
      </c>
      <c r="P39" s="11">
        <f>[34]Março!$G$19</f>
        <v>29</v>
      </c>
      <c r="Q39" s="11">
        <f>[34]Março!$G$20</f>
        <v>36</v>
      </c>
      <c r="R39" s="11">
        <f>[34]Março!$G$21</f>
        <v>41</v>
      </c>
      <c r="S39" s="11">
        <f>[34]Março!$G$22</f>
        <v>39</v>
      </c>
      <c r="T39" s="11">
        <f>[34]Março!$G$23</f>
        <v>53</v>
      </c>
      <c r="U39" s="11">
        <f>[34]Março!$G$24</f>
        <v>64</v>
      </c>
      <c r="V39" s="11">
        <f>[34]Março!$G$25</f>
        <v>43</v>
      </c>
      <c r="W39" s="11">
        <f>[34]Março!$G$26</f>
        <v>37</v>
      </c>
      <c r="X39" s="11">
        <f>[34]Março!$G$27</f>
        <v>26</v>
      </c>
      <c r="Y39" s="11">
        <f>[34]Março!$G$28</f>
        <v>33</v>
      </c>
      <c r="Z39" s="11">
        <f>[34]Março!$G$29</f>
        <v>40</v>
      </c>
      <c r="AA39" s="11">
        <f>[34]Março!$G$30</f>
        <v>38</v>
      </c>
      <c r="AB39" s="11">
        <f>[34]Março!$G$31</f>
        <v>33</v>
      </c>
      <c r="AC39" s="11">
        <f>[34]Março!$G$32</f>
        <v>46</v>
      </c>
      <c r="AD39" s="11">
        <f>[34]Março!$G$33</f>
        <v>68</v>
      </c>
      <c r="AE39" s="11">
        <f>[34]Março!$G$34</f>
        <v>50</v>
      </c>
      <c r="AF39" s="11">
        <f>[34]Março!$G$35</f>
        <v>38</v>
      </c>
      <c r="AG39" s="15">
        <f t="shared" ref="AG39:AG41" si="21">MIN(B39:AF39)</f>
        <v>19</v>
      </c>
      <c r="AH39" s="93">
        <f t="shared" ref="AH39:AH41" si="22">AVERAGE(B39:AF39)</f>
        <v>35.967741935483872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[35]Março!$G$5</f>
        <v>20</v>
      </c>
      <c r="C40" s="11">
        <f>[35]Março!$G$6</f>
        <v>23</v>
      </c>
      <c r="D40" s="11">
        <f>[35]Março!$G$7</f>
        <v>25</v>
      </c>
      <c r="E40" s="11">
        <f>[35]Março!$G$8</f>
        <v>16</v>
      </c>
      <c r="F40" s="11" t="str">
        <f>[35]Março!$G$9</f>
        <v>*</v>
      </c>
      <c r="G40" s="11" t="str">
        <f>[35]Março!$G$10</f>
        <v>*</v>
      </c>
      <c r="H40" s="11" t="str">
        <f>[35]Março!$G$11</f>
        <v>*</v>
      </c>
      <c r="I40" s="11" t="str">
        <f>[35]Março!$G$12</f>
        <v>*</v>
      </c>
      <c r="J40" s="11" t="str">
        <f>[35]Março!$G$13</f>
        <v>*</v>
      </c>
      <c r="K40" s="11" t="str">
        <f>[35]Março!$G$14</f>
        <v>*</v>
      </c>
      <c r="L40" s="11" t="str">
        <f>[35]Março!$G$15</f>
        <v>*</v>
      </c>
      <c r="M40" s="11" t="str">
        <f>[35]Março!$G$16</f>
        <v>*</v>
      </c>
      <c r="N40" s="11" t="str">
        <f>[35]Março!$G$17</f>
        <v>*</v>
      </c>
      <c r="O40" s="11" t="str">
        <f>[35]Março!$G$18</f>
        <v>*</v>
      </c>
      <c r="P40" s="11" t="str">
        <f>[35]Março!$G$19</f>
        <v>*</v>
      </c>
      <c r="Q40" s="11" t="str">
        <f>[35]Março!$G$20</f>
        <v>*</v>
      </c>
      <c r="R40" s="11">
        <f>[35]Março!$G$21</f>
        <v>32</v>
      </c>
      <c r="S40" s="11">
        <f>[35]Março!$G$22</f>
        <v>31</v>
      </c>
      <c r="T40" s="11">
        <f>[35]Março!$G$23</f>
        <v>35</v>
      </c>
      <c r="U40" s="11">
        <f>[35]Março!$G$24</f>
        <v>51</v>
      </c>
      <c r="V40" s="11">
        <f>[35]Março!$G$25</f>
        <v>68</v>
      </c>
      <c r="W40" s="11" t="str">
        <f>[35]Março!$G$26</f>
        <v>*</v>
      </c>
      <c r="X40" s="11" t="str">
        <f>[35]Março!$G$27</f>
        <v>*</v>
      </c>
      <c r="Y40" s="11" t="str">
        <f>[35]Março!$G$28</f>
        <v>*</v>
      </c>
      <c r="Z40" s="11" t="str">
        <f>[35]Março!$G$29</f>
        <v>*</v>
      </c>
      <c r="AA40" s="11" t="str">
        <f>[35]Março!$G$30</f>
        <v>*</v>
      </c>
      <c r="AB40" s="11" t="str">
        <f>[35]Março!$G$31</f>
        <v>*</v>
      </c>
      <c r="AC40" s="11" t="str">
        <f>[35]Março!$G$32</f>
        <v>*</v>
      </c>
      <c r="AD40" s="11">
        <f>[35]Março!$G$33</f>
        <v>40</v>
      </c>
      <c r="AE40" s="11">
        <f>[35]Março!$G$34</f>
        <v>40</v>
      </c>
      <c r="AF40" s="11">
        <f>[35]Março!$G$35</f>
        <v>30</v>
      </c>
      <c r="AG40" s="15">
        <f t="shared" si="21"/>
        <v>16</v>
      </c>
      <c r="AH40" s="93">
        <f t="shared" si="22"/>
        <v>34.25</v>
      </c>
      <c r="AL40" t="s">
        <v>47</v>
      </c>
    </row>
    <row r="41" spans="1:39" x14ac:dyDescent="0.2">
      <c r="A41" s="58" t="s">
        <v>175</v>
      </c>
      <c r="B41" s="11">
        <f>[36]Março!$G$5</f>
        <v>41</v>
      </c>
      <c r="C41" s="11">
        <f>[36]Março!$G$6</f>
        <v>55</v>
      </c>
      <c r="D41" s="11">
        <f>[36]Março!$G$7</f>
        <v>41</v>
      </c>
      <c r="E41" s="11">
        <f>[36]Março!$G$8</f>
        <v>35</v>
      </c>
      <c r="F41" s="11">
        <f>[36]Março!$G$9</f>
        <v>27</v>
      </c>
      <c r="G41" s="11">
        <f>[36]Março!$G$10</f>
        <v>32</v>
      </c>
      <c r="H41" s="11">
        <f>[36]Março!$G$11</f>
        <v>24</v>
      </c>
      <c r="I41" s="11">
        <f>[36]Março!$G$12</f>
        <v>30</v>
      </c>
      <c r="J41" s="11">
        <f>[36]Março!$G$13</f>
        <v>28</v>
      </c>
      <c r="K41" s="11">
        <f>[36]Março!$G$14</f>
        <v>28</v>
      </c>
      <c r="L41" s="11">
        <f>[36]Março!$G$15</f>
        <v>28</v>
      </c>
      <c r="M41" s="11">
        <f>[36]Março!$G$16</f>
        <v>29</v>
      </c>
      <c r="N41" s="11">
        <f>[36]Março!$G$17</f>
        <v>31</v>
      </c>
      <c r="O41" s="11">
        <f>[36]Março!$G$18</f>
        <v>27</v>
      </c>
      <c r="P41" s="11">
        <f>[36]Março!$E$19</f>
        <v>65.333333333333329</v>
      </c>
      <c r="Q41" s="11">
        <f>[36]Março!$G$20</f>
        <v>30</v>
      </c>
      <c r="R41" s="11">
        <f>[36]Março!$G$21</f>
        <v>34</v>
      </c>
      <c r="S41" s="11">
        <f>[36]Março!$G$22</f>
        <v>35</v>
      </c>
      <c r="T41" s="11">
        <f>[36]Março!$G$23</f>
        <v>41</v>
      </c>
      <c r="U41" s="11">
        <f>[36]Março!$G$24</f>
        <v>57</v>
      </c>
      <c r="V41" s="11">
        <f>[36]Março!$G$25</f>
        <v>48</v>
      </c>
      <c r="W41" s="11">
        <f>[36]Março!$G$26</f>
        <v>49</v>
      </c>
      <c r="X41" s="11">
        <f>[36]Março!$G$27</f>
        <v>32</v>
      </c>
      <c r="Y41" s="11">
        <f>[36]Março!$G$28</f>
        <v>38</v>
      </c>
      <c r="Z41" s="11">
        <f>[36]Março!$G$29</f>
        <v>41</v>
      </c>
      <c r="AA41" s="11">
        <f>[36]Março!$G$30</f>
        <v>35</v>
      </c>
      <c r="AB41" s="11">
        <f>[36]Março!$G$31</f>
        <v>32</v>
      </c>
      <c r="AC41" s="11">
        <f>[36]Março!$G$32</f>
        <v>37</v>
      </c>
      <c r="AD41" s="11">
        <f>[36]Março!$G$33</f>
        <v>62</v>
      </c>
      <c r="AE41" s="11">
        <f>[36]Março!$G$34</f>
        <v>46</v>
      </c>
      <c r="AF41" s="11">
        <f>[36]Março!$G$35</f>
        <v>37</v>
      </c>
      <c r="AG41" s="15">
        <f t="shared" si="21"/>
        <v>24</v>
      </c>
      <c r="AH41" s="93">
        <f t="shared" si="22"/>
        <v>37.913978494623663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[37]Março!$G$5</f>
        <v>38</v>
      </c>
      <c r="C42" s="11">
        <f>[37]Março!$G$6</f>
        <v>45</v>
      </c>
      <c r="D42" s="11">
        <f>[37]Março!$G$7</f>
        <v>40</v>
      </c>
      <c r="E42" s="11">
        <f>[37]Março!$G$8</f>
        <v>30</v>
      </c>
      <c r="F42" s="11">
        <f>[37]Março!$G$9</f>
        <v>25</v>
      </c>
      <c r="G42" s="11">
        <f>[37]Março!$G$10</f>
        <v>31</v>
      </c>
      <c r="H42" s="11">
        <f>[37]Março!$G$11</f>
        <v>25</v>
      </c>
      <c r="I42" s="11">
        <f>[37]Março!$G$12</f>
        <v>29</v>
      </c>
      <c r="J42" s="11">
        <f>[37]Março!$G$13</f>
        <v>25</v>
      </c>
      <c r="K42" s="11">
        <f>[37]Março!$G$14</f>
        <v>26</v>
      </c>
      <c r="L42" s="11">
        <f>[37]Março!$G$15</f>
        <v>24</v>
      </c>
      <c r="M42" s="11">
        <f>[37]Março!$G$16</f>
        <v>31</v>
      </c>
      <c r="N42" s="11">
        <f>[37]Março!$G$17</f>
        <v>30</v>
      </c>
      <c r="O42" s="11">
        <f>[37]Março!$G$18</f>
        <v>22</v>
      </c>
      <c r="P42" s="11">
        <f>[37]Março!$G$19</f>
        <v>27</v>
      </c>
      <c r="Q42" s="11">
        <f>[37]Março!$G$20</f>
        <v>37</v>
      </c>
      <c r="R42" s="11">
        <f>[37]Março!$G$21</f>
        <v>43</v>
      </c>
      <c r="S42" s="11">
        <f>[37]Março!$G$22</f>
        <v>38</v>
      </c>
      <c r="T42" s="11">
        <f>[37]Março!$G$23</f>
        <v>61</v>
      </c>
      <c r="U42" s="11">
        <f>[37]Março!$G$24</f>
        <v>59</v>
      </c>
      <c r="V42" s="11">
        <f>[37]Março!$G$25</f>
        <v>42</v>
      </c>
      <c r="W42" s="11">
        <f>[37]Março!$G$26</f>
        <v>45</v>
      </c>
      <c r="X42" s="11">
        <f>[37]Março!$G$27</f>
        <v>27</v>
      </c>
      <c r="Y42" s="11">
        <f>[37]Março!$G$28</f>
        <v>43</v>
      </c>
      <c r="Z42" s="11">
        <f>[37]Março!$G$29</f>
        <v>35</v>
      </c>
      <c r="AA42" s="11">
        <f>[37]Março!$G$30</f>
        <v>36</v>
      </c>
      <c r="AB42" s="11">
        <f>[37]Março!$G$31</f>
        <v>32</v>
      </c>
      <c r="AC42" s="11">
        <f>[37]Março!$G$32</f>
        <v>35</v>
      </c>
      <c r="AD42" s="11">
        <f>[37]Março!$G$33</f>
        <v>52</v>
      </c>
      <c r="AE42" s="11">
        <f>[37]Março!$G$34</f>
        <v>51</v>
      </c>
      <c r="AF42" s="11">
        <f>[37]Março!$G$35</f>
        <v>41</v>
      </c>
      <c r="AG42" s="15">
        <f t="shared" ref="AG42:AG43" si="23">MIN(B42:AF42)</f>
        <v>22</v>
      </c>
      <c r="AH42" s="93">
        <f t="shared" ref="AH42:AH43" si="24">AVERAGE(B42:AF42)</f>
        <v>36.29032258064516</v>
      </c>
    </row>
    <row r="43" spans="1:39" x14ac:dyDescent="0.2">
      <c r="A43" s="58" t="s">
        <v>157</v>
      </c>
      <c r="B43" s="11">
        <f>[38]Março!$G$5</f>
        <v>49</v>
      </c>
      <c r="C43" s="11">
        <f>[38]Março!$G$6</f>
        <v>55</v>
      </c>
      <c r="D43" s="11">
        <f>[38]Março!$G$7</f>
        <v>48</v>
      </c>
      <c r="E43" s="11">
        <f>[38]Março!$G$8</f>
        <v>36</v>
      </c>
      <c r="F43" s="11">
        <f>[38]Março!$G$9</f>
        <v>32</v>
      </c>
      <c r="G43" s="11">
        <f>[38]Março!$G$10</f>
        <v>36</v>
      </c>
      <c r="H43" s="11">
        <f>[38]Março!$G$11</f>
        <v>31</v>
      </c>
      <c r="I43" s="11">
        <f>[38]Março!$G$12</f>
        <v>33</v>
      </c>
      <c r="J43" s="11">
        <f>[38]Março!$G$13</f>
        <v>26</v>
      </c>
      <c r="K43" s="11">
        <f>[38]Março!$G$14</f>
        <v>33</v>
      </c>
      <c r="L43" s="11">
        <f>[38]Março!$G$15</f>
        <v>29</v>
      </c>
      <c r="M43" s="11">
        <f>[38]Março!$G$16</f>
        <v>33</v>
      </c>
      <c r="N43" s="11">
        <f>[38]Março!$G$17</f>
        <v>30</v>
      </c>
      <c r="O43" s="11">
        <f>[38]Março!$G$18</f>
        <v>29</v>
      </c>
      <c r="P43" s="11">
        <f>[38]Março!$G$19</f>
        <v>36</v>
      </c>
      <c r="Q43" s="11">
        <f>[38]Março!$G$20</f>
        <v>38</v>
      </c>
      <c r="R43" s="11">
        <f>[38]Março!$G$21</f>
        <v>39</v>
      </c>
      <c r="S43" s="11">
        <f>[38]Março!$G$22</f>
        <v>39</v>
      </c>
      <c r="T43" s="11">
        <f>[38]Março!$G$23</f>
        <v>49</v>
      </c>
      <c r="U43" s="11">
        <f>[38]Março!$G$24</f>
        <v>53</v>
      </c>
      <c r="V43" s="11">
        <f>[38]Março!$G$25</f>
        <v>47</v>
      </c>
      <c r="W43" s="11">
        <f>[38]Março!$G$26</f>
        <v>47</v>
      </c>
      <c r="X43" s="11">
        <f>[38]Março!$G$27</f>
        <v>28</v>
      </c>
      <c r="Y43" s="11">
        <f>[38]Março!$G$28</f>
        <v>42</v>
      </c>
      <c r="Z43" s="11">
        <f>[38]Março!$G$29</f>
        <v>38</v>
      </c>
      <c r="AA43" s="11">
        <f>[38]Março!$G$30</f>
        <v>35</v>
      </c>
      <c r="AB43" s="11">
        <f>[38]Março!$G$31</f>
        <v>34</v>
      </c>
      <c r="AC43" s="11">
        <f>[38]Março!$G$32</f>
        <v>37</v>
      </c>
      <c r="AD43" s="11">
        <f>[38]Março!$G$33</f>
        <v>60</v>
      </c>
      <c r="AE43" s="11">
        <f>[38]Março!$G$34</f>
        <v>50</v>
      </c>
      <c r="AF43" s="11">
        <f>[38]Março!$G$35</f>
        <v>39</v>
      </c>
      <c r="AG43" s="15">
        <f t="shared" si="23"/>
        <v>26</v>
      </c>
      <c r="AH43" s="93">
        <f t="shared" si="24"/>
        <v>39.064516129032256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[39]Março!$G$5</f>
        <v>37</v>
      </c>
      <c r="C44" s="11">
        <f>[39]Março!$G$6</f>
        <v>44</v>
      </c>
      <c r="D44" s="11">
        <f>[39]Março!$G$7</f>
        <v>44</v>
      </c>
      <c r="E44" s="11">
        <f>[39]Março!$G$8</f>
        <v>36</v>
      </c>
      <c r="F44" s="11">
        <f>[39]Março!$G$9</f>
        <v>29</v>
      </c>
      <c r="G44" s="11">
        <f>[39]Março!$G$10</f>
        <v>32</v>
      </c>
      <c r="H44" s="11">
        <f>[39]Março!$G$11</f>
        <v>29</v>
      </c>
      <c r="I44" s="11">
        <f>[39]Março!$G$12</f>
        <v>26</v>
      </c>
      <c r="J44" s="11">
        <f>[39]Março!$G$13</f>
        <v>29</v>
      </c>
      <c r="K44" s="11">
        <f>[39]Março!$G$14</f>
        <v>26</v>
      </c>
      <c r="L44" s="11">
        <f>[39]Março!$G$15</f>
        <v>30</v>
      </c>
      <c r="M44" s="11">
        <f>[39]Março!$G$16</f>
        <v>39</v>
      </c>
      <c r="N44" s="11">
        <f>[39]Março!$G$17</f>
        <v>31</v>
      </c>
      <c r="O44" s="11">
        <f>[39]Março!$G$18</f>
        <v>20</v>
      </c>
      <c r="P44" s="11">
        <f>[39]Março!$G$19</f>
        <v>44</v>
      </c>
      <c r="Q44" s="11">
        <f>[39]Março!$G$20</f>
        <v>47</v>
      </c>
      <c r="R44" s="11">
        <f>[39]Março!$G$21</f>
        <v>37</v>
      </c>
      <c r="S44" s="11">
        <f>[39]Março!$G$22</f>
        <v>39</v>
      </c>
      <c r="T44" s="11">
        <f>[39]Março!$G$23</f>
        <v>49</v>
      </c>
      <c r="U44" s="11">
        <f>[39]Março!$G$24</f>
        <v>55</v>
      </c>
      <c r="V44" s="11">
        <f>[39]Março!$G$25</f>
        <v>59</v>
      </c>
      <c r="W44" s="11">
        <f>[39]Março!$G$26</f>
        <v>57</v>
      </c>
      <c r="X44" s="11">
        <f>[39]Março!$G$27</f>
        <v>41</v>
      </c>
      <c r="Y44" s="11">
        <f>[39]Março!$G$28</f>
        <v>37</v>
      </c>
      <c r="Z44" s="11">
        <f>[39]Março!$G$29</f>
        <v>45</v>
      </c>
      <c r="AA44" s="11">
        <f>[39]Março!$G$30</f>
        <v>41</v>
      </c>
      <c r="AB44" s="11">
        <f>[39]Março!$G$31</f>
        <v>35</v>
      </c>
      <c r="AC44" s="11">
        <f>[39]Março!$G$32</f>
        <v>48</v>
      </c>
      <c r="AD44" s="11">
        <f>[39]Março!$G$33</f>
        <v>49</v>
      </c>
      <c r="AE44" s="11">
        <f>[39]Março!$G$34</f>
        <v>47</v>
      </c>
      <c r="AF44" s="11">
        <f>[39]Março!$G$35</f>
        <v>40</v>
      </c>
      <c r="AG44" s="15">
        <f>MIN(B44:AF44)</f>
        <v>20</v>
      </c>
      <c r="AH44" s="93">
        <f t="shared" ref="AH44:AH45" si="25">AVERAGE(B44:AF44)</f>
        <v>39.41935483870968</v>
      </c>
    </row>
    <row r="45" spans="1:39" x14ac:dyDescent="0.2">
      <c r="A45" s="58" t="s">
        <v>162</v>
      </c>
      <c r="B45" s="11">
        <f>[40]Março!$G$5</f>
        <v>57</v>
      </c>
      <c r="C45" s="11">
        <f>[40]Março!$G$6</f>
        <v>56</v>
      </c>
      <c r="D45" s="11">
        <f>[40]Março!$G$7</f>
        <v>51</v>
      </c>
      <c r="E45" s="11">
        <f>[40]Março!$G$8</f>
        <v>42</v>
      </c>
      <c r="F45" s="11">
        <f>[40]Março!$G$9</f>
        <v>35</v>
      </c>
      <c r="G45" s="11">
        <f>[40]Março!$G$10</f>
        <v>37</v>
      </c>
      <c r="H45" s="11">
        <f>[40]Março!$G$11</f>
        <v>29</v>
      </c>
      <c r="I45" s="11">
        <f>[40]Março!$G$12</f>
        <v>34</v>
      </c>
      <c r="J45" s="11">
        <f>[40]Março!$G$13</f>
        <v>32</v>
      </c>
      <c r="K45" s="11">
        <f>[40]Março!$G$14</f>
        <v>32</v>
      </c>
      <c r="L45" s="11">
        <f>[40]Março!$G$15</f>
        <v>46</v>
      </c>
      <c r="M45" s="11">
        <f>[40]Março!$G$16</f>
        <v>44</v>
      </c>
      <c r="N45" s="11">
        <f>[40]Março!$G$17</f>
        <v>34</v>
      </c>
      <c r="O45" s="11">
        <f>[40]Março!$G$18</f>
        <v>43</v>
      </c>
      <c r="P45" s="11">
        <f>[40]Março!$G$19</f>
        <v>45</v>
      </c>
      <c r="Q45" s="11">
        <f>[40]Março!$G$20</f>
        <v>49</v>
      </c>
      <c r="R45" s="11">
        <f>[40]Março!$G$21</f>
        <v>43</v>
      </c>
      <c r="S45" s="11">
        <f>[40]Março!$G$22</f>
        <v>43</v>
      </c>
      <c r="T45" s="11">
        <f>[40]Março!$G$23</f>
        <v>53</v>
      </c>
      <c r="U45" s="11">
        <f>[40]Março!$G$24</f>
        <v>59</v>
      </c>
      <c r="V45" s="11">
        <f>[40]Março!$G$25</f>
        <v>58</v>
      </c>
      <c r="W45" s="11">
        <f>[40]Março!$G$26</f>
        <v>55</v>
      </c>
      <c r="X45" s="11">
        <f>[40]Março!$G$27</f>
        <v>38</v>
      </c>
      <c r="Y45" s="11">
        <f>[40]Março!$G$28</f>
        <v>53</v>
      </c>
      <c r="Z45" s="11">
        <f>[40]Março!$G$29</f>
        <v>45</v>
      </c>
      <c r="AA45" s="11">
        <f>[40]Março!$G$30</f>
        <v>34</v>
      </c>
      <c r="AB45" s="11">
        <f>[40]Março!$G$31</f>
        <v>47</v>
      </c>
      <c r="AC45" s="11">
        <f>[40]Março!$G$32</f>
        <v>56</v>
      </c>
      <c r="AD45" s="11">
        <f>[40]Março!$G$33</f>
        <v>75</v>
      </c>
      <c r="AE45" s="11">
        <f>[40]Março!$G$34</f>
        <v>54</v>
      </c>
      <c r="AF45" s="11">
        <f>[40]Março!$G$35</f>
        <v>47</v>
      </c>
      <c r="AG45" s="15">
        <f t="shared" ref="AG45" si="26">MIN(B45:AF45)</f>
        <v>29</v>
      </c>
      <c r="AH45" s="93">
        <f t="shared" si="25"/>
        <v>46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[41]Março!$G$5</f>
        <v>36</v>
      </c>
      <c r="C46" s="11">
        <f>[41]Março!$G$6</f>
        <v>33</v>
      </c>
      <c r="D46" s="11">
        <f>[41]Março!$G$7</f>
        <v>33</v>
      </c>
      <c r="E46" s="11">
        <f>[41]Março!$G$8</f>
        <v>23</v>
      </c>
      <c r="F46" s="11">
        <f>[41]Março!$G$9</f>
        <v>21</v>
      </c>
      <c r="G46" s="11">
        <f>[41]Março!$G$10</f>
        <v>25</v>
      </c>
      <c r="H46" s="11">
        <f>[41]Março!$G$11</f>
        <v>28</v>
      </c>
      <c r="I46" s="11">
        <f>[41]Março!$G$12</f>
        <v>32</v>
      </c>
      <c r="J46" s="11">
        <f>[41]Março!$G$13</f>
        <v>24</v>
      </c>
      <c r="K46" s="11">
        <f>[41]Março!$G$14</f>
        <v>23</v>
      </c>
      <c r="L46" s="11">
        <f>[41]Março!$G$15</f>
        <v>26</v>
      </c>
      <c r="M46" s="11">
        <f>[41]Março!$G$16</f>
        <v>27</v>
      </c>
      <c r="N46" s="11">
        <f>[41]Março!$G$17</f>
        <v>24</v>
      </c>
      <c r="O46" s="11">
        <f>[41]Março!$G$18</f>
        <v>22</v>
      </c>
      <c r="P46" s="11">
        <f>[41]Março!$G$19</f>
        <v>20</v>
      </c>
      <c r="Q46" s="11">
        <f>[41]Março!$G$20</f>
        <v>24</v>
      </c>
      <c r="R46" s="11">
        <f>[41]Março!$G$21</f>
        <v>38</v>
      </c>
      <c r="S46" s="11">
        <f>[41]Março!$G$22</f>
        <v>42</v>
      </c>
      <c r="T46" s="11">
        <f>[41]Março!$G$23</f>
        <v>54</v>
      </c>
      <c r="U46" s="11">
        <f>[41]Março!$G$24</f>
        <v>32</v>
      </c>
      <c r="V46" s="11">
        <f>[41]Março!$G$25</f>
        <v>20</v>
      </c>
      <c r="W46" s="11">
        <f>[41]Março!$G$26</f>
        <v>31</v>
      </c>
      <c r="X46" s="11">
        <f>[41]Março!$G$27</f>
        <v>27</v>
      </c>
      <c r="Y46" s="11">
        <f>[41]Março!$G$28</f>
        <v>28</v>
      </c>
      <c r="Z46" s="11">
        <f>[41]Março!$G$29</f>
        <v>30</v>
      </c>
      <c r="AA46" s="11">
        <f>[41]Março!$G$30</f>
        <v>28</v>
      </c>
      <c r="AB46" s="11">
        <f>[41]Março!$G$31</f>
        <v>30</v>
      </c>
      <c r="AC46" s="11">
        <f>[41]Março!$G$32</f>
        <v>37</v>
      </c>
      <c r="AD46" s="11">
        <f>[41]Março!$G$33</f>
        <v>54</v>
      </c>
      <c r="AE46" s="11">
        <f>[41]Março!$G$34</f>
        <v>47</v>
      </c>
      <c r="AF46" s="11">
        <f>[41]Março!$G$35</f>
        <v>38</v>
      </c>
      <c r="AG46" s="15">
        <f t="shared" ref="AG46:AG47" si="27">MIN(B46:AF46)</f>
        <v>20</v>
      </c>
      <c r="AH46" s="93">
        <f t="shared" ref="AH46" si="28">AVERAGE(B46:AF46)</f>
        <v>30.870967741935484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[42]Março!$G$5</f>
        <v>33</v>
      </c>
      <c r="C47" s="11">
        <f>[42]Março!$G$6</f>
        <v>39</v>
      </c>
      <c r="D47" s="11">
        <f>[42]Março!$G$7</f>
        <v>33</v>
      </c>
      <c r="E47" s="11">
        <f>[42]Março!$G$8</f>
        <v>32</v>
      </c>
      <c r="F47" s="11">
        <f>[42]Março!$G$9</f>
        <v>25</v>
      </c>
      <c r="G47" s="11">
        <f>[42]Março!$G$10</f>
        <v>30</v>
      </c>
      <c r="H47" s="11">
        <f>[42]Março!$G$11</f>
        <v>27</v>
      </c>
      <c r="I47" s="11">
        <f>[42]Março!$G$12</f>
        <v>27</v>
      </c>
      <c r="J47" s="11">
        <f>[42]Março!$G$13</f>
        <v>24</v>
      </c>
      <c r="K47" s="11">
        <f>[42]Março!$G$14</f>
        <v>21</v>
      </c>
      <c r="L47" s="11">
        <f>[42]Março!$G$15</f>
        <v>23</v>
      </c>
      <c r="M47" s="11">
        <f>[42]Março!$G$16</f>
        <v>30</v>
      </c>
      <c r="N47" s="11">
        <f>[42]Março!$G$17</f>
        <v>26</v>
      </c>
      <c r="O47" s="11">
        <f>[42]Março!$G$18</f>
        <v>22</v>
      </c>
      <c r="P47" s="11">
        <f>[42]Março!$G$19</f>
        <v>38</v>
      </c>
      <c r="Q47" s="11">
        <f>[42]Março!$G$20</f>
        <v>43</v>
      </c>
      <c r="R47" s="11">
        <f>[42]Março!$G$21</f>
        <v>36</v>
      </c>
      <c r="S47" s="11">
        <f>[42]Março!$G$22</f>
        <v>35</v>
      </c>
      <c r="T47" s="11">
        <f>[42]Março!$G$23</f>
        <v>46</v>
      </c>
      <c r="U47" s="11">
        <f>[42]Março!$G$24</f>
        <v>58</v>
      </c>
      <c r="V47" s="11">
        <f>[42]Março!$G$25</f>
        <v>42</v>
      </c>
      <c r="W47" s="11">
        <f>[42]Março!$G$26</f>
        <v>40</v>
      </c>
      <c r="X47" s="11">
        <f>[42]Março!$G$27</f>
        <v>24</v>
      </c>
      <c r="Y47" s="11">
        <f>[42]Março!$G$28</f>
        <v>30</v>
      </c>
      <c r="Z47" s="11">
        <f>[42]Março!$G$29</f>
        <v>35</v>
      </c>
      <c r="AA47" s="11">
        <f>[42]Março!$G$30</f>
        <v>32</v>
      </c>
      <c r="AB47" s="11">
        <f>[42]Março!$G$31</f>
        <v>33</v>
      </c>
      <c r="AC47" s="11">
        <f>[42]Março!$G$32</f>
        <v>36</v>
      </c>
      <c r="AD47" s="11">
        <f>[42]Março!$G$33</f>
        <v>52</v>
      </c>
      <c r="AE47" s="11">
        <f>[42]Março!$G$34</f>
        <v>45</v>
      </c>
      <c r="AF47" s="11">
        <f>[42]Março!$G$35</f>
        <v>34</v>
      </c>
      <c r="AG47" s="15">
        <f t="shared" si="27"/>
        <v>21</v>
      </c>
      <c r="AH47" s="93">
        <f>AVERAGE(B47:AF47)</f>
        <v>33.903225806451616</v>
      </c>
      <c r="AL47" t="s">
        <v>47</v>
      </c>
    </row>
    <row r="48" spans="1:39" x14ac:dyDescent="0.2">
      <c r="A48" s="58" t="s">
        <v>44</v>
      </c>
      <c r="B48" s="11">
        <f>[43]Março!$G$5</f>
        <v>26</v>
      </c>
      <c r="C48" s="11">
        <f>[43]Março!$G$6</f>
        <v>38</v>
      </c>
      <c r="D48" s="11">
        <f>[43]Março!$G$7</f>
        <v>24</v>
      </c>
      <c r="E48" s="11">
        <f>[43]Março!$G$8</f>
        <v>31</v>
      </c>
      <c r="F48" s="11">
        <f>[43]Março!$G$9</f>
        <v>31</v>
      </c>
      <c r="G48" s="11">
        <f>[43]Março!$G$10</f>
        <v>34</v>
      </c>
      <c r="H48" s="11">
        <f>[43]Março!$G$11</f>
        <v>31</v>
      </c>
      <c r="I48" s="11">
        <f>[43]Março!$G$12</f>
        <v>30</v>
      </c>
      <c r="J48" s="11">
        <f>[43]Março!$G$13</f>
        <v>40</v>
      </c>
      <c r="K48" s="11">
        <f>[43]Março!$G$14</f>
        <v>26</v>
      </c>
      <c r="L48" s="11">
        <f>[43]Março!$G$15</f>
        <v>30</v>
      </c>
      <c r="M48" s="11">
        <f>[43]Março!$G$16</f>
        <v>36</v>
      </c>
      <c r="N48" s="11">
        <f>[43]Março!$G$17</f>
        <v>38</v>
      </c>
      <c r="O48" s="11">
        <f>[43]Março!$G$18</f>
        <v>37</v>
      </c>
      <c r="P48" s="11">
        <f>[43]Março!$G$19</f>
        <v>52</v>
      </c>
      <c r="Q48" s="11">
        <f>[43]Março!$G$20</f>
        <v>41</v>
      </c>
      <c r="R48" s="11">
        <f>[43]Março!$G$21</f>
        <v>30</v>
      </c>
      <c r="S48" s="11">
        <f>[43]Março!$G$22</f>
        <v>42</v>
      </c>
      <c r="T48" s="11">
        <f>[43]Março!$G$23</f>
        <v>43</v>
      </c>
      <c r="U48" s="11">
        <f>[43]Março!$G$24</f>
        <v>68</v>
      </c>
      <c r="V48" s="11">
        <f>[43]Março!$G$25</f>
        <v>58</v>
      </c>
      <c r="W48" s="11">
        <f>[43]Março!$G$26</f>
        <v>52</v>
      </c>
      <c r="X48" s="11">
        <f>[43]Março!$G$27</f>
        <v>54</v>
      </c>
      <c r="Y48" s="11">
        <f>[43]Março!$G$28</f>
        <v>48</v>
      </c>
      <c r="Z48" s="11">
        <f>[43]Março!$G$29</f>
        <v>54</v>
      </c>
      <c r="AA48" s="11">
        <f>[43]Março!$G$30</f>
        <v>65</v>
      </c>
      <c r="AB48" s="11">
        <f>[43]Março!$G$31</f>
        <v>47</v>
      </c>
      <c r="AC48" s="11">
        <f>[43]Março!$G$32</f>
        <v>50</v>
      </c>
      <c r="AD48" s="11">
        <f>[43]Março!$G$33</f>
        <v>44</v>
      </c>
      <c r="AE48" s="11">
        <f>[43]Março!$G$34</f>
        <v>42</v>
      </c>
      <c r="AF48" s="11">
        <f>[43]Março!$G$35</f>
        <v>31</v>
      </c>
      <c r="AG48" s="15">
        <f>MIN(B48:AF48)</f>
        <v>24</v>
      </c>
      <c r="AH48" s="93">
        <f>AVERAGE(B48:AF48)</f>
        <v>41.064516129032256</v>
      </c>
      <c r="AI48" s="12" t="s">
        <v>47</v>
      </c>
      <c r="AJ48" t="s">
        <v>47</v>
      </c>
      <c r="AK48" t="s">
        <v>47</v>
      </c>
    </row>
    <row r="49" spans="1:39" x14ac:dyDescent="0.2">
      <c r="A49" s="58" t="s">
        <v>20</v>
      </c>
      <c r="B49" s="11" t="str">
        <f>[44]Março!$G$5</f>
        <v>*</v>
      </c>
      <c r="C49" s="11" t="str">
        <f>[44]Março!$G$6</f>
        <v>*</v>
      </c>
      <c r="D49" s="11" t="str">
        <f>[44]Março!$G$7</f>
        <v>*</v>
      </c>
      <c r="E49" s="11" t="str">
        <f>[44]Março!$G$8</f>
        <v>*</v>
      </c>
      <c r="F49" s="11" t="str">
        <f>[44]Março!$G$9</f>
        <v>*</v>
      </c>
      <c r="G49" s="11" t="str">
        <f>[44]Março!$G$10</f>
        <v>*</v>
      </c>
      <c r="H49" s="11" t="str">
        <f>[44]Março!$G$11</f>
        <v>*</v>
      </c>
      <c r="I49" s="11" t="str">
        <f>[44]Março!$G$12</f>
        <v>*</v>
      </c>
      <c r="J49" s="11" t="str">
        <f>[44]Março!$G$13</f>
        <v>*</v>
      </c>
      <c r="K49" s="11" t="str">
        <f>[44]Março!$G$14</f>
        <v>*</v>
      </c>
      <c r="L49" s="11" t="str">
        <f>[44]Março!$G$15</f>
        <v>*</v>
      </c>
      <c r="M49" s="11" t="str">
        <f>[44]Março!$G$16</f>
        <v>*</v>
      </c>
      <c r="N49" s="11" t="str">
        <f>[44]Março!$G$17</f>
        <v>*</v>
      </c>
      <c r="O49" s="11" t="str">
        <f>[44]Março!$G$18</f>
        <v>*</v>
      </c>
      <c r="P49" s="11" t="str">
        <f>[44]Março!$G$19</f>
        <v>*</v>
      </c>
      <c r="Q49" s="11" t="str">
        <f>[44]Março!$G$20</f>
        <v>*</v>
      </c>
      <c r="R49" s="11" t="str">
        <f>[44]Março!$G$21</f>
        <v>*</v>
      </c>
      <c r="S49" s="11" t="str">
        <f>[44]Março!$G$22</f>
        <v>*</v>
      </c>
      <c r="T49" s="11" t="str">
        <f>[44]Março!$G$23</f>
        <v>*</v>
      </c>
      <c r="U49" s="11" t="str">
        <f>[44]Março!$G$24</f>
        <v>*</v>
      </c>
      <c r="V49" s="11" t="str">
        <f>[44]Março!$G$25</f>
        <v>*</v>
      </c>
      <c r="W49" s="11" t="str">
        <f>[44]Março!$G$26</f>
        <v>*</v>
      </c>
      <c r="X49" s="11" t="str">
        <f>[44]Março!$G$27</f>
        <v>*</v>
      </c>
      <c r="Y49" s="11" t="str">
        <f>[44]Março!$G$28</f>
        <v>*</v>
      </c>
      <c r="Z49" s="11" t="str">
        <f>[44]Março!$G$29</f>
        <v>*</v>
      </c>
      <c r="AA49" s="11" t="str">
        <f>[44]Março!$G$30</f>
        <v>*</v>
      </c>
      <c r="AB49" s="11" t="str">
        <f>[44]Março!$G$31</f>
        <v>*</v>
      </c>
      <c r="AC49" s="11" t="str">
        <f>[44]Março!$G$32</f>
        <v>*</v>
      </c>
      <c r="AD49" s="11" t="str">
        <f>[44]Março!$G$33</f>
        <v>*</v>
      </c>
      <c r="AE49" s="11" t="str">
        <f>[44]Março!$G$34</f>
        <v>*</v>
      </c>
      <c r="AF49" s="11" t="str">
        <f>[44]Março!$G$35</f>
        <v>*</v>
      </c>
      <c r="AG49" s="15" t="s">
        <v>226</v>
      </c>
      <c r="AH49" s="93" t="s">
        <v>226</v>
      </c>
      <c r="AJ49" t="s">
        <v>47</v>
      </c>
      <c r="AM49" s="12" t="s">
        <v>47</v>
      </c>
    </row>
    <row r="50" spans="1:39" s="5" customFormat="1" ht="17.100000000000001" customHeight="1" x14ac:dyDescent="0.2">
      <c r="A50" s="111" t="s">
        <v>228</v>
      </c>
      <c r="B50" s="13">
        <f t="shared" ref="B50:AG50" si="29">MIN(B5:B49)</f>
        <v>20</v>
      </c>
      <c r="C50" s="13">
        <f t="shared" si="29"/>
        <v>23</v>
      </c>
      <c r="D50" s="13">
        <f t="shared" si="29"/>
        <v>24</v>
      </c>
      <c r="E50" s="13">
        <f t="shared" si="29"/>
        <v>16</v>
      </c>
      <c r="F50" s="13">
        <f t="shared" si="29"/>
        <v>16</v>
      </c>
      <c r="G50" s="13">
        <f t="shared" si="29"/>
        <v>22</v>
      </c>
      <c r="H50" s="13">
        <f t="shared" si="29"/>
        <v>22</v>
      </c>
      <c r="I50" s="13">
        <f t="shared" si="29"/>
        <v>24</v>
      </c>
      <c r="J50" s="13">
        <f t="shared" si="29"/>
        <v>20</v>
      </c>
      <c r="K50" s="13">
        <f t="shared" si="29"/>
        <v>20</v>
      </c>
      <c r="L50" s="13">
        <f t="shared" si="29"/>
        <v>20</v>
      </c>
      <c r="M50" s="13">
        <f t="shared" si="29"/>
        <v>26</v>
      </c>
      <c r="N50" s="13">
        <f t="shared" si="29"/>
        <v>23</v>
      </c>
      <c r="O50" s="13">
        <f t="shared" si="29"/>
        <v>14</v>
      </c>
      <c r="P50" s="13">
        <f t="shared" si="29"/>
        <v>19</v>
      </c>
      <c r="Q50" s="13">
        <f t="shared" si="29"/>
        <v>24</v>
      </c>
      <c r="R50" s="13">
        <f t="shared" si="29"/>
        <v>30</v>
      </c>
      <c r="S50" s="13">
        <f t="shared" si="29"/>
        <v>31</v>
      </c>
      <c r="T50" s="13">
        <f t="shared" si="29"/>
        <v>35</v>
      </c>
      <c r="U50" s="13">
        <f t="shared" si="29"/>
        <v>32</v>
      </c>
      <c r="V50" s="13">
        <f t="shared" si="29"/>
        <v>20</v>
      </c>
      <c r="W50" s="13">
        <f t="shared" si="29"/>
        <v>23</v>
      </c>
      <c r="X50" s="13">
        <f t="shared" si="29"/>
        <v>23</v>
      </c>
      <c r="Y50" s="13">
        <f t="shared" si="29"/>
        <v>25</v>
      </c>
      <c r="Z50" s="13">
        <f t="shared" si="29"/>
        <v>29</v>
      </c>
      <c r="AA50" s="13">
        <f t="shared" si="29"/>
        <v>27</v>
      </c>
      <c r="AB50" s="13">
        <f t="shared" si="29"/>
        <v>23</v>
      </c>
      <c r="AC50" s="13">
        <f t="shared" si="29"/>
        <v>35</v>
      </c>
      <c r="AD50" s="13">
        <f t="shared" si="29"/>
        <v>40</v>
      </c>
      <c r="AE50" s="13">
        <f t="shared" si="29"/>
        <v>37</v>
      </c>
      <c r="AF50" s="13">
        <f t="shared" ref="AF50" si="30">MIN(AF5:AF49)</f>
        <v>30</v>
      </c>
      <c r="AG50" s="15">
        <f t="shared" si="29"/>
        <v>14</v>
      </c>
      <c r="AH50" s="93">
        <f>AVERAGE(AH5:AH49)</f>
        <v>38.322203935337576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52"/>
      <c r="AH52" s="51"/>
      <c r="AJ52" s="12" t="s">
        <v>47</v>
      </c>
      <c r="AL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  <c r="AM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</row>
    <row r="58" spans="1:39" x14ac:dyDescent="0.2">
      <c r="AG58" s="7"/>
    </row>
    <row r="63" spans="1:39" x14ac:dyDescent="0.2">
      <c r="P63" s="2" t="s">
        <v>47</v>
      </c>
      <c r="AE63" s="2" t="s">
        <v>47</v>
      </c>
      <c r="AI63" t="s">
        <v>47</v>
      </c>
    </row>
    <row r="64" spans="1:39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10" zoomScale="90" zoomScaleNormal="90" workbookViewId="0">
      <selection activeCell="AK65" sqref="AK6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9" t="s">
        <v>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53"/>
    </row>
    <row r="2" spans="1:34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5"/>
    </row>
    <row r="3" spans="1:34" s="5" customFormat="1" ht="20.100000000000001" customHeight="1" x14ac:dyDescent="0.2">
      <c r="A3" s="149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55">
        <v>31</v>
      </c>
      <c r="AG3" s="46" t="s">
        <v>37</v>
      </c>
      <c r="AH3" s="108" t="s">
        <v>36</v>
      </c>
    </row>
    <row r="4" spans="1:34" s="5" customFormat="1" ht="20.100000000000001" customHeight="1" x14ac:dyDescent="0.2">
      <c r="A4" s="149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6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[1]Março!$H$5</f>
        <v>10.44</v>
      </c>
      <c r="C5" s="128">
        <f>[1]Março!$H$6</f>
        <v>11.16</v>
      </c>
      <c r="D5" s="128">
        <f>[1]Março!$H$7</f>
        <v>9</v>
      </c>
      <c r="E5" s="128">
        <f>[1]Março!$H$8</f>
        <v>7.2</v>
      </c>
      <c r="F5" s="128">
        <f>[1]Março!$H$9</f>
        <v>7.9200000000000008</v>
      </c>
      <c r="G5" s="128">
        <f>[1]Março!$H$10</f>
        <v>12.6</v>
      </c>
      <c r="H5" s="128">
        <f>[1]Março!$H$11</f>
        <v>9.7200000000000006</v>
      </c>
      <c r="I5" s="128">
        <f>[1]Março!$H$12</f>
        <v>9.7200000000000006</v>
      </c>
      <c r="J5" s="128">
        <f>[1]Março!$H$13</f>
        <v>10.44</v>
      </c>
      <c r="K5" s="128">
        <f>[1]Março!$H$14</f>
        <v>8.64</v>
      </c>
      <c r="L5" s="128">
        <f>[1]Março!$H$15</f>
        <v>9.7200000000000006</v>
      </c>
      <c r="M5" s="128">
        <f>[1]Março!$H$16</f>
        <v>12.96</v>
      </c>
      <c r="N5" s="128">
        <f>[1]Março!$H$17</f>
        <v>10.8</v>
      </c>
      <c r="O5" s="128">
        <f>[1]Março!$H$18</f>
        <v>11.16</v>
      </c>
      <c r="P5" s="128">
        <f>[1]Março!$H$19</f>
        <v>15.48</v>
      </c>
      <c r="Q5" s="128">
        <f>[1]Março!$H$20</f>
        <v>10.08</v>
      </c>
      <c r="R5" s="128">
        <f>[1]Março!$H$21</f>
        <v>14.04</v>
      </c>
      <c r="S5" s="128">
        <f>[1]Março!$H$22</f>
        <v>18.36</v>
      </c>
      <c r="T5" s="128">
        <f>[1]Março!$H$23</f>
        <v>18.720000000000002</v>
      </c>
      <c r="U5" s="128">
        <f>[1]Março!$H$24</f>
        <v>5.4</v>
      </c>
      <c r="V5" s="128">
        <f>[1]Março!$H$25</f>
        <v>9.3600000000000012</v>
      </c>
      <c r="W5" s="128">
        <f>[1]Março!$H$26</f>
        <v>12.6</v>
      </c>
      <c r="X5" s="128">
        <f>[1]Março!$H$27</f>
        <v>10.8</v>
      </c>
      <c r="Y5" s="128">
        <f>[1]Março!$H$28</f>
        <v>11.879999999999999</v>
      </c>
      <c r="Z5" s="128">
        <f>[1]Março!$H$29</f>
        <v>10.44</v>
      </c>
      <c r="AA5" s="128">
        <f>[1]Março!$H$30</f>
        <v>9.7200000000000006</v>
      </c>
      <c r="AB5" s="128">
        <f>[1]Março!$H$31</f>
        <v>10.08</v>
      </c>
      <c r="AC5" s="128">
        <f>[1]Março!$H$32</f>
        <v>13.68</v>
      </c>
      <c r="AD5" s="128">
        <f>[1]Março!$H$33</f>
        <v>9.3600000000000012</v>
      </c>
      <c r="AE5" s="128">
        <f>[1]Março!$H$34</f>
        <v>11.520000000000001</v>
      </c>
      <c r="AF5" s="128">
        <f>[1]Março!$H$35</f>
        <v>6.84</v>
      </c>
      <c r="AG5" s="15">
        <f t="shared" ref="AG5:AG6" si="1">MAX(B5:AF5)</f>
        <v>18.720000000000002</v>
      </c>
      <c r="AH5" s="125">
        <f t="shared" ref="AH5:AH6" si="2">AVERAGE(B5:AF5)</f>
        <v>10.962580645161289</v>
      </c>
    </row>
    <row r="6" spans="1:34" x14ac:dyDescent="0.2">
      <c r="A6" s="58" t="s">
        <v>0</v>
      </c>
      <c r="B6" s="11">
        <f>[2]Março!$H$5</f>
        <v>15.120000000000001</v>
      </c>
      <c r="C6" s="11">
        <f>[2]Março!$H$6</f>
        <v>19.079999999999998</v>
      </c>
      <c r="D6" s="11">
        <f>[2]Março!$H$7</f>
        <v>16.920000000000002</v>
      </c>
      <c r="E6" s="11">
        <f>[2]Março!$H$8</f>
        <v>10.44</v>
      </c>
      <c r="F6" s="11">
        <f>[2]Março!$H$9</f>
        <v>8.64</v>
      </c>
      <c r="G6" s="11">
        <f>[2]Março!$H$10</f>
        <v>15.840000000000002</v>
      </c>
      <c r="H6" s="11">
        <f>[2]Março!$H$11</f>
        <v>15.48</v>
      </c>
      <c r="I6" s="11">
        <f>[2]Março!$H$12</f>
        <v>20.88</v>
      </c>
      <c r="J6" s="11">
        <f>[2]Março!$H$13</f>
        <v>9.3600000000000012</v>
      </c>
      <c r="K6" s="11">
        <f>[2]Março!$H$14</f>
        <v>13.68</v>
      </c>
      <c r="L6" s="11">
        <f>[2]Março!$H$15</f>
        <v>15.48</v>
      </c>
      <c r="M6" s="11">
        <f>[2]Março!$H$16</f>
        <v>19.079999999999998</v>
      </c>
      <c r="N6" s="11">
        <f>[2]Março!$H$17</f>
        <v>16.2</v>
      </c>
      <c r="O6" s="11">
        <f>[2]Março!$H$18</f>
        <v>12.96</v>
      </c>
      <c r="P6" s="11">
        <f>[2]Março!$H$19</f>
        <v>10.8</v>
      </c>
      <c r="Q6" s="11">
        <f>[2]Março!$H$20</f>
        <v>15.840000000000002</v>
      </c>
      <c r="R6" s="11">
        <f>[2]Março!$H$21</f>
        <v>10.8</v>
      </c>
      <c r="S6" s="11">
        <f>[2]Março!$H$22</f>
        <v>9.7200000000000006</v>
      </c>
      <c r="T6" s="11">
        <f>[2]Março!$H$23</f>
        <v>9.7200000000000006</v>
      </c>
      <c r="U6" s="11">
        <f>[2]Março!$H$24</f>
        <v>7.2</v>
      </c>
      <c r="V6" s="11">
        <f>[2]Março!$H$25</f>
        <v>6.48</v>
      </c>
      <c r="W6" s="11">
        <f>[2]Março!$H$26</f>
        <v>10.08</v>
      </c>
      <c r="X6" s="11">
        <f>[2]Março!$H$27</f>
        <v>19.440000000000001</v>
      </c>
      <c r="Y6" s="11">
        <f>[2]Março!$H$28</f>
        <v>24.840000000000003</v>
      </c>
      <c r="Z6" s="11">
        <f>[2]Março!$H$29</f>
        <v>24.840000000000003</v>
      </c>
      <c r="AA6" s="11">
        <f>[2]Março!$H$30</f>
        <v>18</v>
      </c>
      <c r="AB6" s="11">
        <f>[2]Março!$H$31</f>
        <v>16.920000000000002</v>
      </c>
      <c r="AC6" s="11">
        <f>[2]Março!$H$32</f>
        <v>20.52</v>
      </c>
      <c r="AD6" s="11">
        <f>[2]Março!$H$33</f>
        <v>15.120000000000001</v>
      </c>
      <c r="AE6" s="11">
        <f>[2]Março!$H$34</f>
        <v>9.7200000000000006</v>
      </c>
      <c r="AF6" s="11">
        <f>[2]Março!$H$35</f>
        <v>11.16</v>
      </c>
      <c r="AG6" s="15">
        <f t="shared" si="1"/>
        <v>24.840000000000003</v>
      </c>
      <c r="AH6" s="125">
        <f t="shared" si="2"/>
        <v>14.527741935483876</v>
      </c>
    </row>
    <row r="7" spans="1:34" x14ac:dyDescent="0.2">
      <c r="A7" s="58" t="s">
        <v>104</v>
      </c>
      <c r="B7" s="11">
        <f>[3]Março!$H$5</f>
        <v>18</v>
      </c>
      <c r="C7" s="11">
        <f>[3]Março!$H$6</f>
        <v>16.559999999999999</v>
      </c>
      <c r="D7" s="11">
        <f>[3]Março!$H$7</f>
        <v>21.6</v>
      </c>
      <c r="E7" s="11">
        <f>[3]Março!$H$8</f>
        <v>11.16</v>
      </c>
      <c r="F7" s="11">
        <f>[3]Março!$H$9</f>
        <v>7.9200000000000008</v>
      </c>
      <c r="G7" s="11">
        <f>[3]Março!$H$10</f>
        <v>16.920000000000002</v>
      </c>
      <c r="H7" s="11">
        <f>[3]Março!$H$11</f>
        <v>14.04</v>
      </c>
      <c r="I7" s="11">
        <f>[3]Março!$H$12</f>
        <v>19.079999999999998</v>
      </c>
      <c r="J7" s="11">
        <f>[3]Março!$H$13</f>
        <v>11.520000000000001</v>
      </c>
      <c r="K7" s="11">
        <f>[3]Março!$H$14</f>
        <v>12.6</v>
      </c>
      <c r="L7" s="11">
        <f>[3]Março!$H$15</f>
        <v>16.2</v>
      </c>
      <c r="M7" s="11">
        <f>[3]Março!$H$16</f>
        <v>15.48</v>
      </c>
      <c r="N7" s="11">
        <f>[3]Março!$H$17</f>
        <v>15.120000000000001</v>
      </c>
      <c r="O7" s="11">
        <f>[3]Março!$H$18</f>
        <v>12.6</v>
      </c>
      <c r="P7" s="11">
        <f>[3]Março!$H$19</f>
        <v>18</v>
      </c>
      <c r="Q7" s="11">
        <f>[3]Março!$H$20</f>
        <v>14.4</v>
      </c>
      <c r="R7" s="11">
        <f>[3]Março!$H$21</f>
        <v>13.32</v>
      </c>
      <c r="S7" s="11">
        <f>[3]Março!$H$22</f>
        <v>11.16</v>
      </c>
      <c r="T7" s="11">
        <f>[3]Março!$H$23</f>
        <v>18.720000000000002</v>
      </c>
      <c r="U7" s="11">
        <f>[3]Março!$H$24</f>
        <v>12.24</v>
      </c>
      <c r="V7" s="11">
        <f>[3]Março!$H$25</f>
        <v>12.24</v>
      </c>
      <c r="W7" s="11">
        <f>[3]Março!$H$26</f>
        <v>19.440000000000001</v>
      </c>
      <c r="X7" s="11">
        <f>[3]Março!$H$27</f>
        <v>17.64</v>
      </c>
      <c r="Y7" s="11">
        <f>[3]Março!$H$28</f>
        <v>19.079999999999998</v>
      </c>
      <c r="Z7" s="11">
        <f>[3]Março!$H$29</f>
        <v>20.52</v>
      </c>
      <c r="AA7" s="11">
        <f>[3]Março!$H$30</f>
        <v>18.720000000000002</v>
      </c>
      <c r="AB7" s="11">
        <f>[3]Março!$H$31</f>
        <v>15.840000000000002</v>
      </c>
      <c r="AC7" s="11">
        <f>[3]Março!$H$32</f>
        <v>17.28</v>
      </c>
      <c r="AD7" s="11">
        <f>[3]Março!$H$33</f>
        <v>16.2</v>
      </c>
      <c r="AE7" s="11">
        <f>[3]Março!$H$34</f>
        <v>11.879999999999999</v>
      </c>
      <c r="AF7" s="11">
        <f>[3]Março!$H$35</f>
        <v>9.7200000000000006</v>
      </c>
      <c r="AG7" s="15">
        <f t="shared" ref="AG7" si="3">MAX(B7:AF7)</f>
        <v>21.6</v>
      </c>
      <c r="AH7" s="125">
        <f t="shared" ref="AH7" si="4">AVERAGE(B7:AF7)</f>
        <v>15.329032258064515</v>
      </c>
    </row>
    <row r="8" spans="1:34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0</v>
      </c>
      <c r="H8" s="11">
        <v>0.36000000000000004</v>
      </c>
      <c r="I8" s="11">
        <v>0.36000000000000004</v>
      </c>
      <c r="J8" s="11">
        <v>0.72000000000000008</v>
      </c>
      <c r="K8" s="11">
        <v>0.72000000000000008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>
        <f t="shared" ref="AG8:AG9" si="5">MAX(B8:AF8)</f>
        <v>0.72000000000000008</v>
      </c>
      <c r="AH8" s="125">
        <f t="shared" ref="AH8:AH9" si="6">AVERAGE(B8:AF8)</f>
        <v>0.43200000000000005</v>
      </c>
    </row>
    <row r="9" spans="1:34" x14ac:dyDescent="0.2">
      <c r="A9" s="58" t="s">
        <v>167</v>
      </c>
      <c r="B9" s="11">
        <f>[4]Março!$H$5</f>
        <v>19.440000000000001</v>
      </c>
      <c r="C9" s="11">
        <f>[4]Março!$H$6</f>
        <v>28.08</v>
      </c>
      <c r="D9" s="11">
        <f>[4]Março!$H$7</f>
        <v>24.12</v>
      </c>
      <c r="E9" s="11">
        <f>[4]Março!$H$8</f>
        <v>14.04</v>
      </c>
      <c r="F9" s="11">
        <f>[4]Março!$H$9</f>
        <v>12.96</v>
      </c>
      <c r="G9" s="11">
        <f>[4]Março!$H$10</f>
        <v>16.920000000000002</v>
      </c>
      <c r="H9" s="11">
        <f>[4]Março!$H$11</f>
        <v>17.64</v>
      </c>
      <c r="I9" s="11">
        <f>[4]Março!$H$12</f>
        <v>18.720000000000002</v>
      </c>
      <c r="J9" s="11">
        <f>[4]Março!$H$13</f>
        <v>14.4</v>
      </c>
      <c r="K9" s="11">
        <f>[4]Março!$H$14</f>
        <v>15.840000000000002</v>
      </c>
      <c r="L9" s="11">
        <f>[4]Março!$H$15</f>
        <v>15.840000000000002</v>
      </c>
      <c r="M9" s="11">
        <f>[4]Março!$H$16</f>
        <v>20.16</v>
      </c>
      <c r="N9" s="11">
        <f>[4]Março!$H$17</f>
        <v>24.840000000000003</v>
      </c>
      <c r="O9" s="11">
        <f>[4]Março!$H$18</f>
        <v>16.2</v>
      </c>
      <c r="P9" s="11">
        <f>[4]Março!$H$19</f>
        <v>16.2</v>
      </c>
      <c r="Q9" s="11">
        <f>[4]Março!$H$20</f>
        <v>15.120000000000001</v>
      </c>
      <c r="R9" s="11">
        <f>[4]Março!$H$21</f>
        <v>16.2</v>
      </c>
      <c r="S9" s="11">
        <f>[4]Março!$H$22</f>
        <v>16.920000000000002</v>
      </c>
      <c r="T9" s="11">
        <f>[4]Março!$H$23</f>
        <v>21.6</v>
      </c>
      <c r="U9" s="11">
        <f>[4]Março!$H$24</f>
        <v>14.04</v>
      </c>
      <c r="V9" s="11">
        <f>[4]Março!$H$25</f>
        <v>10.8</v>
      </c>
      <c r="W9" s="11">
        <f>[4]Março!$H$26</f>
        <v>13.68</v>
      </c>
      <c r="X9" s="11">
        <f>[4]Março!$H$27</f>
        <v>19.8</v>
      </c>
      <c r="Y9" s="11">
        <f>[4]Março!$H$28</f>
        <v>23.400000000000002</v>
      </c>
      <c r="Z9" s="11">
        <f>[4]Março!$H$29</f>
        <v>21.6</v>
      </c>
      <c r="AA9" s="11">
        <f>[4]Março!$H$30</f>
        <v>22.32</v>
      </c>
      <c r="AB9" s="11">
        <f>[4]Março!$H$31</f>
        <v>18.36</v>
      </c>
      <c r="AC9" s="11">
        <f>[4]Março!$H$32</f>
        <v>18.36</v>
      </c>
      <c r="AD9" s="11">
        <f>[4]Março!$H$33</f>
        <v>20.16</v>
      </c>
      <c r="AE9" s="11">
        <f>[4]Março!$H$34</f>
        <v>13.68</v>
      </c>
      <c r="AF9" s="11">
        <f>[4]Março!$H$35</f>
        <v>15.120000000000001</v>
      </c>
      <c r="AG9" s="15">
        <f t="shared" si="5"/>
        <v>28.08</v>
      </c>
      <c r="AH9" s="125">
        <f t="shared" si="6"/>
        <v>17.953548387096777</v>
      </c>
    </row>
    <row r="10" spans="1:34" x14ac:dyDescent="0.2">
      <c r="A10" s="58" t="s">
        <v>111</v>
      </c>
      <c r="B10" s="11" t="str">
        <f>[5]Março!$H$5</f>
        <v>*</v>
      </c>
      <c r="C10" s="11" t="str">
        <f>[5]Março!$H$6</f>
        <v>*</v>
      </c>
      <c r="D10" s="11" t="str">
        <f>[5]Março!$H$7</f>
        <v>*</v>
      </c>
      <c r="E10" s="11" t="str">
        <f>[5]Março!$H$8</f>
        <v>*</v>
      </c>
      <c r="F10" s="11" t="str">
        <f>[5]Março!$H$9</f>
        <v>*</v>
      </c>
      <c r="G10" s="11" t="str">
        <f>[5]Março!$H$10</f>
        <v>*</v>
      </c>
      <c r="H10" s="11" t="str">
        <f>[5]Março!$H$11</f>
        <v>*</v>
      </c>
      <c r="I10" s="11" t="str">
        <f>[5]Março!$H$12</f>
        <v>*</v>
      </c>
      <c r="J10" s="11" t="str">
        <f>[5]Março!$H$13</f>
        <v>*</v>
      </c>
      <c r="K10" s="11" t="str">
        <f>[5]Março!$H$14</f>
        <v>*</v>
      </c>
      <c r="L10" s="11" t="str">
        <f>[5]Março!$H$15</f>
        <v>*</v>
      </c>
      <c r="M10" s="11" t="str">
        <f>[5]Março!$H$16</f>
        <v>*</v>
      </c>
      <c r="N10" s="11" t="str">
        <f>[5]Março!$H$17</f>
        <v>*</v>
      </c>
      <c r="O10" s="11" t="str">
        <f>[5]Março!$H$18</f>
        <v>*</v>
      </c>
      <c r="P10" s="11" t="str">
        <f>[5]Março!$H$19</f>
        <v>*</v>
      </c>
      <c r="Q10" s="11" t="str">
        <f>[5]Março!$H$20</f>
        <v>*</v>
      </c>
      <c r="R10" s="11" t="str">
        <f>[5]Março!$H$21</f>
        <v>*</v>
      </c>
      <c r="S10" s="11" t="str">
        <f>[5]Março!$H$22</f>
        <v>*</v>
      </c>
      <c r="T10" s="11" t="str">
        <f>[5]Março!$H$23</f>
        <v>*</v>
      </c>
      <c r="U10" s="11" t="str">
        <f>[5]Março!$H$24</f>
        <v>*</v>
      </c>
      <c r="V10" s="11" t="str">
        <f>[5]Março!$H$25</f>
        <v>*</v>
      </c>
      <c r="W10" s="11" t="str">
        <f>[5]Março!$H$26</f>
        <v>*</v>
      </c>
      <c r="X10" s="11" t="str">
        <f>[5]Março!$H$27</f>
        <v>*</v>
      </c>
      <c r="Y10" s="11" t="str">
        <f>[5]Março!$H$28</f>
        <v>*</v>
      </c>
      <c r="Z10" s="11" t="str">
        <f>[5]Março!$H$29</f>
        <v>*</v>
      </c>
      <c r="AA10" s="11" t="str">
        <f>[5]Março!$H$30</f>
        <v>*</v>
      </c>
      <c r="AB10" s="11" t="str">
        <f>[5]Março!$H$31</f>
        <v>*</v>
      </c>
      <c r="AC10" s="11" t="str">
        <f>[5]Março!$H$32</f>
        <v>*</v>
      </c>
      <c r="AD10" s="11" t="str">
        <f>[5]Março!$H$33</f>
        <v>*</v>
      </c>
      <c r="AE10" s="11" t="str">
        <f>[5]Março!$H$34</f>
        <v>*</v>
      </c>
      <c r="AF10" s="11" t="str">
        <f>[5]Março!$H$35</f>
        <v>*</v>
      </c>
      <c r="AG10" s="92" t="s">
        <v>226</v>
      </c>
      <c r="AH10" s="115" t="s">
        <v>226</v>
      </c>
    </row>
    <row r="11" spans="1:34" x14ac:dyDescent="0.2">
      <c r="A11" s="58" t="s">
        <v>64</v>
      </c>
      <c r="B11" s="11">
        <f>[6]Março!$H$5</f>
        <v>20.52</v>
      </c>
      <c r="C11" s="11">
        <f>[6]Março!$H$6</f>
        <v>23.400000000000002</v>
      </c>
      <c r="D11" s="11">
        <f>[6]Março!$H$7</f>
        <v>24.840000000000003</v>
      </c>
      <c r="E11" s="11">
        <f>[6]Março!$H$8</f>
        <v>15.120000000000001</v>
      </c>
      <c r="F11" s="11">
        <f>[6]Março!$H$9</f>
        <v>12.24</v>
      </c>
      <c r="G11" s="11">
        <f>[6]Março!$H$10</f>
        <v>18</v>
      </c>
      <c r="H11" s="11">
        <f>[6]Março!$H$11</f>
        <v>16.920000000000002</v>
      </c>
      <c r="I11" s="11">
        <f>[6]Março!$H$12</f>
        <v>21.240000000000002</v>
      </c>
      <c r="J11" s="11">
        <f>[6]Março!$H$13</f>
        <v>16.559999999999999</v>
      </c>
      <c r="K11" s="11">
        <f>[6]Março!$H$14</f>
        <v>15.840000000000002</v>
      </c>
      <c r="L11" s="11">
        <f>[6]Março!$H$15</f>
        <v>19.8</v>
      </c>
      <c r="M11" s="11">
        <f>[6]Março!$H$16</f>
        <v>18.36</v>
      </c>
      <c r="N11" s="11">
        <f>[6]Março!$H$17</f>
        <v>18.36</v>
      </c>
      <c r="O11" s="11">
        <f>[6]Março!$H$18</f>
        <v>16.559999999999999</v>
      </c>
      <c r="P11" s="11">
        <f>[6]Março!$H$19</f>
        <v>14.4</v>
      </c>
      <c r="Q11" s="11">
        <f>[6]Março!$H$20</f>
        <v>12.96</v>
      </c>
      <c r="R11" s="11">
        <f>[6]Março!$H$21</f>
        <v>12.96</v>
      </c>
      <c r="S11" s="11">
        <f>[6]Março!$H$22</f>
        <v>16.559999999999999</v>
      </c>
      <c r="T11" s="11">
        <f>[6]Março!$H$23</f>
        <v>16.2</v>
      </c>
      <c r="U11" s="11">
        <f>[6]Março!$H$24</f>
        <v>10.44</v>
      </c>
      <c r="V11" s="11">
        <f>[6]Março!$H$25</f>
        <v>9.3600000000000012</v>
      </c>
      <c r="W11" s="11">
        <f>[6]Março!$H$26</f>
        <v>20.16</v>
      </c>
      <c r="X11" s="11">
        <f>[6]Março!$H$27</f>
        <v>18.720000000000002</v>
      </c>
      <c r="Y11" s="11">
        <f>[6]Março!$H$28</f>
        <v>19.079999999999998</v>
      </c>
      <c r="Z11" s="11">
        <f>[6]Março!$H$29</f>
        <v>21.96</v>
      </c>
      <c r="AA11" s="11">
        <f>[6]Março!$H$30</f>
        <v>17.28</v>
      </c>
      <c r="AB11" s="11">
        <f>[6]Março!$H$31</f>
        <v>21.240000000000002</v>
      </c>
      <c r="AC11" s="11">
        <f>[6]Março!$H$32</f>
        <v>18.720000000000002</v>
      </c>
      <c r="AD11" s="11">
        <f>[6]Março!$H$33</f>
        <v>17.64</v>
      </c>
      <c r="AE11" s="11">
        <f>[6]Março!$H$34</f>
        <v>10.8</v>
      </c>
      <c r="AF11" s="11">
        <f>[6]Março!$H$35</f>
        <v>10.44</v>
      </c>
      <c r="AG11" s="15">
        <f t="shared" ref="AG11" si="7">MAX(B11:AF11)</f>
        <v>24.840000000000003</v>
      </c>
      <c r="AH11" s="125">
        <f t="shared" ref="AH11" si="8">AVERAGE(B11:AF11)</f>
        <v>16.989677419354841</v>
      </c>
    </row>
    <row r="12" spans="1:34" x14ac:dyDescent="0.2">
      <c r="A12" s="58" t="s">
        <v>41</v>
      </c>
      <c r="B12" s="11" t="str">
        <f>[7]Março!$H$5</f>
        <v>*</v>
      </c>
      <c r="C12" s="11" t="str">
        <f>[7]Março!$H$6</f>
        <v>*</v>
      </c>
      <c r="D12" s="11" t="str">
        <f>[7]Março!$H$7</f>
        <v>*</v>
      </c>
      <c r="E12" s="11" t="str">
        <f>[7]Março!$H$8</f>
        <v>*</v>
      </c>
      <c r="F12" s="11" t="str">
        <f>[7]Março!$H$9</f>
        <v>*</v>
      </c>
      <c r="G12" s="11" t="str">
        <f>[7]Março!$H$10</f>
        <v>*</v>
      </c>
      <c r="H12" s="11" t="str">
        <f>[7]Março!$H$11</f>
        <v>*</v>
      </c>
      <c r="I12" s="11" t="str">
        <f>[7]Março!$H$12</f>
        <v>*</v>
      </c>
      <c r="J12" s="11" t="str">
        <f>[7]Março!$H$13</f>
        <v>*</v>
      </c>
      <c r="K12" s="11" t="str">
        <f>[7]Março!$H$14</f>
        <v>*</v>
      </c>
      <c r="L12" s="11" t="str">
        <f>[7]Março!$H$15</f>
        <v>*</v>
      </c>
      <c r="M12" s="11" t="str">
        <f>[7]Março!$H$16</f>
        <v>*</v>
      </c>
      <c r="N12" s="11" t="str">
        <f>[7]Março!$H$17</f>
        <v>*</v>
      </c>
      <c r="O12" s="11" t="str">
        <f>[7]Março!$H$18</f>
        <v>*</v>
      </c>
      <c r="P12" s="11" t="str">
        <f>[7]Março!$H$19</f>
        <v>*</v>
      </c>
      <c r="Q12" s="11" t="str">
        <f>[7]Março!$H$20</f>
        <v>*</v>
      </c>
      <c r="R12" s="11" t="str">
        <f>[7]Março!$H$21</f>
        <v>*</v>
      </c>
      <c r="S12" s="11" t="str">
        <f>[7]Março!$H$22</f>
        <v>*</v>
      </c>
      <c r="T12" s="11" t="str">
        <f>[7]Março!$H$23</f>
        <v>*</v>
      </c>
      <c r="U12" s="11" t="str">
        <f>[7]Março!$H$24</f>
        <v>*</v>
      </c>
      <c r="V12" s="11" t="str">
        <f>[7]Março!$H$25</f>
        <v>*</v>
      </c>
      <c r="W12" s="11" t="str">
        <f>[7]Março!$H$26</f>
        <v>*</v>
      </c>
      <c r="X12" s="11" t="str">
        <f>[7]Março!$H$27</f>
        <v>*</v>
      </c>
      <c r="Y12" s="11" t="str">
        <f>[7]Março!$H$28</f>
        <v>*</v>
      </c>
      <c r="Z12" s="11" t="str">
        <f>[7]Março!$H$29</f>
        <v>*</v>
      </c>
      <c r="AA12" s="11" t="str">
        <f>[7]Março!$H$30</f>
        <v>*</v>
      </c>
      <c r="AB12" s="11" t="str">
        <f>[7]Março!$H$31</f>
        <v>*</v>
      </c>
      <c r="AC12" s="11" t="str">
        <f>[7]Março!$H$32</f>
        <v>*</v>
      </c>
      <c r="AD12" s="11" t="str">
        <f>[7]Março!$H$33</f>
        <v>*</v>
      </c>
      <c r="AE12" s="11" t="str">
        <f>[7]Março!$H$34</f>
        <v>*</v>
      </c>
      <c r="AF12" s="11" t="str">
        <f>[7]Março!$H$35</f>
        <v>*</v>
      </c>
      <c r="AG12" s="15" t="s">
        <v>226</v>
      </c>
      <c r="AH12" s="125" t="s">
        <v>226</v>
      </c>
    </row>
    <row r="13" spans="1:34" x14ac:dyDescent="0.2">
      <c r="A13" s="58" t="s">
        <v>114</v>
      </c>
      <c r="B13" s="11" t="str">
        <f>[8]Março!$H$5</f>
        <v>*</v>
      </c>
      <c r="C13" s="11" t="str">
        <f>[8]Março!$H$6</f>
        <v>*</v>
      </c>
      <c r="D13" s="11" t="str">
        <f>[8]Março!$H$7</f>
        <v>*</v>
      </c>
      <c r="E13" s="11" t="str">
        <f>[8]Março!$H$8</f>
        <v>*</v>
      </c>
      <c r="F13" s="11" t="str">
        <f>[8]Março!$H$9</f>
        <v>*</v>
      </c>
      <c r="G13" s="11" t="str">
        <f>[8]Março!$H$10</f>
        <v>*</v>
      </c>
      <c r="H13" s="11" t="str">
        <f>[8]Março!$H$11</f>
        <v>*</v>
      </c>
      <c r="I13" s="11" t="str">
        <f>[8]Março!$H$12</f>
        <v>*</v>
      </c>
      <c r="J13" s="11" t="str">
        <f>[8]Março!$H$13</f>
        <v>*</v>
      </c>
      <c r="K13" s="11" t="str">
        <f>[8]Março!$H$14</f>
        <v>*</v>
      </c>
      <c r="L13" s="11" t="str">
        <f>[8]Março!$H$15</f>
        <v>*</v>
      </c>
      <c r="M13" s="11" t="str">
        <f>[8]Março!$H$16</f>
        <v>*</v>
      </c>
      <c r="N13" s="11" t="str">
        <f>[8]Março!$H$17</f>
        <v>*</v>
      </c>
      <c r="O13" s="11" t="str">
        <f>[8]Março!$H$18</f>
        <v>*</v>
      </c>
      <c r="P13" s="11" t="str">
        <f>[8]Março!$H$19</f>
        <v>*</v>
      </c>
      <c r="Q13" s="11" t="str">
        <f>[8]Março!$H$20</f>
        <v>*</v>
      </c>
      <c r="R13" s="11" t="str">
        <f>[8]Março!$H$21</f>
        <v>*</v>
      </c>
      <c r="S13" s="11" t="str">
        <f>[8]Março!$H$22</f>
        <v>*</v>
      </c>
      <c r="T13" s="11" t="str">
        <f>[8]Março!$H$23</f>
        <v>*</v>
      </c>
      <c r="U13" s="11" t="str">
        <f>[8]Março!$H$24</f>
        <v>*</v>
      </c>
      <c r="V13" s="11" t="str">
        <f>[8]Março!$H$25</f>
        <v>*</v>
      </c>
      <c r="W13" s="11" t="str">
        <f>[8]Março!$H$26</f>
        <v>*</v>
      </c>
      <c r="X13" s="11" t="str">
        <f>[8]Março!$H$27</f>
        <v>*</v>
      </c>
      <c r="Y13" s="11" t="str">
        <f>[8]Março!$H$28</f>
        <v>*</v>
      </c>
      <c r="Z13" s="11" t="str">
        <f>[8]Março!$H$29</f>
        <v>*</v>
      </c>
      <c r="AA13" s="11" t="str">
        <f>[8]Março!$H$30</f>
        <v>*</v>
      </c>
      <c r="AB13" s="11" t="str">
        <f>[8]Março!$H$31</f>
        <v>*</v>
      </c>
      <c r="AC13" s="11" t="str">
        <f>[8]Março!$H$32</f>
        <v>*</v>
      </c>
      <c r="AD13" s="11" t="str">
        <f>[8]Março!$H$33</f>
        <v>*</v>
      </c>
      <c r="AE13" s="11" t="str">
        <f>[8]Março!$H$34</f>
        <v>*</v>
      </c>
      <c r="AF13" s="11" t="str">
        <f>[8]Março!$H$35</f>
        <v>*</v>
      </c>
      <c r="AG13" s="96" t="s">
        <v>226</v>
      </c>
      <c r="AH13" s="115" t="s">
        <v>226</v>
      </c>
    </row>
    <row r="14" spans="1:34" x14ac:dyDescent="0.2">
      <c r="A14" s="58" t="s">
        <v>118</v>
      </c>
      <c r="B14" s="11" t="str">
        <f>[9]Março!$H$5</f>
        <v>*</v>
      </c>
      <c r="C14" s="11" t="str">
        <f>[9]Março!$H$6</f>
        <v>*</v>
      </c>
      <c r="D14" s="11" t="str">
        <f>[9]Março!$H$7</f>
        <v>*</v>
      </c>
      <c r="E14" s="11" t="str">
        <f>[9]Março!$H$8</f>
        <v>*</v>
      </c>
      <c r="F14" s="11" t="str">
        <f>[9]Março!$H$9</f>
        <v>*</v>
      </c>
      <c r="G14" s="11" t="str">
        <f>[9]Março!$H$10</f>
        <v>*</v>
      </c>
      <c r="H14" s="11" t="str">
        <f>[9]Março!$H$11</f>
        <v>*</v>
      </c>
      <c r="I14" s="11" t="str">
        <f>[9]Março!$H$12</f>
        <v>*</v>
      </c>
      <c r="J14" s="11" t="str">
        <f>[9]Março!$H$13</f>
        <v>*</v>
      </c>
      <c r="K14" s="11" t="str">
        <f>[9]Março!$H$14</f>
        <v>*</v>
      </c>
      <c r="L14" s="11" t="str">
        <f>[9]Março!$H$15</f>
        <v>*</v>
      </c>
      <c r="M14" s="11" t="str">
        <f>[9]Março!$H$16</f>
        <v>*</v>
      </c>
      <c r="N14" s="11" t="str">
        <f>[9]Março!$H$17</f>
        <v>*</v>
      </c>
      <c r="O14" s="11" t="str">
        <f>[9]Março!$H$18</f>
        <v>*</v>
      </c>
      <c r="P14" s="11" t="str">
        <f>[9]Março!$H$19</f>
        <v>*</v>
      </c>
      <c r="Q14" s="11" t="str">
        <f>[9]Março!$H$20</f>
        <v>*</v>
      </c>
      <c r="R14" s="11" t="str">
        <f>[9]Março!$H$21</f>
        <v>*</v>
      </c>
      <c r="S14" s="11" t="str">
        <f>[9]Março!$H$22</f>
        <v>*</v>
      </c>
      <c r="T14" s="11" t="str">
        <f>[9]Março!$H$23</f>
        <v>*</v>
      </c>
      <c r="U14" s="11" t="str">
        <f>[9]Março!$H$24</f>
        <v>*</v>
      </c>
      <c r="V14" s="11" t="str">
        <f>[9]Março!$H$25</f>
        <v>*</v>
      </c>
      <c r="W14" s="11" t="str">
        <f>[9]Março!$H$26</f>
        <v>*</v>
      </c>
      <c r="X14" s="11" t="str">
        <f>[9]Março!$H$27</f>
        <v>*</v>
      </c>
      <c r="Y14" s="11" t="str">
        <f>[9]Março!$H$28</f>
        <v>*</v>
      </c>
      <c r="Z14" s="11" t="str">
        <f>[9]Março!$H$29</f>
        <v>*</v>
      </c>
      <c r="AA14" s="11" t="str">
        <f>[9]Março!$H$30</f>
        <v>*</v>
      </c>
      <c r="AB14" s="11" t="str">
        <f>[9]Março!$H$31</f>
        <v>*</v>
      </c>
      <c r="AC14" s="11" t="str">
        <f>[9]Março!$H$32</f>
        <v>*</v>
      </c>
      <c r="AD14" s="11" t="str">
        <f>[9]Março!$H$33</f>
        <v>*</v>
      </c>
      <c r="AE14" s="11" t="str">
        <f>[9]Março!$H$34</f>
        <v>*</v>
      </c>
      <c r="AF14" s="11" t="str">
        <f>[9]Março!$H$35</f>
        <v>*</v>
      </c>
      <c r="AG14" s="92" t="s">
        <v>226</v>
      </c>
      <c r="AH14" s="115" t="s">
        <v>226</v>
      </c>
    </row>
    <row r="15" spans="1:34" x14ac:dyDescent="0.2">
      <c r="A15" s="58" t="s">
        <v>121</v>
      </c>
      <c r="B15" s="11">
        <f>[10]Março!$H$5</f>
        <v>16.920000000000002</v>
      </c>
      <c r="C15" s="11">
        <f>[10]Março!$H$6</f>
        <v>18</v>
      </c>
      <c r="D15" s="11">
        <f>[10]Março!$H$7</f>
        <v>16.920000000000002</v>
      </c>
      <c r="E15" s="11">
        <f>[10]Março!$H$8</f>
        <v>14.04</v>
      </c>
      <c r="F15" s="11">
        <f>[10]Março!$H$9</f>
        <v>8.64</v>
      </c>
      <c r="G15" s="11">
        <f>[10]Março!$H$10</f>
        <v>19.079999999999998</v>
      </c>
      <c r="H15" s="11">
        <f>[10]Março!$H$11</f>
        <v>20.88</v>
      </c>
      <c r="I15" s="11" t="str">
        <f>[10]Março!$H$12</f>
        <v>*</v>
      </c>
      <c r="J15" s="11">
        <f>[10]Março!$H$13</f>
        <v>17.64</v>
      </c>
      <c r="K15" s="11">
        <f>[10]Março!$H$14</f>
        <v>16.2</v>
      </c>
      <c r="L15" s="11">
        <f>[10]Março!$H$15</f>
        <v>16.920000000000002</v>
      </c>
      <c r="M15" s="11" t="str">
        <f>[10]Março!$H$16</f>
        <v>*</v>
      </c>
      <c r="N15" s="11" t="str">
        <f>[10]Março!$H$17</f>
        <v>*</v>
      </c>
      <c r="O15" s="11" t="str">
        <f>[10]Março!$H$18</f>
        <v>*</v>
      </c>
      <c r="P15" s="11" t="str">
        <f>[10]Março!$H$19</f>
        <v>*</v>
      </c>
      <c r="Q15" s="11" t="str">
        <f>[10]Março!$H$20</f>
        <v>*</v>
      </c>
      <c r="R15" s="11" t="str">
        <f>[10]Março!$H$21</f>
        <v>*</v>
      </c>
      <c r="S15" s="11" t="str">
        <f>[10]Março!$H$22</f>
        <v>*</v>
      </c>
      <c r="T15" s="11">
        <f>[10]Março!$H$23</f>
        <v>11.520000000000001</v>
      </c>
      <c r="U15" s="11">
        <f>[10]Março!$H$24</f>
        <v>11.879999999999999</v>
      </c>
      <c r="V15" s="11">
        <f>[10]Março!$H$25</f>
        <v>7.9200000000000008</v>
      </c>
      <c r="W15" s="11">
        <f>[10]Março!$H$26</f>
        <v>17.64</v>
      </c>
      <c r="X15" s="11">
        <f>[10]Março!$H$27</f>
        <v>23.759999999999998</v>
      </c>
      <c r="Y15" s="11">
        <f>[10]Março!$H$28</f>
        <v>17.64</v>
      </c>
      <c r="Z15" s="11">
        <f>[10]Março!$H$29</f>
        <v>18</v>
      </c>
      <c r="AA15" s="11" t="str">
        <f>[10]Março!$H$30</f>
        <v>*</v>
      </c>
      <c r="AB15" s="11">
        <f>[10]Março!$H$31</f>
        <v>11.520000000000001</v>
      </c>
      <c r="AC15" s="11" t="str">
        <f>[10]Março!$H$32</f>
        <v>*</v>
      </c>
      <c r="AD15" s="11">
        <f>[10]Março!$H$33</f>
        <v>9.7200000000000006</v>
      </c>
      <c r="AE15" s="11">
        <f>[10]Março!$H$34</f>
        <v>6.48</v>
      </c>
      <c r="AF15" s="11">
        <f>[10]Março!$H$35</f>
        <v>7.2</v>
      </c>
      <c r="AG15" s="15">
        <f t="shared" ref="AG15" si="9">MAX(B15:AF15)</f>
        <v>23.759999999999998</v>
      </c>
      <c r="AH15" s="125">
        <f t="shared" ref="AH15" si="10">AVERAGE(B15:AF15)</f>
        <v>14.69142857142857</v>
      </c>
    </row>
    <row r="16" spans="1:34" x14ac:dyDescent="0.2">
      <c r="A16" s="58" t="s">
        <v>168</v>
      </c>
      <c r="B16" s="11" t="str">
        <f>[11]Março!$H$5</f>
        <v>*</v>
      </c>
      <c r="C16" s="11" t="str">
        <f>[11]Março!$H$6</f>
        <v>*</v>
      </c>
      <c r="D16" s="11" t="str">
        <f>[11]Março!$H$7</f>
        <v>*</v>
      </c>
      <c r="E16" s="11" t="str">
        <f>[11]Março!$H$8</f>
        <v>*</v>
      </c>
      <c r="F16" s="11" t="str">
        <f>[11]Março!$H$9</f>
        <v>*</v>
      </c>
      <c r="G16" s="11" t="str">
        <f>[11]Março!$H$10</f>
        <v>*</v>
      </c>
      <c r="H16" s="11" t="str">
        <f>[11]Março!$H$11</f>
        <v>*</v>
      </c>
      <c r="I16" s="11" t="str">
        <f>[11]Março!$H$12</f>
        <v>*</v>
      </c>
      <c r="J16" s="11" t="str">
        <f>[11]Março!$H$13</f>
        <v>*</v>
      </c>
      <c r="K16" s="11" t="str">
        <f>[11]Março!$H$14</f>
        <v>*</v>
      </c>
      <c r="L16" s="11" t="str">
        <f>[11]Março!$H$15</f>
        <v>*</v>
      </c>
      <c r="M16" s="11" t="str">
        <f>[11]Março!$H$16</f>
        <v>*</v>
      </c>
      <c r="N16" s="11" t="str">
        <f>[11]Março!$H$17</f>
        <v>*</v>
      </c>
      <c r="O16" s="11" t="str">
        <f>[11]Março!$H$18</f>
        <v>*</v>
      </c>
      <c r="P16" s="11" t="str">
        <f>[11]Março!$H$19</f>
        <v>*</v>
      </c>
      <c r="Q16" s="11" t="str">
        <f>[11]Março!$H$20</f>
        <v>*</v>
      </c>
      <c r="R16" s="11" t="str">
        <f>[11]Março!$H$21</f>
        <v>*</v>
      </c>
      <c r="S16" s="11" t="str">
        <f>[11]Março!$H$22</f>
        <v>*</v>
      </c>
      <c r="T16" s="11" t="str">
        <f>[11]Março!$H$23</f>
        <v>*</v>
      </c>
      <c r="U16" s="11" t="str">
        <f>[11]Março!$H$24</f>
        <v>*</v>
      </c>
      <c r="V16" s="11" t="str">
        <f>[11]Março!$H$25</f>
        <v>*</v>
      </c>
      <c r="W16" s="11" t="str">
        <f>[11]Março!$H$26</f>
        <v>*</v>
      </c>
      <c r="X16" s="11" t="str">
        <f>[11]Março!$H$27</f>
        <v>*</v>
      </c>
      <c r="Y16" s="11" t="str">
        <f>[11]Março!$H$28</f>
        <v>*</v>
      </c>
      <c r="Z16" s="11" t="str">
        <f>[11]Março!$H$29</f>
        <v>*</v>
      </c>
      <c r="AA16" s="11" t="str">
        <f>[11]Março!$H$30</f>
        <v>*</v>
      </c>
      <c r="AB16" s="11" t="str">
        <f>[11]Março!$H$31</f>
        <v>*</v>
      </c>
      <c r="AC16" s="11" t="str">
        <f>[11]Março!$H$32</f>
        <v>*</v>
      </c>
      <c r="AD16" s="11" t="str">
        <f>[11]Março!$H$33</f>
        <v>*</v>
      </c>
      <c r="AE16" s="11" t="str">
        <f>[11]Março!$H$34</f>
        <v>*</v>
      </c>
      <c r="AF16" s="11" t="str">
        <f>[11]Março!$H$35</f>
        <v>*</v>
      </c>
      <c r="AG16" s="15" t="s">
        <v>226</v>
      </c>
      <c r="AH16" s="125" t="s">
        <v>226</v>
      </c>
    </row>
    <row r="17" spans="1:38" x14ac:dyDescent="0.2">
      <c r="A17" s="58" t="s">
        <v>2</v>
      </c>
      <c r="B17" s="11">
        <f>[12]Março!$H$5</f>
        <v>16.559999999999999</v>
      </c>
      <c r="C17" s="11">
        <f>[12]Março!$H$6</f>
        <v>23.040000000000003</v>
      </c>
      <c r="D17" s="11">
        <f>[12]Março!$H$7</f>
        <v>20.52</v>
      </c>
      <c r="E17" s="11">
        <f>[12]Março!$H$8</f>
        <v>14.76</v>
      </c>
      <c r="F17" s="11">
        <f>[12]Março!$H$9</f>
        <v>12.24</v>
      </c>
      <c r="G17" s="11">
        <f>[12]Março!$H$10</f>
        <v>13.32</v>
      </c>
      <c r="H17" s="11">
        <f>[12]Março!$H$11</f>
        <v>19.079999999999998</v>
      </c>
      <c r="I17" s="11">
        <f>[12]Março!$H$12</f>
        <v>13.68</v>
      </c>
      <c r="J17" s="11">
        <f>[12]Março!$H$13</f>
        <v>16.920000000000002</v>
      </c>
      <c r="K17" s="11">
        <f>[12]Março!$H$14</f>
        <v>15.120000000000001</v>
      </c>
      <c r="L17" s="11">
        <f>[12]Março!$H$15</f>
        <v>17.64</v>
      </c>
      <c r="M17" s="11">
        <f>[12]Março!$H$16</f>
        <v>15.120000000000001</v>
      </c>
      <c r="N17" s="11">
        <f>[12]Março!$H$17</f>
        <v>16.559999999999999</v>
      </c>
      <c r="O17" s="11">
        <f>[12]Março!$H$18</f>
        <v>17.28</v>
      </c>
      <c r="P17" s="11">
        <f>[12]Março!$H$19</f>
        <v>13.32</v>
      </c>
      <c r="Q17" s="11">
        <f>[12]Março!$H$20</f>
        <v>21.240000000000002</v>
      </c>
      <c r="R17" s="11">
        <f>[12]Março!$H$21</f>
        <v>16.920000000000002</v>
      </c>
      <c r="S17" s="11">
        <f>[12]Março!$H$22</f>
        <v>13.32</v>
      </c>
      <c r="T17" s="11">
        <f>[12]Março!$H$23</f>
        <v>22.68</v>
      </c>
      <c r="U17" s="11">
        <f>[12]Março!$H$24</f>
        <v>14.4</v>
      </c>
      <c r="V17" s="11">
        <f>[12]Março!$H$25</f>
        <v>16.920000000000002</v>
      </c>
      <c r="W17" s="11">
        <f>[12]Março!$H$26</f>
        <v>15.120000000000001</v>
      </c>
      <c r="X17" s="11">
        <f>[12]Março!$H$27</f>
        <v>24.840000000000003</v>
      </c>
      <c r="Y17" s="11">
        <f>[12]Março!$H$28</f>
        <v>23.759999999999998</v>
      </c>
      <c r="Z17" s="11">
        <f>[12]Março!$H$29</f>
        <v>23.759999999999998</v>
      </c>
      <c r="AA17" s="11">
        <f>[12]Março!$H$30</f>
        <v>25.2</v>
      </c>
      <c r="AB17" s="11">
        <f>[12]Março!$H$31</f>
        <v>22.68</v>
      </c>
      <c r="AC17" s="11">
        <f>[12]Março!$H$32</f>
        <v>22.68</v>
      </c>
      <c r="AD17" s="11">
        <f>[12]Março!$H$33</f>
        <v>19.440000000000001</v>
      </c>
      <c r="AE17" s="11">
        <f>[12]Março!$H$34</f>
        <v>14.04</v>
      </c>
      <c r="AF17" s="11">
        <f>[12]Março!$H$35</f>
        <v>13.68</v>
      </c>
      <c r="AG17" s="15">
        <f t="shared" ref="AG17:AG23" si="11">MAX(B17:AF17)</f>
        <v>25.2</v>
      </c>
      <c r="AH17" s="125">
        <f t="shared" ref="AH17:AH23" si="12">AVERAGE(B17:AF17)</f>
        <v>17.930322580645157</v>
      </c>
      <c r="AJ17" s="12" t="s">
        <v>47</v>
      </c>
    </row>
    <row r="18" spans="1:38" x14ac:dyDescent="0.2">
      <c r="A18" s="58" t="s">
        <v>3</v>
      </c>
      <c r="B18" s="11">
        <f>[13]Março!$H$5</f>
        <v>8.2799999999999994</v>
      </c>
      <c r="C18" s="11">
        <f>[13]Março!$H$6</f>
        <v>9</v>
      </c>
      <c r="D18" s="11">
        <f>[13]Março!$H$7</f>
        <v>11.879999999999999</v>
      </c>
      <c r="E18" s="11">
        <f>[13]Março!$H$8</f>
        <v>10.8</v>
      </c>
      <c r="F18" s="11">
        <f>[13]Março!$H$9</f>
        <v>12.24</v>
      </c>
      <c r="G18" s="11">
        <f>[13]Março!$H$10</f>
        <v>14.4</v>
      </c>
      <c r="H18" s="11">
        <f>[13]Março!$H$11</f>
        <v>14.4</v>
      </c>
      <c r="I18" s="11">
        <f>[13]Março!$H$12</f>
        <v>10.8</v>
      </c>
      <c r="J18" s="11">
        <f>[13]Março!$H$13</f>
        <v>10.8</v>
      </c>
      <c r="K18" s="11">
        <f>[13]Março!$H$14</f>
        <v>8.64</v>
      </c>
      <c r="L18" s="11">
        <f>[13]Março!$H$15</f>
        <v>10.8</v>
      </c>
      <c r="M18" s="11">
        <f>[13]Março!$H$16</f>
        <v>12.6</v>
      </c>
      <c r="N18" s="11">
        <f>[13]Março!$H$17</f>
        <v>12.6</v>
      </c>
      <c r="O18" s="11">
        <f>[13]Março!$H$18</f>
        <v>19.440000000000001</v>
      </c>
      <c r="P18" s="11">
        <f>[13]Março!$H$19</f>
        <v>15.840000000000002</v>
      </c>
      <c r="Q18" s="11">
        <f>[13]Março!$H$20</f>
        <v>19.8</v>
      </c>
      <c r="R18" s="11">
        <f>[13]Março!$H$21</f>
        <v>9.7200000000000006</v>
      </c>
      <c r="S18" s="11">
        <f>[13]Março!$H$22</f>
        <v>9.3600000000000012</v>
      </c>
      <c r="T18" s="11">
        <f>[13]Março!$H$23</f>
        <v>15.840000000000002</v>
      </c>
      <c r="U18" s="11">
        <f>[13]Março!$H$24</f>
        <v>23.759999999999998</v>
      </c>
      <c r="V18" s="11">
        <f>[13]Março!$H$25</f>
        <v>10.44</v>
      </c>
      <c r="W18" s="11">
        <f>[13]Março!$H$26</f>
        <v>10.8</v>
      </c>
      <c r="X18" s="11">
        <f>[13]Março!$H$27</f>
        <v>15.840000000000002</v>
      </c>
      <c r="Y18" s="11">
        <f>[13]Março!$H$28</f>
        <v>16.2</v>
      </c>
      <c r="Z18" s="11">
        <f>[13]Março!$H$29</f>
        <v>12.96</v>
      </c>
      <c r="AA18" s="11">
        <f>[13]Março!$H$30</f>
        <v>11.879999999999999</v>
      </c>
      <c r="AB18" s="11">
        <f>[13]Março!$H$31</f>
        <v>11.879999999999999</v>
      </c>
      <c r="AC18" s="11">
        <f>[13]Março!$H$32</f>
        <v>13.68</v>
      </c>
      <c r="AD18" s="11">
        <f>[13]Março!$H$33</f>
        <v>7.9200000000000008</v>
      </c>
      <c r="AE18" s="11">
        <f>[13]Março!$H$34</f>
        <v>8.64</v>
      </c>
      <c r="AF18" s="11">
        <f>[13]Março!$H$35</f>
        <v>9.3600000000000012</v>
      </c>
      <c r="AG18" s="15">
        <f>MAX(B18:AF18)</f>
        <v>23.759999999999998</v>
      </c>
      <c r="AH18" s="125">
        <f>AVERAGE(B18:AF18)</f>
        <v>12.600000000000001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[14]Março!$H$5</f>
        <v>*</v>
      </c>
      <c r="C19" s="11" t="str">
        <f>[14]Março!$H$6</f>
        <v>*</v>
      </c>
      <c r="D19" s="11" t="str">
        <f>[14]Março!$H$7</f>
        <v>*</v>
      </c>
      <c r="E19" s="11" t="str">
        <f>[14]Março!$H$8</f>
        <v>*</v>
      </c>
      <c r="F19" s="11" t="str">
        <f>[14]Março!$H$9</f>
        <v>*</v>
      </c>
      <c r="G19" s="11" t="str">
        <f>[14]Março!$H$10</f>
        <v>*</v>
      </c>
      <c r="H19" s="11" t="str">
        <f>[14]Março!$H$11</f>
        <v>*</v>
      </c>
      <c r="I19" s="11" t="str">
        <f>[14]Março!$H$12</f>
        <v>*</v>
      </c>
      <c r="J19" s="11" t="str">
        <f>[14]Março!$H$13</f>
        <v>*</v>
      </c>
      <c r="K19" s="11" t="str">
        <f>[14]Março!$H$14</f>
        <v>*</v>
      </c>
      <c r="L19" s="11" t="str">
        <f>[14]Março!$H$15</f>
        <v>*</v>
      </c>
      <c r="M19" s="11" t="str">
        <f>[14]Março!$H$16</f>
        <v>*</v>
      </c>
      <c r="N19" s="11" t="str">
        <f>[14]Março!$H$17</f>
        <v>*</v>
      </c>
      <c r="O19" s="11" t="str">
        <f>[14]Março!$H$18</f>
        <v>*</v>
      </c>
      <c r="P19" s="11" t="str">
        <f>[14]Março!$H$19</f>
        <v>*</v>
      </c>
      <c r="Q19" s="11" t="str">
        <f>[14]Março!$H$20</f>
        <v>*</v>
      </c>
      <c r="R19" s="11" t="str">
        <f>[14]Março!$H$21</f>
        <v>*</v>
      </c>
      <c r="S19" s="11" t="str">
        <f>[14]Março!$H$22</f>
        <v>*</v>
      </c>
      <c r="T19" s="11" t="str">
        <f>[14]Março!$H$23</f>
        <v>*</v>
      </c>
      <c r="U19" s="11" t="str">
        <f>[14]Março!$H$24</f>
        <v>*</v>
      </c>
      <c r="V19" s="11" t="str">
        <f>[14]Março!$H$25</f>
        <v>*</v>
      </c>
      <c r="W19" s="11" t="str">
        <f>[14]Março!$H$26</f>
        <v>*</v>
      </c>
      <c r="X19" s="11" t="str">
        <f>[14]Março!$H$27</f>
        <v>*</v>
      </c>
      <c r="Y19" s="11" t="str">
        <f>[14]Março!$H$28</f>
        <v>*</v>
      </c>
      <c r="Z19" s="11" t="str">
        <f>[14]Março!$H$29</f>
        <v>*</v>
      </c>
      <c r="AA19" s="11" t="str">
        <f>[14]Março!$H$30</f>
        <v>*</v>
      </c>
      <c r="AB19" s="11" t="str">
        <f>[14]Março!$H$31</f>
        <v>*</v>
      </c>
      <c r="AC19" s="11" t="str">
        <f>[14]Março!$H$32</f>
        <v>*</v>
      </c>
      <c r="AD19" s="11" t="str">
        <f>[14]Março!$H$33</f>
        <v>*</v>
      </c>
      <c r="AE19" s="11" t="str">
        <f>[14]Março!$H$34</f>
        <v>*</v>
      </c>
      <c r="AF19" s="11" t="str">
        <f>[14]Março!$H$35</f>
        <v>*</v>
      </c>
      <c r="AG19" s="15" t="s">
        <v>226</v>
      </c>
      <c r="AH19" s="125" t="s">
        <v>226</v>
      </c>
      <c r="AJ19" t="s">
        <v>47</v>
      </c>
    </row>
    <row r="20" spans="1:38" x14ac:dyDescent="0.2">
      <c r="A20" s="58" t="s">
        <v>5</v>
      </c>
      <c r="B20" s="11">
        <f>[15]Março!$H$5</f>
        <v>4.6800000000000006</v>
      </c>
      <c r="C20" s="11">
        <f>[15]Março!$H$6</f>
        <v>8.2799999999999994</v>
      </c>
      <c r="D20" s="11">
        <f>[15]Março!$H$7</f>
        <v>3.24</v>
      </c>
      <c r="E20" s="11">
        <f>[15]Março!$H$8</f>
        <v>0.72000000000000008</v>
      </c>
      <c r="F20" s="11">
        <f>[15]Março!$H$9</f>
        <v>1.8</v>
      </c>
      <c r="G20" s="11">
        <f>[15]Março!$H$10</f>
        <v>0.72000000000000008</v>
      </c>
      <c r="H20" s="11">
        <f>[15]Março!$H$11</f>
        <v>0.36000000000000004</v>
      </c>
      <c r="I20" s="11">
        <f>[15]Março!$H$12</f>
        <v>0.36000000000000004</v>
      </c>
      <c r="J20" s="11">
        <f>[15]Março!$H$13</f>
        <v>0.36000000000000004</v>
      </c>
      <c r="K20" s="11">
        <f>[15]Março!$H$14</f>
        <v>1.08</v>
      </c>
      <c r="L20" s="11">
        <f>[15]Março!$H$15</f>
        <v>6.48</v>
      </c>
      <c r="M20" s="11">
        <f>[15]Março!$H$16</f>
        <v>10.44</v>
      </c>
      <c r="N20" s="11">
        <f>[15]Março!$H$17</f>
        <v>2.16</v>
      </c>
      <c r="O20" s="11">
        <f>[15]Março!$H$18</f>
        <v>0.72000000000000008</v>
      </c>
      <c r="P20" s="11">
        <f>[15]Março!$H$19</f>
        <v>0.36000000000000004</v>
      </c>
      <c r="Q20" s="11">
        <f>[15]Março!$H$20</f>
        <v>8.2799999999999994</v>
      </c>
      <c r="R20" s="11">
        <f>[15]Março!$H$21</f>
        <v>2.8800000000000003</v>
      </c>
      <c r="S20" s="11">
        <f>[15]Março!$H$22</f>
        <v>14.04</v>
      </c>
      <c r="T20" s="11">
        <f>[15]Março!$H$23</f>
        <v>5.4</v>
      </c>
      <c r="U20" s="11">
        <f>[15]Março!$H$24</f>
        <v>9.7200000000000006</v>
      </c>
      <c r="V20" s="11">
        <f>[15]Março!$H$25</f>
        <v>0.72000000000000008</v>
      </c>
      <c r="W20" s="11">
        <f>[15]Março!$H$26</f>
        <v>7.5600000000000005</v>
      </c>
      <c r="X20" s="11">
        <f>[15]Março!$H$27</f>
        <v>9.3600000000000012</v>
      </c>
      <c r="Y20" s="11">
        <f>[15]Março!$H$28</f>
        <v>18</v>
      </c>
      <c r="Z20" s="11">
        <f>[15]Março!$H$29</f>
        <v>6.12</v>
      </c>
      <c r="AA20" s="11">
        <f>[15]Março!$H$30</f>
        <v>8.64</v>
      </c>
      <c r="AB20" s="11">
        <f>[15]Março!$H$31</f>
        <v>5.04</v>
      </c>
      <c r="AC20" s="11">
        <f>[15]Março!$H$32</f>
        <v>5.7600000000000007</v>
      </c>
      <c r="AD20" s="11">
        <f>[15]Março!$H$33</f>
        <v>6.84</v>
      </c>
      <c r="AE20" s="11">
        <f>[15]Março!$H$34</f>
        <v>4.6800000000000006</v>
      </c>
      <c r="AF20" s="11">
        <f>[15]Março!$H$35</f>
        <v>4.32</v>
      </c>
      <c r="AG20" s="15">
        <f t="shared" si="11"/>
        <v>18</v>
      </c>
      <c r="AH20" s="125">
        <f t="shared" si="12"/>
        <v>5.1329032258064515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[16]Março!$H$5</f>
        <v>15.48</v>
      </c>
      <c r="C21" s="11">
        <f>[16]Março!$H$6</f>
        <v>17.28</v>
      </c>
      <c r="D21" s="11">
        <f>[16]Março!$H$7</f>
        <v>14.4</v>
      </c>
      <c r="E21" s="11">
        <f>[16]Março!$H$8</f>
        <v>18.36</v>
      </c>
      <c r="F21" s="11">
        <f>[16]Março!$H$9</f>
        <v>15.840000000000002</v>
      </c>
      <c r="G21" s="11">
        <f>[16]Março!$H$10</f>
        <v>18.720000000000002</v>
      </c>
      <c r="H21" s="11">
        <f>[16]Março!$H$11</f>
        <v>14.76</v>
      </c>
      <c r="I21" s="11">
        <f>[16]Março!$H$12</f>
        <v>16.920000000000002</v>
      </c>
      <c r="J21" s="11">
        <f>[16]Março!$H$13</f>
        <v>17.28</v>
      </c>
      <c r="K21" s="11">
        <f>[16]Março!$H$14</f>
        <v>15.120000000000001</v>
      </c>
      <c r="L21" s="11">
        <f>[16]Março!$H$15</f>
        <v>19.8</v>
      </c>
      <c r="M21" s="11">
        <f>[16]Março!$H$16</f>
        <v>14.76</v>
      </c>
      <c r="N21" s="11">
        <f>[16]Março!$H$17</f>
        <v>17.28</v>
      </c>
      <c r="O21" s="11">
        <f>[16]Março!$H$18</f>
        <v>23.040000000000003</v>
      </c>
      <c r="P21" s="11">
        <f>[16]Março!$H$19</f>
        <v>20.88</v>
      </c>
      <c r="Q21" s="11">
        <f>[16]Março!$H$20</f>
        <v>30.6</v>
      </c>
      <c r="R21" s="11">
        <f>[16]Março!$H$21</f>
        <v>15.840000000000002</v>
      </c>
      <c r="S21" s="11">
        <f>[16]Março!$H$22</f>
        <v>16.559999999999999</v>
      </c>
      <c r="T21" s="11">
        <f>[16]Março!$H$23</f>
        <v>19.079999999999998</v>
      </c>
      <c r="U21" s="11">
        <f>[16]Março!$H$24</f>
        <v>20.88</v>
      </c>
      <c r="V21" s="11">
        <f>[16]Março!$H$25</f>
        <v>15.840000000000002</v>
      </c>
      <c r="W21" s="11">
        <f>[16]Março!$H$26</f>
        <v>9.3600000000000012</v>
      </c>
      <c r="X21" s="11">
        <f>[16]Março!$H$27</f>
        <v>16.920000000000002</v>
      </c>
      <c r="Y21" s="11">
        <f>[16]Março!$H$28</f>
        <v>25.2</v>
      </c>
      <c r="Z21" s="11">
        <f>[16]Março!$H$29</f>
        <v>21.6</v>
      </c>
      <c r="AA21" s="11">
        <f>[16]Março!$H$30</f>
        <v>21.6</v>
      </c>
      <c r="AB21" s="11">
        <f>[16]Março!$H$31</f>
        <v>23.040000000000003</v>
      </c>
      <c r="AC21" s="11">
        <f>[16]Março!$H$32</f>
        <v>22.32</v>
      </c>
      <c r="AD21" s="11">
        <f>[16]Março!$H$33</f>
        <v>26.28</v>
      </c>
      <c r="AE21" s="11">
        <f>[16]Março!$H$34</f>
        <v>19.440000000000001</v>
      </c>
      <c r="AF21" s="11">
        <f>[16]Março!$H$35</f>
        <v>14.76</v>
      </c>
      <c r="AG21" s="15">
        <f>MAX(B21:AF21)</f>
        <v>30.6</v>
      </c>
      <c r="AH21" s="125">
        <f>AVERAGE(B21:AF21)</f>
        <v>18.685161290322586</v>
      </c>
    </row>
    <row r="22" spans="1:38" x14ac:dyDescent="0.2">
      <c r="A22" s="58" t="s">
        <v>6</v>
      </c>
      <c r="B22" s="11">
        <f>[17]Março!$H$5</f>
        <v>10.08</v>
      </c>
      <c r="C22" s="11">
        <f>[17]Março!$H$6</f>
        <v>10.08</v>
      </c>
      <c r="D22" s="11">
        <f>[17]Março!$H$7</f>
        <v>10.44</v>
      </c>
      <c r="E22" s="11">
        <f>[17]Março!$H$8</f>
        <v>11.16</v>
      </c>
      <c r="F22" s="11">
        <f>[17]Março!$H$9</f>
        <v>7.9200000000000008</v>
      </c>
      <c r="G22" s="11">
        <f>[17]Março!$H$10</f>
        <v>9</v>
      </c>
      <c r="H22" s="11">
        <f>[17]Março!$H$11</f>
        <v>8.2799999999999994</v>
      </c>
      <c r="I22" s="11">
        <f>[17]Março!$H$12</f>
        <v>9</v>
      </c>
      <c r="J22" s="11">
        <f>[17]Março!$H$13</f>
        <v>8.64</v>
      </c>
      <c r="K22" s="11">
        <f>[17]Março!$H$14</f>
        <v>8.2799999999999994</v>
      </c>
      <c r="L22" s="11">
        <f>[17]Março!$H$15</f>
        <v>13.32</v>
      </c>
      <c r="M22" s="11">
        <f>[17]Março!$H$16</f>
        <v>6.12</v>
      </c>
      <c r="N22" s="11">
        <f>[17]Março!$H$17</f>
        <v>10.8</v>
      </c>
      <c r="O22" s="11">
        <f>[17]Março!$H$18</f>
        <v>6.12</v>
      </c>
      <c r="P22" s="11">
        <f>[17]Março!$H$19</f>
        <v>14.76</v>
      </c>
      <c r="Q22" s="11">
        <f>[17]Março!$H$20</f>
        <v>15.120000000000001</v>
      </c>
      <c r="R22" s="11">
        <f>[17]Março!$H$21</f>
        <v>16.2</v>
      </c>
      <c r="S22" s="11">
        <f>[17]Março!$H$22</f>
        <v>11.520000000000001</v>
      </c>
      <c r="T22" s="11">
        <f>[17]Março!$H$23</f>
        <v>10.8</v>
      </c>
      <c r="U22" s="11">
        <f>[17]Março!$H$24</f>
        <v>19.079999999999998</v>
      </c>
      <c r="V22" s="11">
        <f>[17]Março!$H$25</f>
        <v>10.8</v>
      </c>
      <c r="W22" s="11">
        <f>[17]Março!$H$26</f>
        <v>16.920000000000002</v>
      </c>
      <c r="X22" s="11">
        <f>[17]Março!$H$27</f>
        <v>12.6</v>
      </c>
      <c r="Y22" s="11">
        <f>[17]Março!$H$28</f>
        <v>7.5600000000000005</v>
      </c>
      <c r="Z22" s="11">
        <f>[17]Março!$H$29</f>
        <v>13.32</v>
      </c>
      <c r="AA22" s="11">
        <f>[17]Março!$H$30</f>
        <v>7.2</v>
      </c>
      <c r="AB22" s="11">
        <f>[17]Março!$H$31</f>
        <v>9.3600000000000012</v>
      </c>
      <c r="AC22" s="11">
        <f>[17]Março!$H$32</f>
        <v>15.48</v>
      </c>
      <c r="AD22" s="11">
        <f>[17]Março!$H$33</f>
        <v>6.48</v>
      </c>
      <c r="AE22" s="11">
        <f>[17]Março!$H$34</f>
        <v>8.2799999999999994</v>
      </c>
      <c r="AF22" s="11">
        <f>[17]Março!$H$35</f>
        <v>6.84</v>
      </c>
      <c r="AG22" s="15">
        <f t="shared" si="11"/>
        <v>19.079999999999998</v>
      </c>
      <c r="AH22" s="125">
        <f t="shared" si="12"/>
        <v>10.695483870967744</v>
      </c>
    </row>
    <row r="23" spans="1:38" x14ac:dyDescent="0.2">
      <c r="A23" s="58" t="s">
        <v>7</v>
      </c>
      <c r="B23" s="11">
        <f>[18]Março!$H$5</f>
        <v>15.840000000000002</v>
      </c>
      <c r="C23" s="11">
        <f>[18]Março!$H$6</f>
        <v>18.36</v>
      </c>
      <c r="D23" s="11">
        <f>[18]Março!$H$7</f>
        <v>19.440000000000001</v>
      </c>
      <c r="E23" s="11">
        <f>[18]Março!$H$8</f>
        <v>9.7200000000000006</v>
      </c>
      <c r="F23" s="11">
        <f>[18]Março!$H$9</f>
        <v>20.52</v>
      </c>
      <c r="G23" s="11">
        <f>[18]Março!$H$10</f>
        <v>16.559999999999999</v>
      </c>
      <c r="H23" s="11">
        <f>[18]Março!$H$11</f>
        <v>32.04</v>
      </c>
      <c r="I23" s="11">
        <f>[18]Março!$H$12</f>
        <v>16.559999999999999</v>
      </c>
      <c r="J23" s="11">
        <f>[18]Março!$H$13</f>
        <v>10.8</v>
      </c>
      <c r="K23" s="11">
        <f>[18]Março!$H$14</f>
        <v>13.32</v>
      </c>
      <c r="L23" s="11">
        <f>[18]Março!$H$15</f>
        <v>16.920000000000002</v>
      </c>
      <c r="M23" s="11">
        <f>[18]Março!$H$16</f>
        <v>15.48</v>
      </c>
      <c r="N23" s="11">
        <f>[18]Março!$H$17</f>
        <v>16.920000000000002</v>
      </c>
      <c r="O23" s="11">
        <f>[18]Março!$H$18</f>
        <v>11.879999999999999</v>
      </c>
      <c r="P23" s="11">
        <f>[18]Março!$H$19</f>
        <v>12.96</v>
      </c>
      <c r="Q23" s="11">
        <f>[18]Março!$H$20</f>
        <v>23.400000000000002</v>
      </c>
      <c r="R23" s="11">
        <f>[18]Março!$H$21</f>
        <v>13.32</v>
      </c>
      <c r="S23" s="11">
        <f>[18]Março!$H$22</f>
        <v>15.120000000000001</v>
      </c>
      <c r="T23" s="11">
        <f>[18]Março!$H$23</f>
        <v>12.96</v>
      </c>
      <c r="U23" s="11">
        <f>[18]Março!$H$24</f>
        <v>11.879999999999999</v>
      </c>
      <c r="V23" s="11">
        <f>[18]Março!$H$25</f>
        <v>9.3600000000000012</v>
      </c>
      <c r="W23" s="11">
        <f>[18]Março!$H$26</f>
        <v>14.76</v>
      </c>
      <c r="X23" s="11">
        <f>[18]Março!$H$27</f>
        <v>16.920000000000002</v>
      </c>
      <c r="Y23" s="11">
        <f>[18]Março!$H$28</f>
        <v>19.079999999999998</v>
      </c>
      <c r="Z23" s="11">
        <f>[18]Março!$H$29</f>
        <v>19.440000000000001</v>
      </c>
      <c r="AA23" s="11">
        <f>[18]Março!$H$30</f>
        <v>19.440000000000001</v>
      </c>
      <c r="AB23" s="11">
        <f>[18]Março!$H$31</f>
        <v>14.76</v>
      </c>
      <c r="AC23" s="11">
        <f>[18]Março!$H$32</f>
        <v>13.32</v>
      </c>
      <c r="AD23" s="11">
        <f>[18]Março!$H$33</f>
        <v>11.520000000000001</v>
      </c>
      <c r="AE23" s="11">
        <f>[18]Março!$H$34</f>
        <v>11.16</v>
      </c>
      <c r="AF23" s="11">
        <f>[18]Março!$H$35</f>
        <v>14.04</v>
      </c>
      <c r="AG23" s="15">
        <f t="shared" si="11"/>
        <v>32.04</v>
      </c>
      <c r="AH23" s="125">
        <f t="shared" si="12"/>
        <v>15.735483870967741</v>
      </c>
    </row>
    <row r="24" spans="1:38" x14ac:dyDescent="0.2">
      <c r="A24" s="58" t="s">
        <v>169</v>
      </c>
      <c r="B24" s="11" t="str">
        <f>[19]Março!$H$5</f>
        <v>*</v>
      </c>
      <c r="C24" s="11" t="str">
        <f>[19]Março!$H$6</f>
        <v>*</v>
      </c>
      <c r="D24" s="11" t="str">
        <f>[19]Março!$H$7</f>
        <v>*</v>
      </c>
      <c r="E24" s="11" t="str">
        <f>[19]Março!$H$8</f>
        <v>*</v>
      </c>
      <c r="F24" s="11" t="str">
        <f>[19]Março!$H$9</f>
        <v>*</v>
      </c>
      <c r="G24" s="11" t="str">
        <f>[19]Março!$H$10</f>
        <v>*</v>
      </c>
      <c r="H24" s="11" t="str">
        <f>[19]Março!$H$11</f>
        <v>*</v>
      </c>
      <c r="I24" s="11" t="str">
        <f>[19]Março!$H$12</f>
        <v>*</v>
      </c>
      <c r="J24" s="11" t="str">
        <f>[19]Março!$H$13</f>
        <v>*</v>
      </c>
      <c r="K24" s="11" t="str">
        <f>[19]Março!$H$14</f>
        <v>*</v>
      </c>
      <c r="L24" s="11" t="str">
        <f>[19]Março!$H$15</f>
        <v>*</v>
      </c>
      <c r="M24" s="11" t="str">
        <f>[19]Março!$H$16</f>
        <v>*</v>
      </c>
      <c r="N24" s="11" t="str">
        <f>[19]Março!$H$17</f>
        <v>*</v>
      </c>
      <c r="O24" s="11" t="str">
        <f>[19]Março!$H$18</f>
        <v>*</v>
      </c>
      <c r="P24" s="11" t="str">
        <f>[19]Março!$H$19</f>
        <v>*</v>
      </c>
      <c r="Q24" s="11" t="str">
        <f>[19]Março!$H$20</f>
        <v>*</v>
      </c>
      <c r="R24" s="11" t="str">
        <f>[19]Março!$H$21</f>
        <v>*</v>
      </c>
      <c r="S24" s="11" t="str">
        <f>[19]Março!$H$22</f>
        <v>*</v>
      </c>
      <c r="T24" s="11" t="str">
        <f>[19]Março!$H$23</f>
        <v>*</v>
      </c>
      <c r="U24" s="11" t="str">
        <f>[19]Março!$H$24</f>
        <v>*</v>
      </c>
      <c r="V24" s="11" t="str">
        <f>[19]Março!$H$25</f>
        <v>*</v>
      </c>
      <c r="W24" s="11" t="str">
        <f>[19]Março!$H$25</f>
        <v>*</v>
      </c>
      <c r="X24" s="11" t="str">
        <f>[19]Março!$H$27</f>
        <v>*</v>
      </c>
      <c r="Y24" s="11" t="str">
        <f>[19]Março!$H$28</f>
        <v>*</v>
      </c>
      <c r="Z24" s="11" t="str">
        <f>[19]Março!$H$29</f>
        <v>*</v>
      </c>
      <c r="AA24" s="11" t="str">
        <f>[19]Março!$H$30</f>
        <v>*</v>
      </c>
      <c r="AB24" s="11" t="str">
        <f>[19]Março!$H$31</f>
        <v>*</v>
      </c>
      <c r="AC24" s="11" t="str">
        <f>[19]Março!$H$32</f>
        <v>*</v>
      </c>
      <c r="AD24" s="11" t="str">
        <f>[19]Março!$H$33</f>
        <v>*</v>
      </c>
      <c r="AE24" s="11" t="str">
        <f>[19]Março!$H$34</f>
        <v>*</v>
      </c>
      <c r="AF24" s="11" t="str">
        <f>[19]Março!$H$35</f>
        <v>*</v>
      </c>
      <c r="AG24" s="92" t="s">
        <v>226</v>
      </c>
      <c r="AH24" s="115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[20]Março!$H$5</f>
        <v>15.120000000000001</v>
      </c>
      <c r="C25" s="11">
        <f>[20]Março!$H$6</f>
        <v>15.120000000000001</v>
      </c>
      <c r="D25" s="11">
        <f>[20]Março!$H$7</f>
        <v>19.8</v>
      </c>
      <c r="E25" s="11">
        <f>[20]Março!$H$8</f>
        <v>15.120000000000001</v>
      </c>
      <c r="F25" s="11">
        <f>[20]Março!$H$9</f>
        <v>10.44</v>
      </c>
      <c r="G25" s="11">
        <f>[20]Março!$H$10</f>
        <v>27</v>
      </c>
      <c r="H25" s="11">
        <f>[20]Março!$H$11</f>
        <v>29.16</v>
      </c>
      <c r="I25" s="11">
        <f>[20]Março!$H$12</f>
        <v>30.6</v>
      </c>
      <c r="J25" s="11">
        <f>[20]Março!$H$13</f>
        <v>16.559999999999999</v>
      </c>
      <c r="K25" s="11">
        <f>[20]Março!$H$14</f>
        <v>19.079999999999998</v>
      </c>
      <c r="L25" s="11">
        <f>[20]Março!$H$15</f>
        <v>21.240000000000002</v>
      </c>
      <c r="M25" s="11">
        <f>[20]Março!$H$16</f>
        <v>24.12</v>
      </c>
      <c r="N25" s="11">
        <f>[20]Março!$H$17</f>
        <v>21.6</v>
      </c>
      <c r="O25" s="11">
        <f>[20]Março!$H$18</f>
        <v>20.16</v>
      </c>
      <c r="P25" s="11">
        <f>[20]Março!$H$19</f>
        <v>19.079999999999998</v>
      </c>
      <c r="Q25" s="11">
        <f>[20]Março!$H$20</f>
        <v>14.76</v>
      </c>
      <c r="R25" s="11">
        <f>[20]Março!$H$21</f>
        <v>16.559999999999999</v>
      </c>
      <c r="S25" s="11">
        <f>[20]Março!$H$22</f>
        <v>22.32</v>
      </c>
      <c r="T25" s="11">
        <f>[20]Março!$H$23</f>
        <v>12.96</v>
      </c>
      <c r="U25" s="11">
        <f>[20]Março!$H$24</f>
        <v>17.64</v>
      </c>
      <c r="V25" s="11">
        <f>[20]Março!$H$25</f>
        <v>12.24</v>
      </c>
      <c r="W25" s="11">
        <f>[20]Março!$H$26</f>
        <v>20.52</v>
      </c>
      <c r="X25" s="11">
        <f>[20]Março!$H$27</f>
        <v>23.040000000000003</v>
      </c>
      <c r="Y25" s="11">
        <f>[20]Março!$H$28</f>
        <v>16.559999999999999</v>
      </c>
      <c r="Z25" s="11">
        <f>[20]Março!$H$29</f>
        <v>21.96</v>
      </c>
      <c r="AA25" s="11">
        <f>[20]Março!$H$30</f>
        <v>25.56</v>
      </c>
      <c r="AB25" s="11">
        <f>[20]Março!$H$31</f>
        <v>27.36</v>
      </c>
      <c r="AC25" s="11">
        <f>[20]Março!$H$32</f>
        <v>29.16</v>
      </c>
      <c r="AD25" s="11">
        <f>[20]Março!$H$33</f>
        <v>19.440000000000001</v>
      </c>
      <c r="AE25" s="11">
        <f>[20]Março!$H$34</f>
        <v>14.04</v>
      </c>
      <c r="AF25" s="11">
        <f>[20]Março!$H$35</f>
        <v>14.04</v>
      </c>
      <c r="AG25" s="15">
        <f t="shared" ref="AG25:AG26" si="13">MAX(B25:AF25)</f>
        <v>30.6</v>
      </c>
      <c r="AH25" s="125">
        <f t="shared" ref="AH25:AH26" si="14">AVERAGE(B25:AF25)</f>
        <v>19.753548387096771</v>
      </c>
      <c r="AI25" s="12" t="s">
        <v>47</v>
      </c>
    </row>
    <row r="26" spans="1:38" x14ac:dyDescent="0.2">
      <c r="A26" s="58" t="s">
        <v>171</v>
      </c>
      <c r="B26" s="11">
        <f>[21]Março!$H$5</f>
        <v>14.04</v>
      </c>
      <c r="C26" s="11">
        <f>[21]Março!$H$6</f>
        <v>11.879999999999999</v>
      </c>
      <c r="D26" s="11">
        <f>[21]Março!$H$7</f>
        <v>13.68</v>
      </c>
      <c r="E26" s="11">
        <f>[21]Março!$H$8</f>
        <v>10.08</v>
      </c>
      <c r="F26" s="11">
        <f>[21]Março!$H$9</f>
        <v>12.24</v>
      </c>
      <c r="G26" s="11">
        <f>[21]Março!$H$10</f>
        <v>12.24</v>
      </c>
      <c r="H26" s="11">
        <f>[21]Março!$H$11</f>
        <v>11.879999999999999</v>
      </c>
      <c r="I26" s="11">
        <f>[21]Março!$H$12</f>
        <v>16.2</v>
      </c>
      <c r="J26" s="11">
        <f>[21]Março!$H$13</f>
        <v>12.24</v>
      </c>
      <c r="K26" s="11">
        <f>[21]Março!$H$14</f>
        <v>10.8</v>
      </c>
      <c r="L26" s="11">
        <f>[21]Março!$H$15</f>
        <v>15.120000000000001</v>
      </c>
      <c r="M26" s="11">
        <f>[21]Março!$H$16</f>
        <v>14.4</v>
      </c>
      <c r="N26" s="11">
        <f>[21]Março!$H$17</f>
        <v>14.76</v>
      </c>
      <c r="O26" s="11">
        <f>[21]Março!$H$18</f>
        <v>11.16</v>
      </c>
      <c r="P26" s="11">
        <f>[21]Março!$H$19</f>
        <v>11.16</v>
      </c>
      <c r="Q26" s="11">
        <f>[21]Março!$H$20</f>
        <v>19.079999999999998</v>
      </c>
      <c r="R26" s="11">
        <f>[21]Março!$H$21</f>
        <v>25.2</v>
      </c>
      <c r="S26" s="11">
        <f>[21]Março!$H$22</f>
        <v>15.840000000000002</v>
      </c>
      <c r="T26" s="11">
        <f>[21]Março!$H$23</f>
        <v>14.04</v>
      </c>
      <c r="U26" s="11">
        <f>[21]Março!$H$24</f>
        <v>12.24</v>
      </c>
      <c r="V26" s="11">
        <f>[21]Março!$H$25</f>
        <v>13.68</v>
      </c>
      <c r="W26" s="11">
        <f>[21]Março!$H$26</f>
        <v>15.120000000000001</v>
      </c>
      <c r="X26" s="11">
        <f>[21]Março!$H$27</f>
        <v>13.68</v>
      </c>
      <c r="Y26" s="11">
        <f>[21]Março!$H$28</f>
        <v>15.48</v>
      </c>
      <c r="Z26" s="11">
        <f>[21]Março!$H$29</f>
        <v>15.840000000000002</v>
      </c>
      <c r="AA26" s="11">
        <f>[21]Março!$H$30</f>
        <v>16.559999999999999</v>
      </c>
      <c r="AB26" s="11">
        <f>[21]Março!$H$31</f>
        <v>13.68</v>
      </c>
      <c r="AC26" s="11">
        <f>[21]Março!$H$32</f>
        <v>11.879999999999999</v>
      </c>
      <c r="AD26" s="11">
        <f>[21]Março!$H$33</f>
        <v>12.6</v>
      </c>
      <c r="AE26" s="11">
        <f>[21]Março!$H$34</f>
        <v>8.64</v>
      </c>
      <c r="AF26" s="11">
        <f>[21]Março!$H$35</f>
        <v>12.96</v>
      </c>
      <c r="AG26" s="15">
        <f t="shared" si="13"/>
        <v>25.2</v>
      </c>
      <c r="AH26" s="125">
        <f t="shared" si="14"/>
        <v>13.819354838709677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[22]Março!$H$5</f>
        <v>14.04</v>
      </c>
      <c r="C27" s="11">
        <f>[22]Março!$H$6</f>
        <v>20.16</v>
      </c>
      <c r="D27" s="11">
        <f>[22]Março!$H$7</f>
        <v>15.840000000000002</v>
      </c>
      <c r="E27" s="11">
        <f>[22]Março!$H$8</f>
        <v>10.8</v>
      </c>
      <c r="F27" s="11">
        <f>[22]Março!$H$9</f>
        <v>9.7200000000000006</v>
      </c>
      <c r="G27" s="11">
        <f>[22]Março!$H$10</f>
        <v>19.8</v>
      </c>
      <c r="H27" s="11">
        <f>[22]Março!$H$11</f>
        <v>16.920000000000002</v>
      </c>
      <c r="I27" s="11">
        <f>[22]Março!$H$12</f>
        <v>26.64</v>
      </c>
      <c r="J27" s="11">
        <f>[22]Março!$H$13</f>
        <v>11.879999999999999</v>
      </c>
      <c r="K27" s="11">
        <f>[22]Março!$H$14</f>
        <v>15.120000000000001</v>
      </c>
      <c r="L27" s="11">
        <f>[22]Março!$H$15</f>
        <v>17.28</v>
      </c>
      <c r="M27" s="11">
        <f>[22]Março!$H$16</f>
        <v>18</v>
      </c>
      <c r="N27" s="11">
        <f>[22]Março!$H$17</f>
        <v>14.4</v>
      </c>
      <c r="O27" s="11">
        <f>[22]Março!$H$18</f>
        <v>14.76</v>
      </c>
      <c r="P27" s="11">
        <f>[22]Março!$H$19</f>
        <v>11.879999999999999</v>
      </c>
      <c r="Q27" s="11">
        <f>[22]Março!$H$20</f>
        <v>15.48</v>
      </c>
      <c r="R27" s="11">
        <f>[22]Março!$H$21</f>
        <v>15.120000000000001</v>
      </c>
      <c r="S27" s="11">
        <f>[22]Março!$H$22</f>
        <v>21.240000000000002</v>
      </c>
      <c r="T27" s="11">
        <f>[22]Março!$H$23</f>
        <v>10.8</v>
      </c>
      <c r="U27" s="11">
        <f>[22]Março!$H$24</f>
        <v>9.3600000000000012</v>
      </c>
      <c r="V27" s="11">
        <f>[22]Março!$H$25</f>
        <v>8.2799999999999994</v>
      </c>
      <c r="W27" s="11">
        <f>[22]Março!$H$26</f>
        <v>17.64</v>
      </c>
      <c r="X27" s="11">
        <f>[22]Março!$H$27</f>
        <v>21.6</v>
      </c>
      <c r="Y27" s="11">
        <f>[22]Março!$H$28</f>
        <v>18.36</v>
      </c>
      <c r="Z27" s="11">
        <f>[22]Março!$H$29</f>
        <v>18.36</v>
      </c>
      <c r="AA27" s="11">
        <f>[22]Março!$H$30</f>
        <v>18.36</v>
      </c>
      <c r="AB27" s="11">
        <f>[22]Março!$H$31</f>
        <v>19.440000000000001</v>
      </c>
      <c r="AC27" s="11">
        <f>[22]Março!$H$32</f>
        <v>19.8</v>
      </c>
      <c r="AD27" s="11">
        <f>[22]Março!$H$33</f>
        <v>15.840000000000002</v>
      </c>
      <c r="AE27" s="11">
        <f>[22]Março!$H$34</f>
        <v>9</v>
      </c>
      <c r="AF27" s="11">
        <f>[22]Março!$H$35</f>
        <v>8.64</v>
      </c>
      <c r="AG27" s="15">
        <f t="shared" ref="AG27:AG29" si="15">MAX(B27:AF27)</f>
        <v>26.64</v>
      </c>
      <c r="AH27" s="125">
        <f>AVERAGE(B27:AF27)</f>
        <v>15.630967741935484</v>
      </c>
      <c r="AK27" t="s">
        <v>47</v>
      </c>
    </row>
    <row r="28" spans="1:38" x14ac:dyDescent="0.2">
      <c r="A28" s="58" t="s">
        <v>9</v>
      </c>
      <c r="B28" s="11">
        <f>[23]Março!$H$5</f>
        <v>15.48</v>
      </c>
      <c r="C28" s="11">
        <f>[23]Março!$H$6</f>
        <v>17.28</v>
      </c>
      <c r="D28" s="11">
        <f>[23]Março!$H$7</f>
        <v>19.079999999999998</v>
      </c>
      <c r="E28" s="11">
        <f>[23]Março!$H$8</f>
        <v>11.520000000000001</v>
      </c>
      <c r="F28" s="11">
        <f>[23]Março!$H$9</f>
        <v>14.4</v>
      </c>
      <c r="G28" s="11">
        <f>[23]Março!$H$10</f>
        <v>13.68</v>
      </c>
      <c r="H28" s="11">
        <f>[23]Março!$H$11</f>
        <v>13.68</v>
      </c>
      <c r="I28" s="11">
        <f>[23]Março!$H$12</f>
        <v>18</v>
      </c>
      <c r="J28" s="11">
        <f>[23]Março!$H$13</f>
        <v>11.16</v>
      </c>
      <c r="K28" s="11">
        <f>[23]Março!$H$14</f>
        <v>11.520000000000001</v>
      </c>
      <c r="L28" s="11">
        <f>[23]Março!$H$15</f>
        <v>14.4</v>
      </c>
      <c r="M28" s="11">
        <f>[23]Março!$H$16</f>
        <v>12.96</v>
      </c>
      <c r="N28" s="11">
        <f>[23]Março!$H$17</f>
        <v>12.24</v>
      </c>
      <c r="O28" s="11">
        <f>[23]Março!$H$18</f>
        <v>10.08</v>
      </c>
      <c r="P28" s="11">
        <f>[23]Março!$H$19</f>
        <v>12.24</v>
      </c>
      <c r="Q28" s="11">
        <f>[23]Março!$H$20</f>
        <v>16.559999999999999</v>
      </c>
      <c r="R28" s="11">
        <f>[23]Março!$H$21</f>
        <v>15.840000000000002</v>
      </c>
      <c r="S28" s="11">
        <f>[23]Março!$H$22</f>
        <v>14.4</v>
      </c>
      <c r="T28" s="11">
        <f>[23]Março!$H$23</f>
        <v>19.079999999999998</v>
      </c>
      <c r="U28" s="11">
        <f>[23]Março!$H$24</f>
        <v>13.32</v>
      </c>
      <c r="V28" s="11">
        <f>[23]Março!$H$25</f>
        <v>14.04</v>
      </c>
      <c r="W28" s="11">
        <f>[23]Março!$H$26</f>
        <v>16.2</v>
      </c>
      <c r="X28" s="11">
        <f>[23]Março!$H$27</f>
        <v>15.120000000000001</v>
      </c>
      <c r="Y28" s="11">
        <f>[23]Março!$H$28</f>
        <v>16.559999999999999</v>
      </c>
      <c r="Z28" s="11">
        <f>[23]Março!$H$29</f>
        <v>15.840000000000002</v>
      </c>
      <c r="AA28" s="11">
        <f>[23]Março!$H$30</f>
        <v>15.840000000000002</v>
      </c>
      <c r="AB28" s="11">
        <f>[23]Março!$H$31</f>
        <v>13.68</v>
      </c>
      <c r="AC28" s="11">
        <f>[23]Março!$H$32</f>
        <v>14.76</v>
      </c>
      <c r="AD28" s="11">
        <f>[23]Março!$H$33</f>
        <v>14.04</v>
      </c>
      <c r="AE28" s="11">
        <f>[23]Março!$H$34</f>
        <v>11.520000000000001</v>
      </c>
      <c r="AF28" s="11">
        <f>[23]Março!$H$35</f>
        <v>9.3600000000000012</v>
      </c>
      <c r="AG28" s="15">
        <f t="shared" si="15"/>
        <v>19.079999999999998</v>
      </c>
      <c r="AH28" s="125">
        <f t="shared" ref="AH28:AH31" si="16">AVERAGE(B28:AF28)</f>
        <v>14.318709677419356</v>
      </c>
      <c r="AK28" t="s">
        <v>47</v>
      </c>
    </row>
    <row r="29" spans="1:38" x14ac:dyDescent="0.2">
      <c r="A29" s="58" t="s">
        <v>42</v>
      </c>
      <c r="B29" s="11">
        <f>[24]Março!$H$5</f>
        <v>8.64</v>
      </c>
      <c r="C29" s="11">
        <f>[24]Março!$H$6</f>
        <v>10.44</v>
      </c>
      <c r="D29" s="11">
        <f>[24]Março!$H$7</f>
        <v>10.08</v>
      </c>
      <c r="E29" s="11">
        <f>[24]Março!$H$8</f>
        <v>8.2799999999999994</v>
      </c>
      <c r="F29" s="11">
        <f>[24]Março!$H$9</f>
        <v>8.64</v>
      </c>
      <c r="G29" s="11">
        <f>[24]Março!$H$10</f>
        <v>8.2799999999999994</v>
      </c>
      <c r="H29" s="11">
        <f>[24]Março!$H$11</f>
        <v>12.6</v>
      </c>
      <c r="I29" s="11">
        <f>[24]Março!$H$12</f>
        <v>11.879999999999999</v>
      </c>
      <c r="J29" s="11">
        <f>[24]Março!$H$13</f>
        <v>8.64</v>
      </c>
      <c r="K29" s="11">
        <f>[24]Março!$H$14</f>
        <v>11.16</v>
      </c>
      <c r="L29" s="11">
        <f>[24]Março!$H$15</f>
        <v>14.04</v>
      </c>
      <c r="M29" s="11">
        <f>[24]Março!$H$16</f>
        <v>10.08</v>
      </c>
      <c r="N29" s="11">
        <f>[24]Março!$H$17</f>
        <v>11.16</v>
      </c>
      <c r="O29" s="11">
        <f>[24]Março!$H$18</f>
        <v>11.520000000000001</v>
      </c>
      <c r="P29" s="11">
        <f>[24]Março!$H$19</f>
        <v>10.8</v>
      </c>
      <c r="Q29" s="11">
        <f>[24]Março!$H$20</f>
        <v>11.520000000000001</v>
      </c>
      <c r="R29" s="11">
        <f>[24]Março!$H$21</f>
        <v>13.68</v>
      </c>
      <c r="S29" s="11">
        <f>[24]Março!$H$22</f>
        <v>10.8</v>
      </c>
      <c r="T29" s="11">
        <f>[24]Março!$H$23</f>
        <v>11.879999999999999</v>
      </c>
      <c r="U29" s="11">
        <f>[24]Março!$H$24</f>
        <v>9.7200000000000006</v>
      </c>
      <c r="V29" s="11">
        <f>[24]Março!$H$25</f>
        <v>5.7600000000000007</v>
      </c>
      <c r="W29" s="11">
        <f>[24]Março!$H$26</f>
        <v>5.7600000000000007</v>
      </c>
      <c r="X29" s="11">
        <f>[24]Março!$H$27</f>
        <v>13.32</v>
      </c>
      <c r="Y29" s="11">
        <f>[24]Março!$H$28</f>
        <v>11.16</v>
      </c>
      <c r="Z29" s="11">
        <f>[24]Março!$H$29</f>
        <v>17.64</v>
      </c>
      <c r="AA29" s="11">
        <f>[24]Março!$H$30</f>
        <v>13.32</v>
      </c>
      <c r="AB29" s="11">
        <f>[24]Março!$H$31</f>
        <v>16.559999999999999</v>
      </c>
      <c r="AC29" s="11">
        <f>[24]Março!$H$32</f>
        <v>16.559999999999999</v>
      </c>
      <c r="AD29" s="11">
        <f>[24]Março!$H$33</f>
        <v>14.04</v>
      </c>
      <c r="AE29" s="11">
        <f>[24]Março!$H$34</f>
        <v>10.08</v>
      </c>
      <c r="AF29" s="11">
        <f>[24]Março!$H$35</f>
        <v>9.7200000000000006</v>
      </c>
      <c r="AG29" s="15">
        <f t="shared" si="15"/>
        <v>17.64</v>
      </c>
      <c r="AH29" s="125">
        <f t="shared" si="16"/>
        <v>11.218064516129035</v>
      </c>
      <c r="AJ29" t="s">
        <v>47</v>
      </c>
      <c r="AK29" t="s">
        <v>47</v>
      </c>
    </row>
    <row r="30" spans="1:38" x14ac:dyDescent="0.2">
      <c r="A30" s="58" t="s">
        <v>10</v>
      </c>
      <c r="B30" s="11">
        <f>[25]Março!$H$5</f>
        <v>15.120000000000001</v>
      </c>
      <c r="C30" s="11">
        <f>[25]Março!$H$6</f>
        <v>13.32</v>
      </c>
      <c r="D30" s="11">
        <f>[25]Março!$H$7</f>
        <v>20.88</v>
      </c>
      <c r="E30" s="11">
        <f>[25]Março!$H$8</f>
        <v>7.2</v>
      </c>
      <c r="F30" s="11">
        <f>[25]Março!$H$9</f>
        <v>8.64</v>
      </c>
      <c r="G30" s="11">
        <f>[25]Março!$H$10</f>
        <v>15.48</v>
      </c>
      <c r="H30" s="11">
        <f>[25]Março!$H$11</f>
        <v>15.120000000000001</v>
      </c>
      <c r="I30" s="11">
        <f>[25]Março!$H$12</f>
        <v>17.64</v>
      </c>
      <c r="J30" s="11">
        <f>[25]Março!$H$13</f>
        <v>11.520000000000001</v>
      </c>
      <c r="K30" s="11">
        <f>[25]Março!$H$14</f>
        <v>12.24</v>
      </c>
      <c r="L30" s="11">
        <f>[25]Março!$H$15</f>
        <v>12.24</v>
      </c>
      <c r="M30" s="11">
        <f>[25]Março!$H$16</f>
        <v>14.76</v>
      </c>
      <c r="N30" s="11">
        <f>[25]Março!$H$17</f>
        <v>14.76</v>
      </c>
      <c r="O30" s="11">
        <f>[25]Março!$H$18</f>
        <v>11.879999999999999</v>
      </c>
      <c r="P30" s="11">
        <f>[25]Março!$H$19</f>
        <v>12.6</v>
      </c>
      <c r="Q30" s="11">
        <f>[25]Março!$H$20</f>
        <v>12.96</v>
      </c>
      <c r="R30" s="11">
        <f>[25]Março!$H$21</f>
        <v>11.16</v>
      </c>
      <c r="S30" s="11">
        <f>[25]Março!$H$22</f>
        <v>14.04</v>
      </c>
      <c r="T30" s="11">
        <f>[25]Março!$H$23</f>
        <v>11.520000000000001</v>
      </c>
      <c r="U30" s="11">
        <f>[25]Março!$H$24</f>
        <v>8.64</v>
      </c>
      <c r="V30" s="11">
        <f>[25]Março!$H$25</f>
        <v>8.2799999999999994</v>
      </c>
      <c r="W30" s="11">
        <f>[25]Março!$H$26</f>
        <v>15.120000000000001</v>
      </c>
      <c r="X30" s="11">
        <f>[25]Março!$H$27</f>
        <v>21.96</v>
      </c>
      <c r="Y30" s="11">
        <f>[25]Março!$H$28</f>
        <v>16.920000000000002</v>
      </c>
      <c r="Z30" s="11">
        <f>[25]Março!$H$29</f>
        <v>16.2</v>
      </c>
      <c r="AA30" s="11">
        <f>[25]Março!$H$30</f>
        <v>13.32</v>
      </c>
      <c r="AB30" s="11">
        <f>[25]Março!$H$31</f>
        <v>16.2</v>
      </c>
      <c r="AC30" s="11">
        <f>[25]Março!$H$32</f>
        <v>16.2</v>
      </c>
      <c r="AD30" s="11">
        <f>[25]Março!$H$33</f>
        <v>12.6</v>
      </c>
      <c r="AE30" s="11">
        <f>[25]Março!$H$34</f>
        <v>11.16</v>
      </c>
      <c r="AF30" s="11">
        <f>[25]Março!$H$35</f>
        <v>10.08</v>
      </c>
      <c r="AG30" s="15">
        <f>MAX(B30:AF30)</f>
        <v>21.96</v>
      </c>
      <c r="AH30" s="125">
        <f t="shared" si="16"/>
        <v>13.540645161290321</v>
      </c>
      <c r="AL30" t="s">
        <v>47</v>
      </c>
    </row>
    <row r="31" spans="1:38" x14ac:dyDescent="0.2">
      <c r="A31" s="58" t="s">
        <v>172</v>
      </c>
      <c r="B31" s="11">
        <f>[26]Março!$H$5</f>
        <v>18</v>
      </c>
      <c r="C31" s="11">
        <f>[26]Março!$H$6</f>
        <v>23.040000000000003</v>
      </c>
      <c r="D31" s="11">
        <f>[26]Março!$H$7</f>
        <v>22.68</v>
      </c>
      <c r="E31" s="11">
        <f>[26]Março!$H$8</f>
        <v>11.879999999999999</v>
      </c>
      <c r="F31" s="11">
        <f>[26]Março!$H$9</f>
        <v>28.44</v>
      </c>
      <c r="G31" s="11">
        <f>[26]Março!$H$10</f>
        <v>19.440000000000001</v>
      </c>
      <c r="H31" s="11">
        <f>[26]Março!$H$11</f>
        <v>24.48</v>
      </c>
      <c r="I31" s="11">
        <f>[26]Março!$H$12</f>
        <v>28.08</v>
      </c>
      <c r="J31" s="11">
        <f>[26]Março!$H$13</f>
        <v>19.8</v>
      </c>
      <c r="K31" s="11">
        <f>[26]Março!$H$14</f>
        <v>16.559999999999999</v>
      </c>
      <c r="L31" s="11">
        <f>[26]Março!$H$15</f>
        <v>21.96</v>
      </c>
      <c r="M31" s="11">
        <f>[26]Março!$H$16</f>
        <v>24.840000000000003</v>
      </c>
      <c r="N31" s="11">
        <f>[26]Março!$H$17</f>
        <v>29.16</v>
      </c>
      <c r="O31" s="11">
        <f>[26]Março!$H$18</f>
        <v>18.720000000000002</v>
      </c>
      <c r="P31" s="11">
        <f>[26]Março!$H$19</f>
        <v>22.32</v>
      </c>
      <c r="Q31" s="11">
        <f>[26]Março!$H$20</f>
        <v>20.88</v>
      </c>
      <c r="R31" s="11">
        <f>[26]Março!$H$21</f>
        <v>21.96</v>
      </c>
      <c r="S31" s="11">
        <f>[26]Março!$H$22</f>
        <v>21.96</v>
      </c>
      <c r="T31" s="11">
        <f>[26]Março!$H$23</f>
        <v>20.88</v>
      </c>
      <c r="U31" s="11">
        <f>[26]Março!$H$24</f>
        <v>16.920000000000002</v>
      </c>
      <c r="V31" s="11">
        <f>[26]Março!$H$25</f>
        <v>19.8</v>
      </c>
      <c r="W31" s="11">
        <f>[26]Março!$H$26</f>
        <v>21.240000000000002</v>
      </c>
      <c r="X31" s="11">
        <f>[26]Março!$H$27</f>
        <v>24.48</v>
      </c>
      <c r="Y31" s="11">
        <f>[26]Março!$H$28</f>
        <v>29.880000000000003</v>
      </c>
      <c r="Z31" s="11">
        <f>[26]Março!$H$29</f>
        <v>27</v>
      </c>
      <c r="AA31" s="11">
        <f>[26]Março!$H$30</f>
        <v>29.16</v>
      </c>
      <c r="AB31" s="11">
        <f>[26]Março!$H$31</f>
        <v>27.720000000000002</v>
      </c>
      <c r="AC31" s="11">
        <f>[26]Março!$H$32</f>
        <v>21.96</v>
      </c>
      <c r="AD31" s="11">
        <f>[26]Março!$H$33</f>
        <v>19.8</v>
      </c>
      <c r="AE31" s="11">
        <f>[26]Março!$H$34</f>
        <v>16.2</v>
      </c>
      <c r="AF31" s="11">
        <f>[26]Março!$H$35</f>
        <v>18</v>
      </c>
      <c r="AG31" s="15">
        <f t="shared" ref="AG31" si="17">MAX(B31:AF31)</f>
        <v>29.880000000000003</v>
      </c>
      <c r="AH31" s="125">
        <f t="shared" si="16"/>
        <v>22.169032258064519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[27]Março!$H$5</f>
        <v>*</v>
      </c>
      <c r="C32" s="11" t="str">
        <f>[27]Março!$H$6</f>
        <v>*</v>
      </c>
      <c r="D32" s="11" t="str">
        <f>[27]Março!$H$7</f>
        <v>*</v>
      </c>
      <c r="E32" s="11" t="str">
        <f>[27]Março!$H$8</f>
        <v>*</v>
      </c>
      <c r="F32" s="11" t="str">
        <f>[27]Março!$H$9</f>
        <v>*</v>
      </c>
      <c r="G32" s="11" t="str">
        <f>[27]Março!$H$10</f>
        <v>*</v>
      </c>
      <c r="H32" s="11" t="str">
        <f>[27]Março!$H$11</f>
        <v>*</v>
      </c>
      <c r="I32" s="11" t="str">
        <f>[27]Março!$H$12</f>
        <v>*</v>
      </c>
      <c r="J32" s="11" t="str">
        <f>[27]Março!$H$13</f>
        <v>*</v>
      </c>
      <c r="K32" s="11" t="str">
        <f>[27]Março!$H$14</f>
        <v>*</v>
      </c>
      <c r="L32" s="11" t="str">
        <f>[27]Março!$H$15</f>
        <v>*</v>
      </c>
      <c r="M32" s="11" t="str">
        <f>[27]Março!$H$16</f>
        <v>*</v>
      </c>
      <c r="N32" s="11" t="str">
        <f>[27]Março!$H$17</f>
        <v>*</v>
      </c>
      <c r="O32" s="11" t="str">
        <f>[27]Março!$H$18</f>
        <v>*</v>
      </c>
      <c r="P32" s="11" t="str">
        <f>[27]Março!$H$19</f>
        <v>*</v>
      </c>
      <c r="Q32" s="11" t="str">
        <f>[27]Março!$H$20</f>
        <v>*</v>
      </c>
      <c r="R32" s="11" t="str">
        <f>[27]Março!$H$21</f>
        <v>*</v>
      </c>
      <c r="S32" s="11" t="str">
        <f>[27]Março!$H$22</f>
        <v>*</v>
      </c>
      <c r="T32" s="11" t="str">
        <f>[27]Março!$H$23</f>
        <v>*</v>
      </c>
      <c r="U32" s="11" t="str">
        <f>[27]Março!$H$24</f>
        <v>*</v>
      </c>
      <c r="V32" s="11" t="str">
        <f>[27]Março!$H$25</f>
        <v>*</v>
      </c>
      <c r="W32" s="11" t="str">
        <f>[27]Março!$H$26</f>
        <v>*</v>
      </c>
      <c r="X32" s="11" t="str">
        <f>[27]Março!$H$27</f>
        <v>*</v>
      </c>
      <c r="Y32" s="11" t="str">
        <f>[27]Março!$H$28</f>
        <v>*</v>
      </c>
      <c r="Z32" s="11" t="str">
        <f>[27]Março!$H$29</f>
        <v>*</v>
      </c>
      <c r="AA32" s="11" t="str">
        <f>[27]Março!$H$30</f>
        <v>*</v>
      </c>
      <c r="AB32" s="11" t="str">
        <f>[27]Março!$H$31</f>
        <v>*</v>
      </c>
      <c r="AC32" s="11" t="str">
        <f>[27]Março!$H$32</f>
        <v>*</v>
      </c>
      <c r="AD32" s="11" t="str">
        <f>[27]Março!$H$33</f>
        <v>*</v>
      </c>
      <c r="AE32" s="11" t="str">
        <f>[27]Março!$H$34</f>
        <v>*</v>
      </c>
      <c r="AF32" s="11" t="str">
        <f>[27]Março!$H$35</f>
        <v>*</v>
      </c>
      <c r="AG32" s="15" t="s">
        <v>226</v>
      </c>
      <c r="AH32" s="125" t="s">
        <v>226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[28]Março!$H$5</f>
        <v>5.4</v>
      </c>
      <c r="C33" s="11">
        <f>[28]Março!$H$6</f>
        <v>0.36000000000000004</v>
      </c>
      <c r="D33" s="11" t="str">
        <f>[28]Março!$H$7</f>
        <v>*</v>
      </c>
      <c r="E33" s="11" t="str">
        <f>[28]Março!$H$8</f>
        <v>*</v>
      </c>
      <c r="F33" s="11" t="str">
        <f>[28]Março!$H$9</f>
        <v>*</v>
      </c>
      <c r="G33" s="11" t="str">
        <f>[28]Março!$H$10</f>
        <v>*</v>
      </c>
      <c r="H33" s="11">
        <f>[28]Março!$H$11</f>
        <v>0</v>
      </c>
      <c r="I33" s="11">
        <f>[28]Março!$H$12</f>
        <v>0</v>
      </c>
      <c r="J33" s="11">
        <f>[28]Março!$H$13</f>
        <v>0</v>
      </c>
      <c r="K33" s="11">
        <f>[28]Março!$H$14</f>
        <v>0</v>
      </c>
      <c r="L33" s="11">
        <f>[28]Março!$H$15</f>
        <v>0.36000000000000004</v>
      </c>
      <c r="M33" s="11">
        <f>[28]Março!$H$16</f>
        <v>0</v>
      </c>
      <c r="N33" s="11">
        <f>[28]Março!$H$17</f>
        <v>0</v>
      </c>
      <c r="O33" s="11" t="str">
        <f>[28]Março!$H$18</f>
        <v>*</v>
      </c>
      <c r="P33" s="11" t="str">
        <f>[28]Março!$H$19</f>
        <v>*</v>
      </c>
      <c r="Q33" s="11" t="str">
        <f>[28]Março!$H$20</f>
        <v>*</v>
      </c>
      <c r="R33" s="11" t="str">
        <f>[28]Março!$H$21</f>
        <v>*</v>
      </c>
      <c r="S33" s="11" t="str">
        <f>[28]Março!$H$22</f>
        <v>*</v>
      </c>
      <c r="T33" s="11" t="str">
        <f>[28]Março!$H$23</f>
        <v>*</v>
      </c>
      <c r="U33" s="11">
        <f>[28]Março!$H$24</f>
        <v>0</v>
      </c>
      <c r="V33" s="11">
        <f>[28]Março!$H$25</f>
        <v>0</v>
      </c>
      <c r="W33" s="11">
        <f>[28]Março!$H$26</f>
        <v>0</v>
      </c>
      <c r="X33" s="11">
        <f>[28]Março!$H$27</f>
        <v>0</v>
      </c>
      <c r="Y33" s="11">
        <f>[28]Março!$H$28</f>
        <v>0</v>
      </c>
      <c r="Z33" s="11">
        <f>[28]Março!$H$29</f>
        <v>0.36000000000000004</v>
      </c>
      <c r="AA33" s="11">
        <f>[28]Março!$H$30</f>
        <v>0</v>
      </c>
      <c r="AB33" s="11">
        <f>[28]Março!$H$31</f>
        <v>0</v>
      </c>
      <c r="AC33" s="11" t="str">
        <f>[28]Março!$H$32</f>
        <v>*</v>
      </c>
      <c r="AD33" s="11" t="str">
        <f>[28]Março!$H$33</f>
        <v>*</v>
      </c>
      <c r="AE33" s="11" t="str">
        <f>[28]Março!$H$34</f>
        <v>*</v>
      </c>
      <c r="AF33" s="11">
        <f>[28]Março!$H$35</f>
        <v>0</v>
      </c>
      <c r="AG33" s="15">
        <f>MAX(B33:AF33)</f>
        <v>5.4</v>
      </c>
      <c r="AH33" s="125">
        <f t="shared" ref="AH33:AH38" si="18">AVERAGE(B33:AF33)</f>
        <v>0.3600000000000001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[29]Março!$H$5</f>
        <v>0.36000000000000004</v>
      </c>
      <c r="C34" s="11">
        <f>[29]Março!$H$6</f>
        <v>0.36000000000000004</v>
      </c>
      <c r="D34" s="11">
        <f>[29]Março!$H$7</f>
        <v>0.36000000000000004</v>
      </c>
      <c r="E34" s="11">
        <f>[29]Março!$H$8</f>
        <v>0.36000000000000004</v>
      </c>
      <c r="F34" s="11">
        <f>[29]Março!$H$9</f>
        <v>0.36000000000000004</v>
      </c>
      <c r="G34" s="11">
        <f>[29]Março!$H$10</f>
        <v>0</v>
      </c>
      <c r="H34" s="11">
        <f>[29]Março!$H$11</f>
        <v>0.72000000000000008</v>
      </c>
      <c r="I34" s="11">
        <f>[29]Março!$H$12</f>
        <v>0.36000000000000004</v>
      </c>
      <c r="J34" s="11">
        <f>[29]Março!$H$13</f>
        <v>0.36000000000000004</v>
      </c>
      <c r="K34" s="11">
        <f>[29]Março!$H$14</f>
        <v>0.36000000000000004</v>
      </c>
      <c r="L34" s="11">
        <f>[29]Março!$H$15</f>
        <v>0.36000000000000004</v>
      </c>
      <c r="M34" s="11">
        <f>[29]Março!$H$16</f>
        <v>1.08</v>
      </c>
      <c r="N34" s="11">
        <f>[29]Março!$H$17</f>
        <v>1.4400000000000002</v>
      </c>
      <c r="O34" s="11">
        <f>[29]Março!$H$18</f>
        <v>3.9600000000000004</v>
      </c>
      <c r="P34" s="11">
        <f>[29]Março!$H$19</f>
        <v>0.72000000000000008</v>
      </c>
      <c r="Q34" s="11">
        <f>[29]Março!$H$20</f>
        <v>0.36000000000000004</v>
      </c>
      <c r="R34" s="11">
        <f>[29]Março!$H$21</f>
        <v>0.36000000000000004</v>
      </c>
      <c r="S34" s="11">
        <f>[29]Março!$H$22</f>
        <v>1.4400000000000002</v>
      </c>
      <c r="T34" s="11">
        <f>[29]Março!$H$23</f>
        <v>0.36000000000000004</v>
      </c>
      <c r="U34" s="11">
        <f>[29]Março!$H$24</f>
        <v>0.36000000000000004</v>
      </c>
      <c r="V34" s="11">
        <f>[29]Março!$H$25</f>
        <v>0</v>
      </c>
      <c r="W34" s="11">
        <f>[29]Março!$H$26</f>
        <v>1.4400000000000002</v>
      </c>
      <c r="X34" s="11">
        <f>[29]Março!$H$27</f>
        <v>0.72000000000000008</v>
      </c>
      <c r="Y34" s="11">
        <f>[29]Março!$H$28</f>
        <v>2.16</v>
      </c>
      <c r="Z34" s="11">
        <f>[29]Março!$H$29</f>
        <v>2.52</v>
      </c>
      <c r="AA34" s="11">
        <f>[29]Março!$H$30</f>
        <v>0.36000000000000004</v>
      </c>
      <c r="AB34" s="11">
        <f>[29]Março!$H$31</f>
        <v>0.36000000000000004</v>
      </c>
      <c r="AC34" s="11">
        <f>[29]Março!$H$32</f>
        <v>1.4400000000000002</v>
      </c>
      <c r="AD34" s="11">
        <f>[29]Março!$H$33</f>
        <v>1.8</v>
      </c>
      <c r="AE34" s="11">
        <f>[29]Março!$H$34</f>
        <v>1.8</v>
      </c>
      <c r="AF34" s="11">
        <f>[29]Março!$H$35</f>
        <v>0.72000000000000008</v>
      </c>
      <c r="AG34" s="15">
        <f>MAX(B34:AF34)</f>
        <v>3.9600000000000004</v>
      </c>
      <c r="AH34" s="125">
        <f t="shared" si="18"/>
        <v>0.88258064516129031</v>
      </c>
      <c r="AJ34" t="s">
        <v>47</v>
      </c>
      <c r="AK34" t="s">
        <v>47</v>
      </c>
    </row>
    <row r="35" spans="1:38" x14ac:dyDescent="0.2">
      <c r="A35" s="58" t="s">
        <v>173</v>
      </c>
      <c r="B35" s="11" t="str">
        <f>[30]Março!$H$5</f>
        <v>*</v>
      </c>
      <c r="C35" s="11" t="str">
        <f>[30]Março!$H$6</f>
        <v>*</v>
      </c>
      <c r="D35" s="11" t="str">
        <f>[30]Março!$H$7</f>
        <v>*</v>
      </c>
      <c r="E35" s="11" t="str">
        <f>[30]Março!$H$8</f>
        <v>*</v>
      </c>
      <c r="F35" s="11" t="str">
        <f>[30]Março!$H$9</f>
        <v>*</v>
      </c>
      <c r="G35" s="11" t="str">
        <f>[30]Março!$H$10</f>
        <v>*</v>
      </c>
      <c r="H35" s="11" t="str">
        <f>[30]Março!$H$11</f>
        <v>*</v>
      </c>
      <c r="I35" s="11" t="str">
        <f>[30]Março!$H$12</f>
        <v>*</v>
      </c>
      <c r="J35" s="11" t="str">
        <f>[30]Março!$H$13</f>
        <v>*</v>
      </c>
      <c r="K35" s="11" t="str">
        <f>[30]Março!$H$14</f>
        <v>*</v>
      </c>
      <c r="L35" s="11" t="str">
        <f>[30]Março!$H$15</f>
        <v>*</v>
      </c>
      <c r="M35" s="11" t="str">
        <f>[30]Março!$H$16</f>
        <v>*</v>
      </c>
      <c r="N35" s="11" t="str">
        <f>[30]Março!$H$17</f>
        <v>*</v>
      </c>
      <c r="O35" s="11" t="str">
        <f>[30]Março!$H$18</f>
        <v>*</v>
      </c>
      <c r="P35" s="11" t="str">
        <f>[30]Março!$H$19</f>
        <v>*</v>
      </c>
      <c r="Q35" s="11" t="str">
        <f>[30]Março!$H$20</f>
        <v>*</v>
      </c>
      <c r="R35" s="11" t="str">
        <f>[30]Março!$H$21</f>
        <v>*</v>
      </c>
      <c r="S35" s="11" t="str">
        <f>[30]Março!$H$22</f>
        <v>*</v>
      </c>
      <c r="T35" s="11" t="str">
        <f>[30]Março!$H$23</f>
        <v>*</v>
      </c>
      <c r="U35" s="11" t="str">
        <f>[30]Março!$H$24</f>
        <v>*</v>
      </c>
      <c r="V35" s="11" t="str">
        <f>[30]Março!$H$25</f>
        <v>*</v>
      </c>
      <c r="W35" s="11" t="str">
        <f>[30]Março!$H$26</f>
        <v>*</v>
      </c>
      <c r="X35" s="11" t="str">
        <f>[30]Março!$H$27</f>
        <v>*</v>
      </c>
      <c r="Y35" s="11" t="str">
        <f>[30]Março!$H$28</f>
        <v>*</v>
      </c>
      <c r="Z35" s="11" t="str">
        <f>[30]Março!$H$29</f>
        <v>*</v>
      </c>
      <c r="AA35" s="11" t="str">
        <f>[30]Março!$H$30</f>
        <v>*</v>
      </c>
      <c r="AB35" s="11" t="str">
        <f>[30]Março!$H$31</f>
        <v>*</v>
      </c>
      <c r="AC35" s="11" t="str">
        <f>[30]Março!$H$32</f>
        <v>*</v>
      </c>
      <c r="AD35" s="11">
        <f>[30]Março!$H$33</f>
        <v>18</v>
      </c>
      <c r="AE35" s="11">
        <f>[30]Março!$H$34</f>
        <v>10.8</v>
      </c>
      <c r="AF35" s="11">
        <f>[30]Março!$H$35</f>
        <v>10.08</v>
      </c>
      <c r="AG35" s="15" t="s">
        <v>226</v>
      </c>
      <c r="AH35" s="125" t="s">
        <v>226</v>
      </c>
      <c r="AK35" t="s">
        <v>47</v>
      </c>
    </row>
    <row r="36" spans="1:38" x14ac:dyDescent="0.2">
      <c r="A36" s="58" t="s">
        <v>144</v>
      </c>
      <c r="B36" s="11" t="str">
        <f>[31]Março!$H$5</f>
        <v>*</v>
      </c>
      <c r="C36" s="11" t="str">
        <f>[31]Março!$H$6</f>
        <v>*</v>
      </c>
      <c r="D36" s="11" t="str">
        <f>[31]Março!$H$7</f>
        <v>*</v>
      </c>
      <c r="E36" s="11" t="str">
        <f>[31]Março!$H$8</f>
        <v>*</v>
      </c>
      <c r="F36" s="11" t="str">
        <f>[31]Março!$H$9</f>
        <v>*</v>
      </c>
      <c r="G36" s="11" t="str">
        <f>[31]Março!$H$10</f>
        <v>*</v>
      </c>
      <c r="H36" s="11" t="str">
        <f>[31]Março!$H$11</f>
        <v>*</v>
      </c>
      <c r="I36" s="11" t="str">
        <f>[31]Março!$H$12</f>
        <v>*</v>
      </c>
      <c r="J36" s="11" t="str">
        <f>[31]Março!$H$13</f>
        <v>*</v>
      </c>
      <c r="K36" s="11" t="str">
        <f>[31]Março!$H$14</f>
        <v>*</v>
      </c>
      <c r="L36" s="11" t="str">
        <f>[31]Março!$H$15</f>
        <v>*</v>
      </c>
      <c r="M36" s="11" t="str">
        <f>[31]Março!$H$16</f>
        <v>*</v>
      </c>
      <c r="N36" s="11" t="str">
        <f>[31]Março!$H$17</f>
        <v>*</v>
      </c>
      <c r="O36" s="11" t="str">
        <f>[31]Março!$H$18</f>
        <v>*</v>
      </c>
      <c r="P36" s="11" t="str">
        <f>[31]Março!$H$19</f>
        <v>*</v>
      </c>
      <c r="Q36" s="11" t="str">
        <f>[31]Março!$H$20</f>
        <v>*</v>
      </c>
      <c r="R36" s="11" t="str">
        <f>[31]Março!$H$21</f>
        <v>*</v>
      </c>
      <c r="S36" s="11" t="str">
        <f>[31]Março!$H$22</f>
        <v>*</v>
      </c>
      <c r="T36" s="11" t="str">
        <f>[31]Março!$H$23</f>
        <v>*</v>
      </c>
      <c r="U36" s="11" t="str">
        <f>[31]Março!$H$24</f>
        <v>*</v>
      </c>
      <c r="V36" s="11" t="str">
        <f>[31]Março!$H$25</f>
        <v>*</v>
      </c>
      <c r="W36" s="11" t="str">
        <f>[31]Março!$H$26</f>
        <v>*</v>
      </c>
      <c r="X36" s="11" t="str">
        <f>[31]Março!$H$27</f>
        <v>*</v>
      </c>
      <c r="Y36" s="11" t="str">
        <f>[31]Março!$H$28</f>
        <v>*</v>
      </c>
      <c r="Z36" s="11" t="str">
        <f>[31]Março!$H$29</f>
        <v>*</v>
      </c>
      <c r="AA36" s="11" t="str">
        <f>[31]Março!$H$30</f>
        <v>*</v>
      </c>
      <c r="AB36" s="11" t="str">
        <f>[31]Março!$H$31</f>
        <v>*</v>
      </c>
      <c r="AC36" s="11" t="str">
        <f>[31]Março!$H$32</f>
        <v>*</v>
      </c>
      <c r="AD36" s="11" t="str">
        <f>[31]Março!$H$33</f>
        <v>*</v>
      </c>
      <c r="AE36" s="11" t="str">
        <f>[31]Março!$H$34</f>
        <v>*</v>
      </c>
      <c r="AF36" s="11" t="str">
        <f>[31]Março!$H$35</f>
        <v>*</v>
      </c>
      <c r="AG36" s="92" t="s">
        <v>226</v>
      </c>
      <c r="AH36" s="115" t="s">
        <v>226</v>
      </c>
      <c r="AK36" t="s">
        <v>47</v>
      </c>
    </row>
    <row r="37" spans="1:38" x14ac:dyDescent="0.2">
      <c r="A37" s="58" t="s">
        <v>14</v>
      </c>
      <c r="B37" s="11" t="str">
        <f>[32]Março!$H$5</f>
        <v>*</v>
      </c>
      <c r="C37" s="11" t="str">
        <f>[32]Março!$H$6</f>
        <v>*</v>
      </c>
      <c r="D37" s="11" t="str">
        <f>[32]Março!$H$7</f>
        <v>*</v>
      </c>
      <c r="E37" s="11" t="str">
        <f>[32]Março!$H$8</f>
        <v>*</v>
      </c>
      <c r="F37" s="11" t="str">
        <f>[32]Março!$H$9</f>
        <v>*</v>
      </c>
      <c r="G37" s="11" t="str">
        <f>[32]Março!$H$10</f>
        <v>*</v>
      </c>
      <c r="H37" s="11" t="str">
        <f>[32]Março!$H$11</f>
        <v>*</v>
      </c>
      <c r="I37" s="11" t="str">
        <f>[32]Março!$H$12</f>
        <v>*</v>
      </c>
      <c r="J37" s="11" t="str">
        <f>[32]Março!$H$13</f>
        <v>*</v>
      </c>
      <c r="K37" s="11" t="str">
        <f>[32]Março!$H$14</f>
        <v>*</v>
      </c>
      <c r="L37" s="11" t="str">
        <f>[32]Março!$H$15</f>
        <v>*</v>
      </c>
      <c r="M37" s="11" t="str">
        <f>[32]Março!$H$16</f>
        <v>*</v>
      </c>
      <c r="N37" s="11" t="str">
        <f>[32]Março!$H$17</f>
        <v>*</v>
      </c>
      <c r="O37" s="11" t="str">
        <f>[32]Março!$H$18</f>
        <v>*</v>
      </c>
      <c r="P37" s="11" t="str">
        <f>[32]Março!$H$19</f>
        <v>*</v>
      </c>
      <c r="Q37" s="11" t="str">
        <f>[32]Março!$H$20</f>
        <v>*</v>
      </c>
      <c r="R37" s="11" t="str">
        <f>[32]Março!$H$21</f>
        <v>*</v>
      </c>
      <c r="S37" s="11" t="str">
        <f>[32]Março!$H$22</f>
        <v>*</v>
      </c>
      <c r="T37" s="11" t="str">
        <f>[32]Março!$H$23</f>
        <v>*</v>
      </c>
      <c r="U37" s="11" t="str">
        <f>[32]Março!$H$24</f>
        <v>*</v>
      </c>
      <c r="V37" s="11" t="str">
        <f>[32]Março!$H$25</f>
        <v>*</v>
      </c>
      <c r="W37" s="11" t="str">
        <f>[32]Março!$H$26</f>
        <v>*</v>
      </c>
      <c r="X37" s="11" t="str">
        <f>[32]Março!$H$27</f>
        <v>*</v>
      </c>
      <c r="Y37" s="11" t="str">
        <f>[32]Março!$H$28</f>
        <v>*</v>
      </c>
      <c r="Z37" s="11" t="str">
        <f>[32]Março!$H$29</f>
        <v>*</v>
      </c>
      <c r="AA37" s="11" t="str">
        <f>[32]Março!$H$30</f>
        <v>*</v>
      </c>
      <c r="AB37" s="11" t="str">
        <f>[32]Março!$H$31</f>
        <v>*</v>
      </c>
      <c r="AC37" s="11" t="str">
        <f>[32]Março!$H$32</f>
        <v>*</v>
      </c>
      <c r="AD37" s="11" t="str">
        <f>[32]Março!$H$33</f>
        <v>*</v>
      </c>
      <c r="AE37" s="11" t="str">
        <f>[32]Março!$H$34</f>
        <v>*</v>
      </c>
      <c r="AF37" s="11" t="str">
        <f>[32]Março!$H$35</f>
        <v>*</v>
      </c>
      <c r="AG37" s="92" t="s">
        <v>226</v>
      </c>
      <c r="AH37" s="115" t="s">
        <v>226</v>
      </c>
      <c r="AK37" t="s">
        <v>47</v>
      </c>
    </row>
    <row r="38" spans="1:38" x14ac:dyDescent="0.2">
      <c r="A38" s="58" t="s">
        <v>174</v>
      </c>
      <c r="B38" s="11">
        <f>[33]Março!$H$5</f>
        <v>9.7200000000000006</v>
      </c>
      <c r="C38" s="11">
        <f>[33]Março!$H$6</f>
        <v>9</v>
      </c>
      <c r="D38" s="11">
        <f>[33]Março!$H$7</f>
        <v>6.84</v>
      </c>
      <c r="E38" s="11">
        <f>[33]Março!$H$8</f>
        <v>6.84</v>
      </c>
      <c r="F38" s="11">
        <f>[33]Março!$H$9</f>
        <v>9.3600000000000012</v>
      </c>
      <c r="G38" s="11">
        <f>[33]Março!$H$10</f>
        <v>6.12</v>
      </c>
      <c r="H38" s="11">
        <f>[33]Março!$H$11</f>
        <v>6.48</v>
      </c>
      <c r="I38" s="11">
        <f>[33]Março!$H$12</f>
        <v>6.84</v>
      </c>
      <c r="J38" s="11">
        <f>[33]Março!$H$13</f>
        <v>7.9200000000000008</v>
      </c>
      <c r="K38" s="11">
        <f>[33]Março!$H$14</f>
        <v>11.16</v>
      </c>
      <c r="L38" s="11">
        <f>[33]Março!$H$15</f>
        <v>5.04</v>
      </c>
      <c r="M38" s="11">
        <f>[33]Março!$H$16</f>
        <v>3.6</v>
      </c>
      <c r="N38" s="11">
        <f>[33]Março!$H$17</f>
        <v>7.2</v>
      </c>
      <c r="O38" s="11">
        <f>[33]Março!$H$18</f>
        <v>8.2799999999999994</v>
      </c>
      <c r="P38" s="11">
        <f>[33]Março!$H$19</f>
        <v>17.28</v>
      </c>
      <c r="Q38" s="11">
        <f>[33]Março!$H$20</f>
        <v>5.7600000000000007</v>
      </c>
      <c r="R38" s="11">
        <f>[33]Março!$H$21</f>
        <v>5.4</v>
      </c>
      <c r="S38" s="11">
        <f>[33]Março!$H$22</f>
        <v>5.4</v>
      </c>
      <c r="T38" s="11">
        <f>[33]Março!$H$23</f>
        <v>4.6800000000000006</v>
      </c>
      <c r="U38" s="11">
        <f>[33]Março!$H$24</f>
        <v>7.2</v>
      </c>
      <c r="V38" s="11">
        <f>[33]Março!$H$25</f>
        <v>5.7600000000000007</v>
      </c>
      <c r="W38" s="11">
        <f>[33]Março!$H$26</f>
        <v>8.2799999999999994</v>
      </c>
      <c r="X38" s="11">
        <f>[33]Março!$H$27</f>
        <v>7.9200000000000008</v>
      </c>
      <c r="Y38" s="11">
        <f>[33]Março!$H$28</f>
        <v>12.6</v>
      </c>
      <c r="Z38" s="11">
        <f>[33]Março!$H$29</f>
        <v>6.84</v>
      </c>
      <c r="AA38" s="11">
        <f>[33]Março!$H$30</f>
        <v>9.3600000000000012</v>
      </c>
      <c r="AB38" s="11">
        <f>[33]Março!$H$31</f>
        <v>6.12</v>
      </c>
      <c r="AC38" s="11">
        <f>[33]Março!$H$32</f>
        <v>7.9200000000000008</v>
      </c>
      <c r="AD38" s="11">
        <f>[33]Março!$H$33</f>
        <v>7.2</v>
      </c>
      <c r="AE38" s="11">
        <f>[33]Março!$H$34</f>
        <v>8.64</v>
      </c>
      <c r="AF38" s="11">
        <f>[33]Março!$H$35</f>
        <v>5.4</v>
      </c>
      <c r="AG38" s="15">
        <f t="shared" ref="AG38" si="19">MAX(B38:AF38)</f>
        <v>17.28</v>
      </c>
      <c r="AH38" s="125">
        <f t="shared" si="18"/>
        <v>7.6180645161290323</v>
      </c>
    </row>
    <row r="39" spans="1:38" x14ac:dyDescent="0.2">
      <c r="A39" s="58" t="s">
        <v>15</v>
      </c>
      <c r="B39" s="11" t="str">
        <f>[34]Março!$H$5</f>
        <v>*</v>
      </c>
      <c r="C39" s="11" t="str">
        <f>[34]Março!$H$6</f>
        <v>*</v>
      </c>
      <c r="D39" s="11" t="str">
        <f>[34]Março!$H$7</f>
        <v>*</v>
      </c>
      <c r="E39" s="11" t="str">
        <f>[34]Março!$H$8</f>
        <v>*</v>
      </c>
      <c r="F39" s="11" t="str">
        <f>[34]Março!$H$9</f>
        <v>*</v>
      </c>
      <c r="G39" s="11" t="str">
        <f>[34]Março!$H$10</f>
        <v>*</v>
      </c>
      <c r="H39" s="11" t="str">
        <f>[34]Março!$H$11</f>
        <v>*</v>
      </c>
      <c r="I39" s="11" t="str">
        <f>[34]Março!$H$12</f>
        <v>*</v>
      </c>
      <c r="J39" s="11" t="str">
        <f>[34]Março!$H$13</f>
        <v>*</v>
      </c>
      <c r="K39" s="11" t="str">
        <f>[34]Março!$H$14</f>
        <v>*</v>
      </c>
      <c r="L39" s="11" t="str">
        <f>[34]Março!$H$15</f>
        <v>*</v>
      </c>
      <c r="M39" s="11" t="str">
        <f>[34]Março!$H$16</f>
        <v>*</v>
      </c>
      <c r="N39" s="11" t="str">
        <f>[34]Março!$H$17</f>
        <v>*</v>
      </c>
      <c r="O39" s="11" t="str">
        <f>[34]Março!$H$18</f>
        <v>*</v>
      </c>
      <c r="P39" s="11" t="str">
        <f>[34]Março!$H$19</f>
        <v>*</v>
      </c>
      <c r="Q39" s="11" t="str">
        <f>[34]Março!$H$20</f>
        <v>*</v>
      </c>
      <c r="R39" s="11" t="str">
        <f>[34]Março!$H$21</f>
        <v>*</v>
      </c>
      <c r="S39" s="11" t="str">
        <f>[34]Março!$H$22</f>
        <v>*</v>
      </c>
      <c r="T39" s="11" t="str">
        <f>[34]Março!$H$23</f>
        <v>*</v>
      </c>
      <c r="U39" s="11" t="str">
        <f>[34]Março!$H$24</f>
        <v>*</v>
      </c>
      <c r="V39" s="11" t="str">
        <f>[34]Março!$H$25</f>
        <v>*</v>
      </c>
      <c r="W39" s="11" t="str">
        <f>[34]Março!$H$26</f>
        <v>*</v>
      </c>
      <c r="X39" s="11" t="str">
        <f>[34]Março!$H$27</f>
        <v>*</v>
      </c>
      <c r="Y39" s="11" t="str">
        <f>[34]Março!$H$28</f>
        <v>*</v>
      </c>
      <c r="Z39" s="11" t="str">
        <f>[34]Março!$H$29</f>
        <v>*</v>
      </c>
      <c r="AA39" s="11" t="str">
        <f>[34]Março!$H$30</f>
        <v>*</v>
      </c>
      <c r="AB39" s="11" t="str">
        <f>[34]Março!$H$31</f>
        <v>*</v>
      </c>
      <c r="AC39" s="11" t="str">
        <f>[34]Março!$H$32</f>
        <v>*</v>
      </c>
      <c r="AD39" s="11" t="str">
        <f>[34]Março!$H$33</f>
        <v>*</v>
      </c>
      <c r="AE39" s="11" t="str">
        <f>[34]Março!$H$34</f>
        <v>*</v>
      </c>
      <c r="AF39" s="11" t="str">
        <f>[34]Março!$H$35</f>
        <v>*</v>
      </c>
      <c r="AG39" s="15" t="s">
        <v>226</v>
      </c>
      <c r="AH39" s="125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[35]Março!$H$5</f>
        <v>8.2799999999999994</v>
      </c>
      <c r="C40" s="11">
        <f>[35]Março!$H$6</f>
        <v>13.68</v>
      </c>
      <c r="D40" s="11">
        <f>[35]Março!$H$7</f>
        <v>10.44</v>
      </c>
      <c r="E40" s="11">
        <f>[35]Março!$H$8</f>
        <v>6.48</v>
      </c>
      <c r="F40" s="11" t="str">
        <f>[35]Março!$H$9</f>
        <v>*</v>
      </c>
      <c r="G40" s="11" t="str">
        <f>[35]Março!$H$10</f>
        <v>*</v>
      </c>
      <c r="H40" s="11" t="str">
        <f>[35]Março!$H$11</f>
        <v>*</v>
      </c>
      <c r="I40" s="11" t="str">
        <f>[35]Março!$H$12</f>
        <v>*</v>
      </c>
      <c r="J40" s="11" t="str">
        <f>[35]Março!$H$13</f>
        <v>*</v>
      </c>
      <c r="K40" s="11" t="str">
        <f>[35]Março!$H$14</f>
        <v>*</v>
      </c>
      <c r="L40" s="11" t="str">
        <f>[35]Março!$H$15</f>
        <v>*</v>
      </c>
      <c r="M40" s="11" t="str">
        <f>[35]Março!$H$16</f>
        <v>*</v>
      </c>
      <c r="N40" s="11" t="str">
        <f>[35]Março!$H$17</f>
        <v>*</v>
      </c>
      <c r="O40" s="11" t="str">
        <f>[35]Março!$H$18</f>
        <v>*</v>
      </c>
      <c r="P40" s="11" t="str">
        <f>[35]Março!$H$19</f>
        <v>*</v>
      </c>
      <c r="Q40" s="11" t="str">
        <f>[35]Março!$H$20</f>
        <v>*</v>
      </c>
      <c r="R40" s="11">
        <f>[35]Março!$H$21</f>
        <v>10.08</v>
      </c>
      <c r="S40" s="11">
        <f>[35]Março!$H$22</f>
        <v>10.8</v>
      </c>
      <c r="T40" s="11">
        <f>[35]Março!$H$23</f>
        <v>11.16</v>
      </c>
      <c r="U40" s="11">
        <f>[35]Março!$H$24</f>
        <v>11.520000000000001</v>
      </c>
      <c r="V40" s="11">
        <f>[35]Março!$H$25</f>
        <v>7.5600000000000005</v>
      </c>
      <c r="W40" s="11" t="str">
        <f>[35]Março!$H$26</f>
        <v>*</v>
      </c>
      <c r="X40" s="11" t="str">
        <f>[35]Março!$H$27</f>
        <v>*</v>
      </c>
      <c r="Y40" s="11" t="str">
        <f>[35]Março!$H$28</f>
        <v>*</v>
      </c>
      <c r="Z40" s="11" t="str">
        <f>[35]Março!$H$29</f>
        <v>*</v>
      </c>
      <c r="AA40" s="11" t="str">
        <f>[35]Março!$H$30</f>
        <v>*</v>
      </c>
      <c r="AB40" s="11" t="str">
        <f>[35]Março!$H$31</f>
        <v>*</v>
      </c>
      <c r="AC40" s="11" t="str">
        <f>[35]Março!$H$32</f>
        <v>*</v>
      </c>
      <c r="AD40" s="11">
        <f>[35]Março!$H$33</f>
        <v>14.4</v>
      </c>
      <c r="AE40" s="11">
        <f>[35]Março!$H$34</f>
        <v>15.48</v>
      </c>
      <c r="AF40" s="11">
        <f>[35]Março!$H$35</f>
        <v>7.9200000000000008</v>
      </c>
      <c r="AG40" s="15">
        <f t="shared" ref="AG40:AG41" si="20">MAX(B40:AF40)</f>
        <v>15.48</v>
      </c>
      <c r="AH40" s="125">
        <f t="shared" ref="AH40:AH41" si="21">AVERAGE(B40:AF40)</f>
        <v>10.65</v>
      </c>
      <c r="AK40" t="s">
        <v>47</v>
      </c>
    </row>
    <row r="41" spans="1:38" x14ac:dyDescent="0.2">
      <c r="A41" s="58" t="s">
        <v>175</v>
      </c>
      <c r="B41" s="11">
        <f>[36]Março!$H$5</f>
        <v>15.840000000000002</v>
      </c>
      <c r="C41" s="11">
        <f>[36]Março!$H$6</f>
        <v>15.120000000000001</v>
      </c>
      <c r="D41" s="11">
        <f>[36]Março!$H$7</f>
        <v>14.76</v>
      </c>
      <c r="E41" s="11">
        <f>[36]Março!$H$8</f>
        <v>10.08</v>
      </c>
      <c r="F41" s="11">
        <f>[36]Março!$H$9</f>
        <v>9.7200000000000006</v>
      </c>
      <c r="G41" s="11">
        <f>[36]Março!$H$10</f>
        <v>12.6</v>
      </c>
      <c r="H41" s="11">
        <f>[36]Março!$H$11</f>
        <v>16.2</v>
      </c>
      <c r="I41" s="11">
        <f>[36]Março!$H$12</f>
        <v>12.96</v>
      </c>
      <c r="J41" s="11">
        <f>[36]Março!$H$13</f>
        <v>13.68</v>
      </c>
      <c r="K41" s="11">
        <f>[36]Março!$H$14</f>
        <v>13.68</v>
      </c>
      <c r="L41" s="11">
        <f>[36]Março!$H$15</f>
        <v>11.16</v>
      </c>
      <c r="M41" s="11">
        <f>[36]Março!$H$16</f>
        <v>12.24</v>
      </c>
      <c r="N41" s="11">
        <f>[36]Março!$H$17</f>
        <v>13.32</v>
      </c>
      <c r="O41" s="11">
        <f>[36]Março!$H$18</f>
        <v>12.6</v>
      </c>
      <c r="P41" s="11">
        <f>[36]Março!$H$19</f>
        <v>22.32</v>
      </c>
      <c r="Q41" s="11">
        <f>[36]Março!$H$20</f>
        <v>15.48</v>
      </c>
      <c r="R41" s="11">
        <f>[36]Março!$H$21</f>
        <v>15.120000000000001</v>
      </c>
      <c r="S41" s="11">
        <f>[36]Março!$H$22</f>
        <v>21.96</v>
      </c>
      <c r="T41" s="11">
        <f>[36]Março!$H$23</f>
        <v>15.840000000000002</v>
      </c>
      <c r="U41" s="11">
        <f>[36]Março!$H$24</f>
        <v>16.920000000000002</v>
      </c>
      <c r="V41" s="11">
        <f>[36]Março!$H$25</f>
        <v>11.879999999999999</v>
      </c>
      <c r="W41" s="11">
        <f>[36]Março!$H$26</f>
        <v>15.840000000000002</v>
      </c>
      <c r="X41" s="11">
        <f>[36]Março!$H$27</f>
        <v>15.48</v>
      </c>
      <c r="Y41" s="11">
        <f>[36]Março!$H$28</f>
        <v>13.68</v>
      </c>
      <c r="Z41" s="11">
        <f>[36]Março!$H$29</f>
        <v>17.28</v>
      </c>
      <c r="AA41" s="11">
        <f>[36]Março!$H$30</f>
        <v>17.64</v>
      </c>
      <c r="AB41" s="11">
        <f>[36]Março!$H$31</f>
        <v>14.04</v>
      </c>
      <c r="AC41" s="11">
        <f>[36]Março!$H$32</f>
        <v>21.6</v>
      </c>
      <c r="AD41" s="11">
        <f>[36]Março!$H$33</f>
        <v>10.8</v>
      </c>
      <c r="AE41" s="11">
        <f>[36]Março!$H$34</f>
        <v>14.04</v>
      </c>
      <c r="AF41" s="11">
        <f>[36]Março!$H$35</f>
        <v>12.24</v>
      </c>
      <c r="AG41" s="15">
        <f t="shared" si="20"/>
        <v>22.32</v>
      </c>
      <c r="AH41" s="125">
        <f t="shared" si="21"/>
        <v>14.713548387096775</v>
      </c>
      <c r="AK41" t="s">
        <v>47</v>
      </c>
    </row>
    <row r="42" spans="1:38" x14ac:dyDescent="0.2">
      <c r="A42" s="58" t="s">
        <v>17</v>
      </c>
      <c r="B42" s="11">
        <f>[37]Março!$H$5</f>
        <v>10.44</v>
      </c>
      <c r="C42" s="11">
        <f>[37]Março!$H$6</f>
        <v>12.24</v>
      </c>
      <c r="D42" s="11">
        <f>[37]Março!$H$7</f>
        <v>12.24</v>
      </c>
      <c r="E42" s="11">
        <f>[37]Março!$H$8</f>
        <v>10.08</v>
      </c>
      <c r="F42" s="11">
        <f>[37]Março!$H$9</f>
        <v>9.7200000000000006</v>
      </c>
      <c r="G42" s="11">
        <f>[37]Março!$H$10</f>
        <v>11.879999999999999</v>
      </c>
      <c r="H42" s="11">
        <f>[37]Março!$H$11</f>
        <v>16.559999999999999</v>
      </c>
      <c r="I42" s="11">
        <f>[37]Março!$H$12</f>
        <v>13.32</v>
      </c>
      <c r="J42" s="11">
        <f>[37]Março!$H$13</f>
        <v>12.24</v>
      </c>
      <c r="K42" s="11">
        <f>[37]Março!$H$14</f>
        <v>10.44</v>
      </c>
      <c r="L42" s="11">
        <f>[37]Março!$H$15</f>
        <v>12.6</v>
      </c>
      <c r="M42" s="11">
        <f>[37]Março!$H$16</f>
        <v>11.879999999999999</v>
      </c>
      <c r="N42" s="11">
        <f>[37]Março!$H$17</f>
        <v>14.04</v>
      </c>
      <c r="O42" s="11">
        <f>[37]Março!$H$18</f>
        <v>10.08</v>
      </c>
      <c r="P42" s="11">
        <f>[37]Março!$H$19</f>
        <v>12.6</v>
      </c>
      <c r="Q42" s="11">
        <f>[37]Março!$H$20</f>
        <v>15.840000000000002</v>
      </c>
      <c r="R42" s="11">
        <f>[37]Março!$H$21</f>
        <v>19.079999999999998</v>
      </c>
      <c r="S42" s="11">
        <f>[37]Março!$H$22</f>
        <v>15.120000000000001</v>
      </c>
      <c r="T42" s="11">
        <f>[37]Março!$H$23</f>
        <v>18.720000000000002</v>
      </c>
      <c r="U42" s="11">
        <f>[37]Março!$H$24</f>
        <v>10.44</v>
      </c>
      <c r="V42" s="11">
        <f>[37]Março!$H$25</f>
        <v>7.2</v>
      </c>
      <c r="W42" s="11">
        <f>[37]Março!$H$26</f>
        <v>11.16</v>
      </c>
      <c r="X42" s="11">
        <f>[37]Março!$H$27</f>
        <v>12.6</v>
      </c>
      <c r="Y42" s="11">
        <f>[37]Março!$H$28</f>
        <v>11.520000000000001</v>
      </c>
      <c r="Z42" s="11">
        <f>[37]Março!$H$29</f>
        <v>15.840000000000002</v>
      </c>
      <c r="AA42" s="11">
        <f>[37]Março!$H$30</f>
        <v>12.6</v>
      </c>
      <c r="AB42" s="11">
        <f>[37]Março!$H$31</f>
        <v>11.520000000000001</v>
      </c>
      <c r="AC42" s="11">
        <f>[37]Março!$H$32</f>
        <v>14.76</v>
      </c>
      <c r="AD42" s="11">
        <f>[37]Março!$H$33</f>
        <v>29.52</v>
      </c>
      <c r="AE42" s="11">
        <f>[37]Março!$H$34</f>
        <v>7.9200000000000008</v>
      </c>
      <c r="AF42" s="11">
        <f>[37]Março!$H$35</f>
        <v>14.04</v>
      </c>
      <c r="AG42" s="15">
        <f t="shared" ref="AG42:AG43" si="22">MAX(B42:AF42)</f>
        <v>29.52</v>
      </c>
      <c r="AH42" s="125">
        <f t="shared" ref="AH42:AH43" si="23">AVERAGE(B42:AF42)</f>
        <v>13.169032258064517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[38]Março!$H$5</f>
        <v>21.96</v>
      </c>
      <c r="C43" s="11">
        <f>[38]Março!$H$6</f>
        <v>23.759999999999998</v>
      </c>
      <c r="D43" s="11">
        <f>[38]Março!$H$7</f>
        <v>24.48</v>
      </c>
      <c r="E43" s="11">
        <f>[38]Março!$H$8</f>
        <v>16.559999999999999</v>
      </c>
      <c r="F43" s="11">
        <f>[38]Março!$H$9</f>
        <v>16.920000000000002</v>
      </c>
      <c r="G43" s="11">
        <f>[38]Março!$H$10</f>
        <v>25.56</v>
      </c>
      <c r="H43" s="11">
        <f>[38]Março!$H$11</f>
        <v>23.400000000000002</v>
      </c>
      <c r="I43" s="11">
        <f>[38]Março!$H$12</f>
        <v>23.400000000000002</v>
      </c>
      <c r="J43" s="11">
        <f>[38]Março!$H$13</f>
        <v>19.8</v>
      </c>
      <c r="K43" s="11">
        <f>[38]Março!$H$14</f>
        <v>21.6</v>
      </c>
      <c r="L43" s="11">
        <f>[38]Março!$H$15</f>
        <v>18</v>
      </c>
      <c r="M43" s="11">
        <f>[38]Março!$H$16</f>
        <v>19.079999999999998</v>
      </c>
      <c r="N43" s="11">
        <f>[38]Março!$H$17</f>
        <v>20.16</v>
      </c>
      <c r="O43" s="11">
        <f>[38]Março!$H$18</f>
        <v>13.32</v>
      </c>
      <c r="P43" s="11">
        <f>[38]Março!$H$19</f>
        <v>21.6</v>
      </c>
      <c r="Q43" s="11">
        <f>[38]Março!$H$20</f>
        <v>14.04</v>
      </c>
      <c r="R43" s="11">
        <f>[38]Março!$H$21</f>
        <v>9.7200000000000006</v>
      </c>
      <c r="S43" s="11">
        <f>[38]Março!$H$22</f>
        <v>39.6</v>
      </c>
      <c r="T43" s="11">
        <f>[38]Março!$H$23</f>
        <v>19.8</v>
      </c>
      <c r="U43" s="11">
        <f>[38]Março!$H$24</f>
        <v>13.68</v>
      </c>
      <c r="V43" s="11">
        <f>[38]Março!$H$25</f>
        <v>7.9200000000000008</v>
      </c>
      <c r="W43" s="11">
        <f>[38]Março!$H$26</f>
        <v>22.68</v>
      </c>
      <c r="X43" s="11">
        <f>[38]Março!$H$27</f>
        <v>23.759999999999998</v>
      </c>
      <c r="Y43" s="11">
        <f>[38]Março!$H$28</f>
        <v>24.840000000000003</v>
      </c>
      <c r="Z43" s="11">
        <f>[38]Março!$H$29</f>
        <v>22.32</v>
      </c>
      <c r="AA43" s="11">
        <f>[38]Março!$H$30</f>
        <v>25.2</v>
      </c>
      <c r="AB43" s="11">
        <f>[38]Março!$H$31</f>
        <v>23.400000000000002</v>
      </c>
      <c r="AC43" s="11">
        <f>[38]Março!$H$32</f>
        <v>18.36</v>
      </c>
      <c r="AD43" s="11">
        <f>[38]Março!$H$33</f>
        <v>19.8</v>
      </c>
      <c r="AE43" s="11">
        <f>[38]Março!$H$34</f>
        <v>18.720000000000002</v>
      </c>
      <c r="AF43" s="11">
        <f>[38]Março!$H$35</f>
        <v>12.6</v>
      </c>
      <c r="AG43" s="15">
        <f t="shared" si="22"/>
        <v>39.6</v>
      </c>
      <c r="AH43" s="125">
        <f t="shared" si="23"/>
        <v>20.194838709677427</v>
      </c>
      <c r="AL43" t="s">
        <v>47</v>
      </c>
    </row>
    <row r="44" spans="1:38" x14ac:dyDescent="0.2">
      <c r="A44" s="58" t="s">
        <v>18</v>
      </c>
      <c r="B44" s="11">
        <f>[39]Março!$H$5</f>
        <v>12.6</v>
      </c>
      <c r="C44" s="11">
        <f>[39]Março!$H$6</f>
        <v>11.520000000000001</v>
      </c>
      <c r="D44" s="11">
        <f>[39]Março!$H$7</f>
        <v>16.920000000000002</v>
      </c>
      <c r="E44" s="11">
        <f>[39]Março!$H$8</f>
        <v>12.96</v>
      </c>
      <c r="F44" s="11">
        <f>[39]Março!$H$9</f>
        <v>12.6</v>
      </c>
      <c r="G44" s="11">
        <f>[39]Março!$H$10</f>
        <v>14.04</v>
      </c>
      <c r="H44" s="11">
        <f>[39]Março!$H$11</f>
        <v>12.96</v>
      </c>
      <c r="I44" s="11">
        <f>[39]Março!$H$12</f>
        <v>13.68</v>
      </c>
      <c r="J44" s="11">
        <f>[39]Março!$H$13</f>
        <v>13.32</v>
      </c>
      <c r="K44" s="11">
        <f>[39]Março!$H$14</f>
        <v>13.32</v>
      </c>
      <c r="L44" s="11">
        <f>[39]Março!$H$15</f>
        <v>15.840000000000002</v>
      </c>
      <c r="M44" s="11">
        <f>[39]Março!$H$16</f>
        <v>17.64</v>
      </c>
      <c r="N44" s="11">
        <f>[39]Março!$H$17</f>
        <v>13.68</v>
      </c>
      <c r="O44" s="11">
        <f>[39]Março!$H$18</f>
        <v>16.920000000000002</v>
      </c>
      <c r="P44" s="11">
        <f>[39]Março!$H$19</f>
        <v>13.32</v>
      </c>
      <c r="Q44" s="11">
        <f>[39]Março!$H$20</f>
        <v>19.440000000000001</v>
      </c>
      <c r="R44" s="11">
        <f>[39]Março!$H$21</f>
        <v>14.4</v>
      </c>
      <c r="S44" s="11">
        <f>[39]Março!$H$22</f>
        <v>12.6</v>
      </c>
      <c r="T44" s="11">
        <f>[39]Março!$H$23</f>
        <v>20.88</v>
      </c>
      <c r="U44" s="11">
        <f>[39]Março!$H$24</f>
        <v>22.32</v>
      </c>
      <c r="V44" s="11">
        <f>[39]Março!$H$25</f>
        <v>12.6</v>
      </c>
      <c r="W44" s="11">
        <f>[39]Março!$H$26</f>
        <v>12.24</v>
      </c>
      <c r="X44" s="11">
        <f>[39]Março!$H$27</f>
        <v>20.88</v>
      </c>
      <c r="Y44" s="11">
        <f>[39]Março!$H$28</f>
        <v>18</v>
      </c>
      <c r="Z44" s="11">
        <f>[39]Março!$H$29</f>
        <v>16.2</v>
      </c>
      <c r="AA44" s="11">
        <f>[39]Março!$H$30</f>
        <v>14.76</v>
      </c>
      <c r="AB44" s="11">
        <f>[39]Março!$H$31</f>
        <v>15.840000000000002</v>
      </c>
      <c r="AC44" s="11">
        <f>[39]Março!$H$32</f>
        <v>15.840000000000002</v>
      </c>
      <c r="AD44" s="11">
        <f>[39]Março!$H$33</f>
        <v>17.28</v>
      </c>
      <c r="AE44" s="11">
        <f>[39]Março!$H$34</f>
        <v>10.44</v>
      </c>
      <c r="AF44" s="11">
        <f>[39]Março!$H$35</f>
        <v>15.120000000000001</v>
      </c>
      <c r="AG44" s="15">
        <f t="shared" ref="AG44" si="24">MAX(B44:AF44)</f>
        <v>22.32</v>
      </c>
      <c r="AH44" s="125">
        <f t="shared" ref="AH44" si="25">AVERAGE(B44:AF44)</f>
        <v>15.166451612903227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[40]Março!$H$5</f>
        <v>*</v>
      </c>
      <c r="C45" s="11" t="str">
        <f>[40]Março!$H$6</f>
        <v>*</v>
      </c>
      <c r="D45" s="11" t="str">
        <f>[40]Março!$H$7</f>
        <v>*</v>
      </c>
      <c r="E45" s="11" t="str">
        <f>[40]Março!$H$8</f>
        <v>*</v>
      </c>
      <c r="F45" s="11" t="str">
        <f>[40]Março!$H$9</f>
        <v>*</v>
      </c>
      <c r="G45" s="11" t="str">
        <f>[40]Março!$H$10</f>
        <v>*</v>
      </c>
      <c r="H45" s="11" t="str">
        <f>[40]Março!$H$11</f>
        <v>*</v>
      </c>
      <c r="I45" s="11" t="str">
        <f>[40]Março!$H$12</f>
        <v>*</v>
      </c>
      <c r="J45" s="11" t="str">
        <f>[40]Março!$H$13</f>
        <v>*</v>
      </c>
      <c r="K45" s="11" t="str">
        <f>[40]Março!$H$14</f>
        <v>*</v>
      </c>
      <c r="L45" s="11" t="str">
        <f>[40]Março!$H$15</f>
        <v>*</v>
      </c>
      <c r="M45" s="11" t="str">
        <f>[40]Março!$H$16</f>
        <v>*</v>
      </c>
      <c r="N45" s="11" t="str">
        <f>[40]Março!$H$17</f>
        <v>*</v>
      </c>
      <c r="O45" s="11" t="str">
        <f>[40]Março!$H$18</f>
        <v>*</v>
      </c>
      <c r="P45" s="11" t="str">
        <f>[40]Março!$H$19</f>
        <v>*</v>
      </c>
      <c r="Q45" s="11" t="str">
        <f>[40]Março!$H$20</f>
        <v>*</v>
      </c>
      <c r="R45" s="11" t="str">
        <f>[40]Março!$H$21</f>
        <v>*</v>
      </c>
      <c r="S45" s="11" t="str">
        <f>[40]Março!$H$22</f>
        <v>*</v>
      </c>
      <c r="T45" s="11" t="str">
        <f>[40]Março!$H$23</f>
        <v>*</v>
      </c>
      <c r="U45" s="11" t="str">
        <f>[40]Março!$H$24</f>
        <v>*</v>
      </c>
      <c r="V45" s="11" t="str">
        <f>[40]Março!$H$25</f>
        <v>*</v>
      </c>
      <c r="W45" s="11" t="str">
        <f>[40]Março!$H$26</f>
        <v>*</v>
      </c>
      <c r="X45" s="11" t="str">
        <f>[40]Março!$H$27</f>
        <v>*</v>
      </c>
      <c r="Y45" s="11" t="str">
        <f>[40]Março!$H$28</f>
        <v>*</v>
      </c>
      <c r="Z45" s="11" t="str">
        <f>[40]Março!$H$29</f>
        <v>*</v>
      </c>
      <c r="AA45" s="11" t="str">
        <f>[40]Março!$H$30</f>
        <v>*</v>
      </c>
      <c r="AB45" s="11" t="str">
        <f>[40]Março!$H$31</f>
        <v>*</v>
      </c>
      <c r="AC45" s="11" t="str">
        <f>[40]Março!$H$32</f>
        <v>*</v>
      </c>
      <c r="AD45" s="11" t="str">
        <f>[40]Março!$H$33</f>
        <v>*</v>
      </c>
      <c r="AE45" s="11" t="str">
        <f>[40]Março!$H$34</f>
        <v>*</v>
      </c>
      <c r="AF45" s="11" t="str">
        <f>[40]Março!$H$35</f>
        <v>*</v>
      </c>
      <c r="AG45" s="15" t="s">
        <v>226</v>
      </c>
      <c r="AH45" s="125" t="s">
        <v>226</v>
      </c>
    </row>
    <row r="46" spans="1:38" x14ac:dyDescent="0.2">
      <c r="A46" s="58" t="s">
        <v>19</v>
      </c>
      <c r="B46" s="11">
        <f>[41]Março!$H$5</f>
        <v>11.520000000000001</v>
      </c>
      <c r="C46" s="11">
        <f>[41]Março!$H$6</f>
        <v>4.32</v>
      </c>
      <c r="D46" s="11">
        <f>[41]Março!$H$7</f>
        <v>1.4400000000000002</v>
      </c>
      <c r="E46" s="11">
        <f>[41]Março!$H$8</f>
        <v>6.12</v>
      </c>
      <c r="F46" s="11">
        <f>[41]Março!$H$9</f>
        <v>0</v>
      </c>
      <c r="G46" s="11">
        <f>[41]Março!$H$10</f>
        <v>9.3600000000000012</v>
      </c>
      <c r="H46" s="11">
        <f>[41]Março!$H$11</f>
        <v>13.32</v>
      </c>
      <c r="I46" s="11">
        <f>[41]Março!$H$12</f>
        <v>17.64</v>
      </c>
      <c r="J46" s="11">
        <f>[41]Março!$H$13</f>
        <v>0.72000000000000008</v>
      </c>
      <c r="K46" s="11">
        <f>[41]Março!$H$14</f>
        <v>0.72000000000000008</v>
      </c>
      <c r="L46" s="11">
        <f>[41]Março!$H$15</f>
        <v>5.04</v>
      </c>
      <c r="M46" s="11">
        <f>[41]Março!$H$16</f>
        <v>4.6800000000000006</v>
      </c>
      <c r="N46" s="11">
        <f>[41]Março!$H$17</f>
        <v>13.68</v>
      </c>
      <c r="O46" s="11">
        <f>[41]Março!$H$18</f>
        <v>2.16</v>
      </c>
      <c r="P46" s="11">
        <f>[41]Março!$H$19</f>
        <v>0.36000000000000004</v>
      </c>
      <c r="Q46" s="11">
        <f>[41]Março!$H$20</f>
        <v>1.4400000000000002</v>
      </c>
      <c r="R46" s="11">
        <f>[41]Março!$H$21</f>
        <v>12.96</v>
      </c>
      <c r="S46" s="11">
        <f>[41]Março!$H$22</f>
        <v>19.8</v>
      </c>
      <c r="T46" s="11">
        <f>[41]Março!$H$23</f>
        <v>0.36000000000000004</v>
      </c>
      <c r="U46" s="11">
        <f>[41]Março!$H$24</f>
        <v>5.04</v>
      </c>
      <c r="V46" s="11">
        <f>[41]Março!$H$25</f>
        <v>1.4400000000000002</v>
      </c>
      <c r="W46" s="11">
        <f>[41]Março!$H$26</f>
        <v>5.7600000000000007</v>
      </c>
      <c r="X46" s="11">
        <f>[41]Março!$H$27</f>
        <v>9.7200000000000006</v>
      </c>
      <c r="Y46" s="11">
        <f>[41]Março!$H$28</f>
        <v>2.52</v>
      </c>
      <c r="Z46" s="11">
        <f>[41]Março!$H$29</f>
        <v>13.32</v>
      </c>
      <c r="AA46" s="11">
        <f>[41]Março!$H$30</f>
        <v>11.16</v>
      </c>
      <c r="AB46" s="11">
        <f>[41]Março!$H$31</f>
        <v>16.920000000000002</v>
      </c>
      <c r="AC46" s="11">
        <f>[41]Março!$H$32</f>
        <v>19.8</v>
      </c>
      <c r="AD46" s="11">
        <f>[41]Março!$H$33</f>
        <v>3.24</v>
      </c>
      <c r="AE46" s="11">
        <f>[41]Março!$H$34</f>
        <v>0.36000000000000004</v>
      </c>
      <c r="AF46" s="11">
        <f>[41]Março!$H$35</f>
        <v>0.72000000000000008</v>
      </c>
      <c r="AG46" s="15">
        <f t="shared" ref="AG46:AG47" si="26">MAX(B46:AF46)</f>
        <v>19.8</v>
      </c>
      <c r="AH46" s="125">
        <f t="shared" ref="AH46" si="27">AVERAGE(B46:AF46)</f>
        <v>6.9561290322580653</v>
      </c>
      <c r="AI46" s="12" t="s">
        <v>47</v>
      </c>
    </row>
    <row r="47" spans="1:38" x14ac:dyDescent="0.2">
      <c r="A47" s="58" t="s">
        <v>31</v>
      </c>
      <c r="B47" s="11">
        <f>[42]Março!$H$5</f>
        <v>10.8</v>
      </c>
      <c r="C47" s="11">
        <f>[42]Março!$H$6</f>
        <v>10.8</v>
      </c>
      <c r="D47" s="11">
        <f>[42]Março!$H$7</f>
        <v>11.879999999999999</v>
      </c>
      <c r="E47" s="11">
        <f>[42]Março!$H$8</f>
        <v>8.2799999999999994</v>
      </c>
      <c r="F47" s="11">
        <f>[42]Março!$H$9</f>
        <v>9.3600000000000012</v>
      </c>
      <c r="G47" s="11">
        <f>[42]Março!$H$10</f>
        <v>13.68</v>
      </c>
      <c r="H47" s="11">
        <f>[42]Março!$H$11</f>
        <v>12.96</v>
      </c>
      <c r="I47" s="11">
        <f>[42]Março!$H$12</f>
        <v>10.08</v>
      </c>
      <c r="J47" s="11">
        <f>[42]Março!$H$13</f>
        <v>11.520000000000001</v>
      </c>
      <c r="K47" s="11">
        <f>[42]Março!$H$14</f>
        <v>11.16</v>
      </c>
      <c r="L47" s="11">
        <f>[42]Março!$H$15</f>
        <v>11.879999999999999</v>
      </c>
      <c r="M47" s="11">
        <f>[42]Março!$H$16</f>
        <v>11.520000000000001</v>
      </c>
      <c r="N47" s="11">
        <f>[42]Março!$H$17</f>
        <v>16.2</v>
      </c>
      <c r="O47" s="11">
        <f>[42]Março!$H$18</f>
        <v>14.04</v>
      </c>
      <c r="P47" s="11">
        <f>[42]Março!$H$19</f>
        <v>12.6</v>
      </c>
      <c r="Q47" s="11">
        <f>[42]Março!$H$20</f>
        <v>15.120000000000001</v>
      </c>
      <c r="R47" s="11">
        <f>[42]Março!$H$21</f>
        <v>15.120000000000001</v>
      </c>
      <c r="S47" s="11">
        <f>[42]Março!$H$22</f>
        <v>11.16</v>
      </c>
      <c r="T47" s="11">
        <f>[42]Março!$H$23</f>
        <v>14.04</v>
      </c>
      <c r="U47" s="11">
        <f>[42]Março!$H$24</f>
        <v>11.16</v>
      </c>
      <c r="V47" s="11">
        <f>[42]Março!$H$25</f>
        <v>11.16</v>
      </c>
      <c r="W47" s="11">
        <f>[42]Março!$H$26</f>
        <v>9.3600000000000012</v>
      </c>
      <c r="X47" s="11">
        <f>[42]Março!$H$27</f>
        <v>14.04</v>
      </c>
      <c r="Y47" s="11">
        <f>[42]Março!$H$28</f>
        <v>11.16</v>
      </c>
      <c r="Z47" s="11">
        <f>[42]Março!$H$29</f>
        <v>25.56</v>
      </c>
      <c r="AA47" s="11">
        <f>[42]Março!$H$30</f>
        <v>10.08</v>
      </c>
      <c r="AB47" s="11">
        <f>[42]Março!$H$31</f>
        <v>19.079999999999998</v>
      </c>
      <c r="AC47" s="11">
        <f>[42]Março!$H$32</f>
        <v>13.32</v>
      </c>
      <c r="AD47" s="11">
        <f>[42]Março!$H$33</f>
        <v>20.52</v>
      </c>
      <c r="AE47" s="11">
        <f>[42]Março!$H$34</f>
        <v>10.8</v>
      </c>
      <c r="AF47" s="11">
        <f>[42]Março!$H$35</f>
        <v>9</v>
      </c>
      <c r="AG47" s="15">
        <f t="shared" si="26"/>
        <v>25.56</v>
      </c>
      <c r="AH47" s="125">
        <f>AVERAGE(B47:AF47)</f>
        <v>12.820645161290322</v>
      </c>
    </row>
    <row r="48" spans="1:38" x14ac:dyDescent="0.2">
      <c r="A48" s="58" t="s">
        <v>44</v>
      </c>
      <c r="B48" s="11">
        <f>[43]Março!$H$5</f>
        <v>16.2</v>
      </c>
      <c r="C48" s="11">
        <f>[43]Março!$H$6</f>
        <v>16.559999999999999</v>
      </c>
      <c r="D48" s="11">
        <f>[43]Março!$H$7</f>
        <v>16.920000000000002</v>
      </c>
      <c r="E48" s="11">
        <f>[43]Março!$H$8</f>
        <v>16.2</v>
      </c>
      <c r="F48" s="11">
        <f>[43]Março!$H$9</f>
        <v>14.4</v>
      </c>
      <c r="G48" s="11">
        <f>[43]Março!$H$10</f>
        <v>21.240000000000002</v>
      </c>
      <c r="H48" s="11">
        <f>[43]Março!$H$11</f>
        <v>23.400000000000002</v>
      </c>
      <c r="I48" s="11">
        <f>[43]Março!$H$12</f>
        <v>35.64</v>
      </c>
      <c r="J48" s="11">
        <f>[43]Março!$H$13</f>
        <v>14.76</v>
      </c>
      <c r="K48" s="11">
        <f>[43]Março!$H$14</f>
        <v>14.4</v>
      </c>
      <c r="L48" s="11">
        <f>[43]Março!$H$15</f>
        <v>15.120000000000001</v>
      </c>
      <c r="M48" s="11">
        <f>[43]Março!$H$16</f>
        <v>19.079999999999998</v>
      </c>
      <c r="N48" s="11">
        <f>[43]Março!$H$17</f>
        <v>15.840000000000002</v>
      </c>
      <c r="O48" s="11">
        <f>[43]Março!$H$18</f>
        <v>20.16</v>
      </c>
      <c r="P48" s="11">
        <f>[43]Março!$H$19</f>
        <v>20.88</v>
      </c>
      <c r="Q48" s="11">
        <f>[43]Março!$H$20</f>
        <v>21.240000000000002</v>
      </c>
      <c r="R48" s="11">
        <f>[43]Março!$H$21</f>
        <v>18</v>
      </c>
      <c r="S48" s="11">
        <f>[43]Março!$H$22</f>
        <v>16.2</v>
      </c>
      <c r="T48" s="11">
        <f>[43]Março!$H$23</f>
        <v>15.48</v>
      </c>
      <c r="U48" s="11">
        <f>[43]Março!$H$24</f>
        <v>21.240000000000002</v>
      </c>
      <c r="V48" s="11">
        <f>[43]Março!$H$25</f>
        <v>15.120000000000001</v>
      </c>
      <c r="W48" s="11">
        <f>[43]Março!$H$26</f>
        <v>12.6</v>
      </c>
      <c r="X48" s="11">
        <f>[43]Março!$H$27</f>
        <v>16.2</v>
      </c>
      <c r="Y48" s="11">
        <f>[43]Março!$H$28</f>
        <v>21.96</v>
      </c>
      <c r="Z48" s="11">
        <f>[43]Março!$H$29</f>
        <v>17.28</v>
      </c>
      <c r="AA48" s="11">
        <f>[43]Março!$H$30</f>
        <v>16.2</v>
      </c>
      <c r="AB48" s="11">
        <f>[43]Março!$H$31</f>
        <v>18</v>
      </c>
      <c r="AC48" s="11">
        <f>[43]Março!$H$32</f>
        <v>21.96</v>
      </c>
      <c r="AD48" s="11">
        <f>[43]Março!$H$33</f>
        <v>15.48</v>
      </c>
      <c r="AE48" s="11">
        <f>[43]Março!$H$34</f>
        <v>16.559999999999999</v>
      </c>
      <c r="AF48" s="11">
        <f>[43]Março!$H$35</f>
        <v>19.079999999999998</v>
      </c>
      <c r="AG48" s="15">
        <f>MAX(B48:AF48)</f>
        <v>35.64</v>
      </c>
      <c r="AH48" s="125">
        <f>AVERAGE(B48:AF48)</f>
        <v>18.174193548387095</v>
      </c>
      <c r="AI48" s="12" t="s">
        <v>47</v>
      </c>
    </row>
    <row r="49" spans="1:38" x14ac:dyDescent="0.2">
      <c r="A49" s="58" t="s">
        <v>20</v>
      </c>
      <c r="B49" s="11" t="str">
        <f>[44]Março!$H$5</f>
        <v>*</v>
      </c>
      <c r="C49" s="11" t="str">
        <f>[44]Março!$H$6</f>
        <v>*</v>
      </c>
      <c r="D49" s="11" t="str">
        <f>[44]Março!$H$7</f>
        <v>*</v>
      </c>
      <c r="E49" s="11" t="str">
        <f>[44]Março!$H$8</f>
        <v>*</v>
      </c>
      <c r="F49" s="11" t="str">
        <f>[44]Março!$H$9</f>
        <v>*</v>
      </c>
      <c r="G49" s="11" t="str">
        <f>[44]Março!$H$10</f>
        <v>*</v>
      </c>
      <c r="H49" s="11" t="str">
        <f>[44]Março!$H$11</f>
        <v>*</v>
      </c>
      <c r="I49" s="11" t="str">
        <f>[44]Março!$H$12</f>
        <v>*</v>
      </c>
      <c r="J49" s="11" t="str">
        <f>[44]Março!$H$13</f>
        <v>*</v>
      </c>
      <c r="K49" s="11" t="str">
        <f>[44]Março!$H$14</f>
        <v>*</v>
      </c>
      <c r="L49" s="11" t="str">
        <f>[44]Março!$H$15</f>
        <v>*</v>
      </c>
      <c r="M49" s="11" t="str">
        <f>[44]Março!$H$16</f>
        <v>*</v>
      </c>
      <c r="N49" s="11" t="str">
        <f>[44]Março!$H$17</f>
        <v>*</v>
      </c>
      <c r="O49" s="11" t="str">
        <f>[44]Março!$H$18</f>
        <v>*</v>
      </c>
      <c r="P49" s="11" t="str">
        <f>[44]Março!$H$19</f>
        <v>*</v>
      </c>
      <c r="Q49" s="11" t="str">
        <f>[44]Março!$H$20</f>
        <v>*</v>
      </c>
      <c r="R49" s="11" t="str">
        <f>[44]Março!$H$21</f>
        <v>*</v>
      </c>
      <c r="S49" s="11" t="str">
        <f>[44]Março!$H$22</f>
        <v>*</v>
      </c>
      <c r="T49" s="11" t="str">
        <f>[44]Março!$H$23</f>
        <v>*</v>
      </c>
      <c r="U49" s="11" t="str">
        <f>[44]Março!$H$24</f>
        <v>*</v>
      </c>
      <c r="V49" s="11" t="str">
        <f>[44]Março!$H$25</f>
        <v>*</v>
      </c>
      <c r="W49" s="11" t="str">
        <f>[44]Março!$H$26</f>
        <v>*</v>
      </c>
      <c r="X49" s="11" t="str">
        <f>[44]Março!$H$27</f>
        <v>*</v>
      </c>
      <c r="Y49" s="11" t="str">
        <f>[44]Março!$H$28</f>
        <v>*</v>
      </c>
      <c r="Z49" s="11" t="str">
        <f>[44]Março!$H$29</f>
        <v>*</v>
      </c>
      <c r="AA49" s="11" t="str">
        <f>[44]Março!$H$30</f>
        <v>*</v>
      </c>
      <c r="AB49" s="11" t="str">
        <f>[44]Março!$H$31</f>
        <v>*</v>
      </c>
      <c r="AC49" s="11" t="str">
        <f>[44]Março!$H$32</f>
        <v>*</v>
      </c>
      <c r="AD49" s="11" t="str">
        <f>[44]Março!$H$33</f>
        <v>*</v>
      </c>
      <c r="AE49" s="11" t="str">
        <f>[44]Março!$H$34</f>
        <v>*</v>
      </c>
      <c r="AF49" s="11" t="str">
        <f>[44]Março!$H$35</f>
        <v>*</v>
      </c>
      <c r="AG49" s="15" t="s">
        <v>226</v>
      </c>
      <c r="AH49" s="125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28">MAX(B5:B49)</f>
        <v>21.96</v>
      </c>
      <c r="C50" s="13">
        <f t="shared" si="28"/>
        <v>28.08</v>
      </c>
      <c r="D50" s="13">
        <f t="shared" si="28"/>
        <v>24.840000000000003</v>
      </c>
      <c r="E50" s="13">
        <f t="shared" si="28"/>
        <v>18.36</v>
      </c>
      <c r="F50" s="13">
        <f t="shared" si="28"/>
        <v>28.44</v>
      </c>
      <c r="G50" s="13">
        <f t="shared" si="28"/>
        <v>27</v>
      </c>
      <c r="H50" s="13">
        <f t="shared" si="28"/>
        <v>32.04</v>
      </c>
      <c r="I50" s="13">
        <f t="shared" si="28"/>
        <v>35.64</v>
      </c>
      <c r="J50" s="13">
        <f t="shared" si="28"/>
        <v>19.8</v>
      </c>
      <c r="K50" s="13">
        <f t="shared" si="28"/>
        <v>21.6</v>
      </c>
      <c r="L50" s="13">
        <f t="shared" si="28"/>
        <v>21.96</v>
      </c>
      <c r="M50" s="13">
        <f t="shared" si="28"/>
        <v>24.840000000000003</v>
      </c>
      <c r="N50" s="13">
        <f t="shared" si="28"/>
        <v>29.16</v>
      </c>
      <c r="O50" s="13">
        <f t="shared" si="28"/>
        <v>23.040000000000003</v>
      </c>
      <c r="P50" s="13">
        <f t="shared" si="28"/>
        <v>22.32</v>
      </c>
      <c r="Q50" s="13">
        <f t="shared" si="28"/>
        <v>30.6</v>
      </c>
      <c r="R50" s="13">
        <f t="shared" si="28"/>
        <v>25.2</v>
      </c>
      <c r="S50" s="13">
        <f t="shared" si="28"/>
        <v>39.6</v>
      </c>
      <c r="T50" s="13">
        <f t="shared" si="28"/>
        <v>22.68</v>
      </c>
      <c r="U50" s="13">
        <f t="shared" si="28"/>
        <v>23.759999999999998</v>
      </c>
      <c r="V50" s="13">
        <f t="shared" si="28"/>
        <v>19.8</v>
      </c>
      <c r="W50" s="13">
        <f t="shared" si="28"/>
        <v>22.68</v>
      </c>
      <c r="X50" s="13">
        <f t="shared" si="28"/>
        <v>24.840000000000003</v>
      </c>
      <c r="Y50" s="13">
        <f t="shared" si="28"/>
        <v>29.880000000000003</v>
      </c>
      <c r="Z50" s="13">
        <f t="shared" si="28"/>
        <v>27</v>
      </c>
      <c r="AA50" s="13">
        <f t="shared" si="28"/>
        <v>29.16</v>
      </c>
      <c r="AB50" s="13">
        <f t="shared" si="28"/>
        <v>27.720000000000002</v>
      </c>
      <c r="AC50" s="13">
        <f t="shared" si="28"/>
        <v>29.16</v>
      </c>
      <c r="AD50" s="13">
        <f t="shared" si="28"/>
        <v>29.52</v>
      </c>
      <c r="AE50" s="13">
        <f t="shared" si="28"/>
        <v>19.440000000000001</v>
      </c>
      <c r="AF50" s="13">
        <f t="shared" ref="AF50" si="29">MAX(AF5:AF49)</f>
        <v>19.079999999999998</v>
      </c>
      <c r="AG50" s="15">
        <f t="shared" si="28"/>
        <v>39.6</v>
      </c>
      <c r="AH50" s="93">
        <f>AVERAGE(AH5:AH49)</f>
        <v>12.994231306674592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  <c r="AL62" s="12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L43" sqref="AL4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6" t="s">
        <v>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8" s="4" customFormat="1" ht="16.5" customHeight="1" x14ac:dyDescent="0.2">
      <c r="A2" s="180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75"/>
    </row>
    <row r="3" spans="1:38" s="5" customFormat="1" ht="12" customHeight="1" x14ac:dyDescent="0.2">
      <c r="A3" s="181"/>
      <c r="B3" s="182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77">
        <v>30</v>
      </c>
      <c r="AF3" s="179">
        <v>31</v>
      </c>
      <c r="AG3" s="120" t="s">
        <v>222</v>
      </c>
    </row>
    <row r="4" spans="1:38" s="5" customFormat="1" ht="13.5" customHeight="1" x14ac:dyDescent="0.2">
      <c r="A4" s="181"/>
      <c r="B4" s="183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78"/>
      <c r="AF4" s="156"/>
      <c r="AG4" s="121" t="s">
        <v>35</v>
      </c>
    </row>
    <row r="5" spans="1:38" s="5" customFormat="1" x14ac:dyDescent="0.2">
      <c r="A5" s="97" t="s">
        <v>40</v>
      </c>
      <c r="B5" s="133" t="str">
        <f>[1]Março!$I$5</f>
        <v>O</v>
      </c>
      <c r="C5" s="133" t="str">
        <f>[1]Março!$I$6</f>
        <v>O</v>
      </c>
      <c r="D5" s="133" t="str">
        <f>[1]Março!$I$7</f>
        <v>O</v>
      </c>
      <c r="E5" s="133" t="str">
        <f>[1]Março!$I$8</f>
        <v>O</v>
      </c>
      <c r="F5" s="133" t="str">
        <f>[1]Março!$I$9</f>
        <v>O</v>
      </c>
      <c r="G5" s="133" t="str">
        <f>[1]Março!$I$10</f>
        <v>O</v>
      </c>
      <c r="H5" s="133" t="str">
        <f>[1]Março!$I$11</f>
        <v>O</v>
      </c>
      <c r="I5" s="133" t="str">
        <f>[1]Março!$I$12</f>
        <v>NO</v>
      </c>
      <c r="J5" s="133" t="str">
        <f>[1]Março!$I$13</f>
        <v>O</v>
      </c>
      <c r="K5" s="133" t="str">
        <f>[1]Março!$I$14</f>
        <v>O</v>
      </c>
      <c r="L5" s="133" t="str">
        <f>[1]Março!$I$15</f>
        <v>S</v>
      </c>
      <c r="M5" s="133" t="str">
        <f>[1]Março!$I$16</f>
        <v>S</v>
      </c>
      <c r="N5" s="133" t="str">
        <f>[1]Março!$I$17</f>
        <v>O</v>
      </c>
      <c r="O5" s="133" t="str">
        <f>[1]Março!$I$18</f>
        <v>O</v>
      </c>
      <c r="P5" s="133" t="str">
        <f>[1]Março!$I$19</f>
        <v>NO</v>
      </c>
      <c r="Q5" s="133" t="str">
        <f>[1]Março!$I$20</f>
        <v>SE</v>
      </c>
      <c r="R5" s="133" t="str">
        <f>[1]Março!$I$21</f>
        <v>S</v>
      </c>
      <c r="S5" s="133" t="str">
        <f>[1]Março!$I$22</f>
        <v>SE</v>
      </c>
      <c r="T5" s="133" t="str">
        <f>[1]Março!$I$23</f>
        <v>NE</v>
      </c>
      <c r="U5" s="133" t="str">
        <f>[1]Março!$I$24</f>
        <v>SE</v>
      </c>
      <c r="V5" s="133" t="str">
        <f>[1]Março!$I$25</f>
        <v>NE</v>
      </c>
      <c r="W5" s="133" t="str">
        <f>[1]Março!$I$26</f>
        <v>SO</v>
      </c>
      <c r="X5" s="133" t="str">
        <f>[1]Março!$I$27</f>
        <v>O</v>
      </c>
      <c r="Y5" s="133" t="str">
        <f>[1]Março!$I$28</f>
        <v>O</v>
      </c>
      <c r="Z5" s="133" t="str">
        <f>[1]Março!$I$29</f>
        <v>O</v>
      </c>
      <c r="AA5" s="133" t="str">
        <f>[1]Março!$I$30</f>
        <v>O</v>
      </c>
      <c r="AB5" s="133" t="str">
        <f>[1]Março!$I$31</f>
        <v>O</v>
      </c>
      <c r="AC5" s="133" t="str">
        <f>[1]Março!$I$32</f>
        <v>S</v>
      </c>
      <c r="AD5" s="133" t="str">
        <f>[1]Março!$I$33</f>
        <v>O</v>
      </c>
      <c r="AE5" s="133" t="str">
        <f>[1]Março!$I$34</f>
        <v>O</v>
      </c>
      <c r="AF5" s="133" t="str">
        <f>[1]Março!$I$35</f>
        <v>SO</v>
      </c>
      <c r="AG5" s="134" t="str">
        <f>[1]Março!$I$36</f>
        <v>O</v>
      </c>
    </row>
    <row r="6" spans="1:38" x14ac:dyDescent="0.2">
      <c r="A6" s="97" t="s">
        <v>0</v>
      </c>
      <c r="B6" s="11" t="str">
        <f>[2]Março!$I$5</f>
        <v>SO</v>
      </c>
      <c r="C6" s="11" t="str">
        <f>[2]Março!$I$6</f>
        <v>SO</v>
      </c>
      <c r="D6" s="11" t="str">
        <f>[2]Março!$I$7</f>
        <v>SO</v>
      </c>
      <c r="E6" s="11" t="str">
        <f>[2]Março!$I$8</f>
        <v>SO</v>
      </c>
      <c r="F6" s="11" t="str">
        <f>[2]Março!$I$9</f>
        <v>SO</v>
      </c>
      <c r="G6" s="11" t="str">
        <f>[2]Março!$I$10</f>
        <v>SO</v>
      </c>
      <c r="H6" s="11" t="str">
        <f>[2]Março!$I$11</f>
        <v>SO</v>
      </c>
      <c r="I6" s="11" t="str">
        <f>[2]Março!$I$12</f>
        <v>SO</v>
      </c>
      <c r="J6" s="11" t="str">
        <f>[2]Março!$I$13</f>
        <v>SO</v>
      </c>
      <c r="K6" s="11" t="str">
        <f>[2]Março!$I$14</f>
        <v>SO</v>
      </c>
      <c r="L6" s="11" t="str">
        <f>[2]Março!$I$15</f>
        <v>SO</v>
      </c>
      <c r="M6" s="11" t="str">
        <f>[2]Março!$I$16</f>
        <v>SO</v>
      </c>
      <c r="N6" s="11" t="str">
        <f>[2]Março!$I$17</f>
        <v>SO</v>
      </c>
      <c r="O6" s="11" t="str">
        <f>[2]Março!$I$18</f>
        <v>SO</v>
      </c>
      <c r="P6" s="11" t="str">
        <f>[2]Março!$I$19</f>
        <v>SO</v>
      </c>
      <c r="Q6" s="11" t="str">
        <f>[2]Março!$I$20</f>
        <v>SO</v>
      </c>
      <c r="R6" s="11" t="str">
        <f>[2]Março!$I$21</f>
        <v>SO</v>
      </c>
      <c r="S6" s="11" t="str">
        <f>[2]Março!$I$22</f>
        <v>SO</v>
      </c>
      <c r="T6" s="130" t="str">
        <f>[2]Março!$I$23</f>
        <v>SO</v>
      </c>
      <c r="U6" s="130" t="str">
        <f>[2]Março!$I$24</f>
        <v>SO</v>
      </c>
      <c r="V6" s="130" t="str">
        <f>[2]Março!$I$25</f>
        <v>SO</v>
      </c>
      <c r="W6" s="130" t="str">
        <f>[2]Março!$I$26</f>
        <v>SO</v>
      </c>
      <c r="X6" s="130" t="str">
        <f>[2]Março!$I$27</f>
        <v>SO</v>
      </c>
      <c r="Y6" s="130" t="str">
        <f>[2]Março!$I$28</f>
        <v>SO</v>
      </c>
      <c r="Z6" s="130" t="str">
        <f>[2]Março!$I$29</f>
        <v>SO</v>
      </c>
      <c r="AA6" s="130" t="str">
        <f>[2]Março!$I$30</f>
        <v>SO</v>
      </c>
      <c r="AB6" s="130" t="str">
        <f>[2]Março!$I$31</f>
        <v>SO</v>
      </c>
      <c r="AC6" s="130" t="str">
        <f>[2]Março!$I$32</f>
        <v>SO</v>
      </c>
      <c r="AD6" s="130" t="str">
        <f>[2]Março!$I$33</f>
        <v>SO</v>
      </c>
      <c r="AE6" s="130" t="str">
        <f>[2]Março!$I$34</f>
        <v>SO</v>
      </c>
      <c r="AF6" s="130" t="str">
        <f>[2]Março!$I$35</f>
        <v>SO</v>
      </c>
      <c r="AG6" s="126" t="str">
        <f>[2]Março!$I$36</f>
        <v>SO</v>
      </c>
    </row>
    <row r="7" spans="1:38" x14ac:dyDescent="0.2">
      <c r="A7" s="97" t="s">
        <v>104</v>
      </c>
      <c r="B7" s="130" t="str">
        <f>[3]Março!$I$5</f>
        <v>SE</v>
      </c>
      <c r="C7" s="130" t="str">
        <f>[3]Março!$I$6</f>
        <v>SE</v>
      </c>
      <c r="D7" s="130" t="str">
        <f>[3]Março!$I$7</f>
        <v>SE</v>
      </c>
      <c r="E7" s="130" t="str">
        <f>[3]Março!$I$8</f>
        <v>SE</v>
      </c>
      <c r="F7" s="130" t="str">
        <f>[3]Março!$I$9</f>
        <v>SE</v>
      </c>
      <c r="G7" s="130" t="str">
        <f>[3]Março!$I$10</f>
        <v>SE</v>
      </c>
      <c r="H7" s="130" t="str">
        <f>[3]Março!$I$11</f>
        <v>L</v>
      </c>
      <c r="I7" s="130" t="str">
        <f>[3]Março!$I$12</f>
        <v>L</v>
      </c>
      <c r="J7" s="130" t="str">
        <f>[3]Março!$I$13</f>
        <v>SE</v>
      </c>
      <c r="K7" s="130" t="str">
        <f>[3]Março!$I$14</f>
        <v>SE</v>
      </c>
      <c r="L7" s="130" t="str">
        <f>[3]Março!$I$15</f>
        <v>NE</v>
      </c>
      <c r="M7" s="130" t="str">
        <f>[3]Março!$I$16</f>
        <v>SE</v>
      </c>
      <c r="N7" s="130" t="str">
        <f>[3]Março!$I$17</f>
        <v>SE</v>
      </c>
      <c r="O7" s="130" t="str">
        <f>[3]Março!$I$18</f>
        <v>SE</v>
      </c>
      <c r="P7" s="130" t="str">
        <f>[3]Março!$I$19</f>
        <v>NE</v>
      </c>
      <c r="Q7" s="130" t="str">
        <f>[3]Março!$I$20</f>
        <v>N</v>
      </c>
      <c r="R7" s="130" t="str">
        <f>[3]Março!$I$21</f>
        <v>SO</v>
      </c>
      <c r="S7" s="130" t="str">
        <f>[3]Março!$I$22</f>
        <v>NO</v>
      </c>
      <c r="T7" s="130" t="str">
        <f>[3]Março!$I$23</f>
        <v>NO</v>
      </c>
      <c r="U7" s="130" t="str">
        <f>[3]Março!$I$24</f>
        <v>SO</v>
      </c>
      <c r="V7" s="130" t="str">
        <f>[3]Março!$I$25</f>
        <v>S</v>
      </c>
      <c r="W7" s="130" t="str">
        <f>[3]Março!$I$26</f>
        <v>SE</v>
      </c>
      <c r="X7" s="130" t="str">
        <f>[3]Março!$I$27</f>
        <v>SE</v>
      </c>
      <c r="Y7" s="130" t="str">
        <f>[3]Março!$I$28</f>
        <v>SE</v>
      </c>
      <c r="Z7" s="130" t="str">
        <f>[3]Março!$I$29</f>
        <v>L</v>
      </c>
      <c r="AA7" s="130" t="str">
        <f>[3]Março!$I$30</f>
        <v>SE</v>
      </c>
      <c r="AB7" s="130" t="str">
        <f>[3]Março!$I$31</f>
        <v>SE</v>
      </c>
      <c r="AC7" s="130" t="str">
        <f>[3]Março!$I$32</f>
        <v>SE</v>
      </c>
      <c r="AD7" s="130" t="str">
        <f>[3]Março!$I$33</f>
        <v>L</v>
      </c>
      <c r="AE7" s="130" t="str">
        <f>[3]Março!$I$34</f>
        <v>L</v>
      </c>
      <c r="AF7" s="130" t="str">
        <f>[3]Março!$I$35</f>
        <v>L</v>
      </c>
      <c r="AG7" s="126" t="str">
        <f>[3]Março!$I$36</f>
        <v>SE</v>
      </c>
    </row>
    <row r="8" spans="1:38" x14ac:dyDescent="0.2">
      <c r="A8" s="97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 t="s">
        <v>232</v>
      </c>
      <c r="H8" s="11" t="s">
        <v>232</v>
      </c>
      <c r="I8" s="11" t="s">
        <v>232</v>
      </c>
      <c r="J8" s="11" t="s">
        <v>232</v>
      </c>
      <c r="K8" s="11" t="s">
        <v>232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30" t="s">
        <v>226</v>
      </c>
      <c r="U8" s="130" t="s">
        <v>226</v>
      </c>
      <c r="V8" s="130" t="s">
        <v>226</v>
      </c>
      <c r="W8" s="130" t="s">
        <v>226</v>
      </c>
      <c r="X8" s="130" t="s">
        <v>226</v>
      </c>
      <c r="Y8" s="130" t="s">
        <v>226</v>
      </c>
      <c r="Z8" s="130" t="s">
        <v>226</v>
      </c>
      <c r="AA8" s="130" t="s">
        <v>226</v>
      </c>
      <c r="AB8" s="130" t="s">
        <v>226</v>
      </c>
      <c r="AC8" s="130" t="s">
        <v>226</v>
      </c>
      <c r="AD8" s="130" t="s">
        <v>226</v>
      </c>
      <c r="AE8" s="130" t="s">
        <v>226</v>
      </c>
      <c r="AF8" s="130" t="s">
        <v>226</v>
      </c>
      <c r="AG8" s="126" t="s">
        <v>232</v>
      </c>
    </row>
    <row r="9" spans="1:38" x14ac:dyDescent="0.2">
      <c r="A9" s="97" t="s">
        <v>167</v>
      </c>
      <c r="B9" s="11" t="str">
        <f>[4]Março!$I$5</f>
        <v>NE</v>
      </c>
      <c r="C9" s="11" t="str">
        <f>[4]Março!$I$6</f>
        <v>L</v>
      </c>
      <c r="D9" s="11" t="str">
        <f>[4]Março!$I$7</f>
        <v>L</v>
      </c>
      <c r="E9" s="11" t="str">
        <f>[4]Março!$I$8</f>
        <v>NE</v>
      </c>
      <c r="F9" s="11" t="str">
        <f>[4]Março!$I$9</f>
        <v>L</v>
      </c>
      <c r="G9" s="11" t="str">
        <f>[4]Março!$I$10</f>
        <v>L</v>
      </c>
      <c r="H9" s="11" t="str">
        <f>[4]Março!$I$11</f>
        <v>NE</v>
      </c>
      <c r="I9" s="11" t="str">
        <f>[4]Março!$I$12</f>
        <v>NE</v>
      </c>
      <c r="J9" s="11" t="str">
        <f>[4]Março!$I$13</f>
        <v>NE</v>
      </c>
      <c r="K9" s="11" t="str">
        <f>[4]Março!$I$14</f>
        <v>NE</v>
      </c>
      <c r="L9" s="11" t="str">
        <f>[4]Março!$I$15</f>
        <v>NE</v>
      </c>
      <c r="M9" s="11" t="str">
        <f>[4]Março!$I$16</f>
        <v>NE</v>
      </c>
      <c r="N9" s="11" t="str">
        <f>[4]Março!$I$17</f>
        <v>NE</v>
      </c>
      <c r="O9" s="11" t="str">
        <f>[4]Março!$I$18</f>
        <v>NE</v>
      </c>
      <c r="P9" s="11" t="str">
        <f>[4]Março!$I$19</f>
        <v>NE</v>
      </c>
      <c r="Q9" s="11" t="str">
        <f>[4]Março!$I$20</f>
        <v>L</v>
      </c>
      <c r="R9" s="11" t="str">
        <f>[4]Março!$I$21</f>
        <v>N</v>
      </c>
      <c r="S9" s="11" t="str">
        <f>[4]Março!$I$22</f>
        <v>NO</v>
      </c>
      <c r="T9" s="130" t="str">
        <f>[4]Março!$I$23</f>
        <v>NE</v>
      </c>
      <c r="U9" s="130" t="str">
        <f>[4]Março!$I$24</f>
        <v>S</v>
      </c>
      <c r="V9" s="130" t="str">
        <f>[4]Março!$I$25</f>
        <v>SE</v>
      </c>
      <c r="W9" s="130" t="str">
        <f>[4]Março!$I$26</f>
        <v>L</v>
      </c>
      <c r="X9" s="130" t="str">
        <f>[4]Março!$I$27</f>
        <v>L</v>
      </c>
      <c r="Y9" s="130" t="str">
        <f>[4]Março!$I$28</f>
        <v>L</v>
      </c>
      <c r="Z9" s="130" t="str">
        <f>[4]Março!$I$29</f>
        <v>L</v>
      </c>
      <c r="AA9" s="130" t="str">
        <f>[4]Março!$I$30</f>
        <v>L</v>
      </c>
      <c r="AB9" s="130" t="str">
        <f>[4]Março!$I$31</f>
        <v>NE</v>
      </c>
      <c r="AC9" s="130" t="str">
        <f>[4]Março!$I$32</f>
        <v>NE</v>
      </c>
      <c r="AD9" s="130" t="str">
        <f>[4]Março!$I$33</f>
        <v>NE</v>
      </c>
      <c r="AE9" s="130" t="str">
        <f>[4]Março!$I$34</f>
        <v>NE</v>
      </c>
      <c r="AF9" s="130" t="str">
        <f>[4]Março!$I$35</f>
        <v>NE</v>
      </c>
      <c r="AG9" s="139" t="str">
        <f>[4]Março!$I$36</f>
        <v>NE</v>
      </c>
    </row>
    <row r="10" spans="1:38" x14ac:dyDescent="0.2">
      <c r="A10" s="97" t="s">
        <v>111</v>
      </c>
      <c r="B10" s="11" t="str">
        <f>[5]Março!$I$5</f>
        <v>*</v>
      </c>
      <c r="C10" s="11" t="str">
        <f>[5]Março!$I$6</f>
        <v>*</v>
      </c>
      <c r="D10" s="11" t="str">
        <f>[5]Março!$I$7</f>
        <v>*</v>
      </c>
      <c r="E10" s="11" t="str">
        <f>[5]Março!$I$8</f>
        <v>*</v>
      </c>
      <c r="F10" s="11" t="str">
        <f>[5]Março!$I$9</f>
        <v>*</v>
      </c>
      <c r="G10" s="11" t="str">
        <f>[5]Março!$I$10</f>
        <v>*</v>
      </c>
      <c r="H10" s="11" t="str">
        <f>[5]Março!$I$11</f>
        <v>*</v>
      </c>
      <c r="I10" s="11" t="str">
        <f>[5]Março!$I$12</f>
        <v>*</v>
      </c>
      <c r="J10" s="11" t="str">
        <f>[5]Março!$I$13</f>
        <v>*</v>
      </c>
      <c r="K10" s="11" t="str">
        <f>[5]Março!$I$14</f>
        <v>*</v>
      </c>
      <c r="L10" s="11" t="str">
        <f>[5]Março!$I$15</f>
        <v>*</v>
      </c>
      <c r="M10" s="11" t="str">
        <f>[5]Março!$I$16</f>
        <v>*</v>
      </c>
      <c r="N10" s="11" t="str">
        <f>[5]Março!$I$17</f>
        <v>*</v>
      </c>
      <c r="O10" s="11" t="str">
        <f>[5]Março!$I$18</f>
        <v>*</v>
      </c>
      <c r="P10" s="11" t="str">
        <f>[5]Março!$I$19</f>
        <v>*</v>
      </c>
      <c r="Q10" s="11" t="str">
        <f>[5]Março!$I$20</f>
        <v>*</v>
      </c>
      <c r="R10" s="11" t="str">
        <f>[5]Março!$I$21</f>
        <v>*</v>
      </c>
      <c r="S10" s="11" t="str">
        <f>[5]Março!$I$22</f>
        <v>*</v>
      </c>
      <c r="T10" s="130" t="str">
        <f>[5]Março!$I$23</f>
        <v>*</v>
      </c>
      <c r="U10" s="130" t="str">
        <f>[5]Março!$I$24</f>
        <v>*</v>
      </c>
      <c r="V10" s="130" t="str">
        <f>[5]Março!$I$25</f>
        <v>*</v>
      </c>
      <c r="W10" s="130" t="str">
        <f>[5]Março!$I$26</f>
        <v>*</v>
      </c>
      <c r="X10" s="130" t="str">
        <f>[5]Março!$I$27</f>
        <v>*</v>
      </c>
      <c r="Y10" s="130" t="str">
        <f>[5]Março!$I$28</f>
        <v>*</v>
      </c>
      <c r="Z10" s="130" t="str">
        <f>[5]Março!$I$29</f>
        <v>*</v>
      </c>
      <c r="AA10" s="130" t="str">
        <f>[5]Março!$I$30</f>
        <v>*</v>
      </c>
      <c r="AB10" s="130" t="str">
        <f>[5]Março!$I$31</f>
        <v>*</v>
      </c>
      <c r="AC10" s="130" t="str">
        <f>[5]Março!$I$32</f>
        <v>*</v>
      </c>
      <c r="AD10" s="130" t="str">
        <f>[5]Março!$I$33</f>
        <v>*</v>
      </c>
      <c r="AE10" s="130" t="str">
        <f>[5]Março!$I$34</f>
        <v>*</v>
      </c>
      <c r="AF10" s="130" t="str">
        <f>[5]Março!$I$35</f>
        <v>*</v>
      </c>
      <c r="AG10" s="139" t="str">
        <f>[5]Março!$I$36</f>
        <v>*</v>
      </c>
    </row>
    <row r="11" spans="1:38" x14ac:dyDescent="0.2">
      <c r="A11" s="97" t="s">
        <v>64</v>
      </c>
      <c r="B11" s="11" t="str">
        <f>[6]Março!$I$5</f>
        <v>SE</v>
      </c>
      <c r="C11" s="11" t="str">
        <f>[6]Março!$I$6</f>
        <v>SE</v>
      </c>
      <c r="D11" s="11" t="str">
        <f>[6]Março!$I$7</f>
        <v>SE</v>
      </c>
      <c r="E11" s="11" t="str">
        <f>[6]Março!$I$8</f>
        <v>L</v>
      </c>
      <c r="F11" s="11" t="str">
        <f>[6]Março!$I$9</f>
        <v>L</v>
      </c>
      <c r="G11" s="11" t="str">
        <f>[6]Março!$I$10</f>
        <v>L</v>
      </c>
      <c r="H11" s="11" t="str">
        <f>[6]Março!$I$11</f>
        <v>L</v>
      </c>
      <c r="I11" s="11" t="str">
        <f>[6]Março!$I$12</f>
        <v>L</v>
      </c>
      <c r="J11" s="11" t="str">
        <f>[6]Março!$I$13</f>
        <v>SE</v>
      </c>
      <c r="K11" s="11" t="str">
        <f>[6]Março!$I$14</f>
        <v>SE</v>
      </c>
      <c r="L11" s="11" t="str">
        <f>[6]Março!$I$15</f>
        <v>SE</v>
      </c>
      <c r="M11" s="11" t="str">
        <f>[6]Março!$I$16</f>
        <v>SE</v>
      </c>
      <c r="N11" s="11" t="str">
        <f>[6]Março!$I$17</f>
        <v>L</v>
      </c>
      <c r="O11" s="11" t="str">
        <f>[6]Março!$I$18</f>
        <v>SE</v>
      </c>
      <c r="P11" s="11" t="str">
        <f>[6]Março!$I$19</f>
        <v>L</v>
      </c>
      <c r="Q11" s="11" t="str">
        <f>[6]Março!$I$20</f>
        <v>N</v>
      </c>
      <c r="R11" s="11" t="str">
        <f>[6]Março!$I$21</f>
        <v>N</v>
      </c>
      <c r="S11" s="11" t="str">
        <f>[6]Março!$I$22</f>
        <v>L</v>
      </c>
      <c r="T11" s="130" t="str">
        <f>[6]Março!$I$23</f>
        <v>N</v>
      </c>
      <c r="U11" s="130" t="str">
        <f>[6]Março!$I$24</f>
        <v>O</v>
      </c>
      <c r="V11" s="130" t="str">
        <f>[6]Março!$I$25</f>
        <v>SO</v>
      </c>
      <c r="W11" s="130" t="str">
        <f>[6]Março!$I$26</f>
        <v>L</v>
      </c>
      <c r="X11" s="130" t="str">
        <f>[6]Março!$I$27</f>
        <v>SE</v>
      </c>
      <c r="Y11" s="130" t="str">
        <f>[6]Março!$I$28</f>
        <v>L</v>
      </c>
      <c r="Z11" s="130" t="str">
        <f>[6]Março!$I$29</f>
        <v>L</v>
      </c>
      <c r="AA11" s="130" t="str">
        <f>[6]Março!$I$30</f>
        <v>SE</v>
      </c>
      <c r="AB11" s="130" t="str">
        <f>[6]Março!$I$31</f>
        <v>L</v>
      </c>
      <c r="AC11" s="130" t="str">
        <f>[6]Março!$I$32</f>
        <v>L</v>
      </c>
      <c r="AD11" s="130" t="str">
        <f>[6]Março!$I$33</f>
        <v>L</v>
      </c>
      <c r="AE11" s="130" t="str">
        <f>[6]Março!$I$34</f>
        <v>L</v>
      </c>
      <c r="AF11" s="130" t="str">
        <f>[6]Março!$I$35</f>
        <v>L</v>
      </c>
      <c r="AG11" s="126" t="str">
        <f>[6]Março!$I$36</f>
        <v>L</v>
      </c>
    </row>
    <row r="12" spans="1:38" x14ac:dyDescent="0.2">
      <c r="A12" s="97" t="s">
        <v>41</v>
      </c>
      <c r="B12" s="135" t="str">
        <f>[7]Março!$I$5</f>
        <v>N</v>
      </c>
      <c r="C12" s="135" t="str">
        <f>[7]Março!$I$6</f>
        <v>N</v>
      </c>
      <c r="D12" s="135" t="str">
        <f>[7]Março!$I$7</f>
        <v>N</v>
      </c>
      <c r="E12" s="135" t="str">
        <f>[7]Março!$I$8</f>
        <v>N</v>
      </c>
      <c r="F12" s="135" t="str">
        <f>[7]Março!$I$9</f>
        <v>N</v>
      </c>
      <c r="G12" s="135" t="str">
        <f>[7]Março!$I$10</f>
        <v>N</v>
      </c>
      <c r="H12" s="135" t="str">
        <f>[7]Março!$I$11</f>
        <v>N</v>
      </c>
      <c r="I12" s="135" t="str">
        <f>[7]Março!$I$12</f>
        <v>N</v>
      </c>
      <c r="J12" s="135" t="str">
        <f>[7]Março!$I$13</f>
        <v>N</v>
      </c>
      <c r="K12" s="135" t="str">
        <f>[7]Março!$I$14</f>
        <v>N</v>
      </c>
      <c r="L12" s="135" t="str">
        <f>[7]Março!$I$15</f>
        <v>N</v>
      </c>
      <c r="M12" s="135" t="str">
        <f>[7]Março!$I$16</f>
        <v>N</v>
      </c>
      <c r="N12" s="135" t="str">
        <f>[7]Março!$I$17</f>
        <v>N</v>
      </c>
      <c r="O12" s="135" t="str">
        <f>[7]Março!$I$18</f>
        <v>N</v>
      </c>
      <c r="P12" s="135" t="str">
        <f>[7]Março!$I$19</f>
        <v>N</v>
      </c>
      <c r="Q12" s="135" t="str">
        <f>[7]Março!$I$20</f>
        <v>N</v>
      </c>
      <c r="R12" s="135" t="str">
        <f>[7]Março!$I$21</f>
        <v>N</v>
      </c>
      <c r="S12" s="135" t="str">
        <f>[7]Março!$I$22</f>
        <v>N</v>
      </c>
      <c r="T12" s="130" t="str">
        <f>[7]Março!$I$23</f>
        <v>N</v>
      </c>
      <c r="U12" s="130" t="str">
        <f>[7]Março!$I$24</f>
        <v>N</v>
      </c>
      <c r="V12" s="130" t="str">
        <f>[7]Março!$I$25</f>
        <v>N</v>
      </c>
      <c r="W12" s="130" t="str">
        <f>[7]Março!$I$26</f>
        <v>N</v>
      </c>
      <c r="X12" s="130" t="str">
        <f>[7]Março!$I$27</f>
        <v>N</v>
      </c>
      <c r="Y12" s="130" t="str">
        <f>[7]Março!$I$28</f>
        <v>N</v>
      </c>
      <c r="Z12" s="130" t="str">
        <f>[7]Março!$I$29</f>
        <v>N</v>
      </c>
      <c r="AA12" s="130" t="str">
        <f>[7]Março!$I$30</f>
        <v>N</v>
      </c>
      <c r="AB12" s="130" t="str">
        <f>[7]Março!$I$31</f>
        <v>N</v>
      </c>
      <c r="AC12" s="130" t="str">
        <f>[7]Março!$I$32</f>
        <v>N</v>
      </c>
      <c r="AD12" s="130" t="str">
        <f>[7]Março!$I$33</f>
        <v>N</v>
      </c>
      <c r="AE12" s="130" t="str">
        <f>[7]Março!$I$34</f>
        <v>N</v>
      </c>
      <c r="AF12" s="130" t="str">
        <f>[7]Março!$I$35</f>
        <v>N</v>
      </c>
      <c r="AG12" s="126" t="str">
        <f>[7]Março!$I$36</f>
        <v>N</v>
      </c>
      <c r="AJ12" t="s">
        <v>47</v>
      </c>
    </row>
    <row r="13" spans="1:38" x14ac:dyDescent="0.2">
      <c r="A13" s="97" t="s">
        <v>114</v>
      </c>
      <c r="B13" s="11" t="str">
        <f>[8]Março!$I$5</f>
        <v>*</v>
      </c>
      <c r="C13" s="11" t="str">
        <f>[8]Março!$I$6</f>
        <v>*</v>
      </c>
      <c r="D13" s="11" t="str">
        <f>[8]Março!$I$7</f>
        <v>*</v>
      </c>
      <c r="E13" s="11" t="str">
        <f>[8]Março!$I$8</f>
        <v>*</v>
      </c>
      <c r="F13" s="11" t="str">
        <f>[8]Março!$I$9</f>
        <v>*</v>
      </c>
      <c r="G13" s="11" t="str">
        <f>[8]Março!$I$10</f>
        <v>*</v>
      </c>
      <c r="H13" s="11" t="str">
        <f>[8]Março!$I$11</f>
        <v>*</v>
      </c>
      <c r="I13" s="11" t="str">
        <f>[8]Março!$I$12</f>
        <v>*</v>
      </c>
      <c r="J13" s="11" t="str">
        <f>[8]Março!$I$13</f>
        <v>*</v>
      </c>
      <c r="K13" s="11" t="str">
        <f>[8]Março!$I$14</f>
        <v>*</v>
      </c>
      <c r="L13" s="11" t="str">
        <f>[8]Março!$I$15</f>
        <v>*</v>
      </c>
      <c r="M13" s="11" t="str">
        <f>[8]Março!$I$16</f>
        <v>*</v>
      </c>
      <c r="N13" s="11" t="str">
        <f>[8]Março!$I$17</f>
        <v>*</v>
      </c>
      <c r="O13" s="11" t="str">
        <f>[8]Março!$I$18</f>
        <v>*</v>
      </c>
      <c r="P13" s="11" t="str">
        <f>[8]Março!$I$19</f>
        <v>*</v>
      </c>
      <c r="Q13" s="11" t="str">
        <f>[8]Março!$I$20</f>
        <v>*</v>
      </c>
      <c r="R13" s="11" t="str">
        <f>[8]Março!$I$21</f>
        <v>*</v>
      </c>
      <c r="S13" s="11" t="str">
        <f>[8]Março!$I$22</f>
        <v>*</v>
      </c>
      <c r="T13" s="11" t="str">
        <f>[8]Março!$I$23</f>
        <v>*</v>
      </c>
      <c r="U13" s="11" t="str">
        <f>[8]Março!$I$24</f>
        <v>*</v>
      </c>
      <c r="V13" s="11" t="str">
        <f>[8]Março!$I$25</f>
        <v>*</v>
      </c>
      <c r="W13" s="11" t="str">
        <f>[8]Março!$I$26</f>
        <v>*</v>
      </c>
      <c r="X13" s="11" t="str">
        <f>[8]Março!$I$27</f>
        <v>*</v>
      </c>
      <c r="Y13" s="11" t="str">
        <f>[8]Março!$I$28</f>
        <v>*</v>
      </c>
      <c r="Z13" s="11" t="str">
        <f>[8]Março!$I$29</f>
        <v>*</v>
      </c>
      <c r="AA13" s="11" t="str">
        <f>[8]Março!$I$30</f>
        <v>*</v>
      </c>
      <c r="AB13" s="11" t="str">
        <f>[8]Março!$I$31</f>
        <v>*</v>
      </c>
      <c r="AC13" s="11" t="str">
        <f>[8]Março!$I$32</f>
        <v>*</v>
      </c>
      <c r="AD13" s="11" t="str">
        <f>[8]Março!$I$33</f>
        <v>*</v>
      </c>
      <c r="AE13" s="11" t="str">
        <f>[8]Março!$I$34</f>
        <v>*</v>
      </c>
      <c r="AF13" s="11" t="str">
        <f>[8]Março!$I$35</f>
        <v>*</v>
      </c>
      <c r="AG13" s="139" t="str">
        <f>[8]Março!$I$36</f>
        <v>*</v>
      </c>
      <c r="AL13" t="s">
        <v>47</v>
      </c>
    </row>
    <row r="14" spans="1:38" x14ac:dyDescent="0.2">
      <c r="A14" s="97" t="s">
        <v>118</v>
      </c>
      <c r="B14" s="135" t="str">
        <f>[9]Março!$I$5</f>
        <v>*</v>
      </c>
      <c r="C14" s="135" t="str">
        <f>[9]Março!$I$6</f>
        <v>*</v>
      </c>
      <c r="D14" s="135" t="str">
        <f>[9]Março!$I$7</f>
        <v>*</v>
      </c>
      <c r="E14" s="135" t="str">
        <f>[9]Março!$I$8</f>
        <v>*</v>
      </c>
      <c r="F14" s="135" t="str">
        <f>[9]Março!$I$9</f>
        <v>*</v>
      </c>
      <c r="G14" s="135" t="str">
        <f>[9]Março!$I$10</f>
        <v>*</v>
      </c>
      <c r="H14" s="135" t="str">
        <f>[9]Março!$I$11</f>
        <v>*</v>
      </c>
      <c r="I14" s="135" t="str">
        <f>[9]Março!$I$12</f>
        <v>*</v>
      </c>
      <c r="J14" s="135" t="str">
        <f>[9]Março!$I$13</f>
        <v>*</v>
      </c>
      <c r="K14" s="135" t="str">
        <f>[9]Março!$I$14</f>
        <v>*</v>
      </c>
      <c r="L14" s="135" t="str">
        <f>[9]Março!$I$15</f>
        <v>*</v>
      </c>
      <c r="M14" s="135" t="str">
        <f>[9]Março!$I$16</f>
        <v>*</v>
      </c>
      <c r="N14" s="135" t="str">
        <f>[9]Março!$I$17</f>
        <v>*</v>
      </c>
      <c r="O14" s="135" t="str">
        <f>[9]Março!$I$18</f>
        <v>*</v>
      </c>
      <c r="P14" s="135" t="str">
        <f>[9]Março!$I$19</f>
        <v>*</v>
      </c>
      <c r="Q14" s="135" t="str">
        <f>[9]Março!$I$20</f>
        <v>*</v>
      </c>
      <c r="R14" s="135" t="str">
        <f>[9]Março!$I$21</f>
        <v>*</v>
      </c>
      <c r="S14" s="135" t="str">
        <f>[9]Março!$I$22</f>
        <v>*</v>
      </c>
      <c r="T14" s="130" t="str">
        <f>[9]Março!$I$23</f>
        <v>*</v>
      </c>
      <c r="U14" s="130" t="str">
        <f>[9]Março!$I$24</f>
        <v>*</v>
      </c>
      <c r="V14" s="130" t="str">
        <f>[9]Março!$I$25</f>
        <v>*</v>
      </c>
      <c r="W14" s="130" t="str">
        <f>[9]Março!$I$26</f>
        <v>*</v>
      </c>
      <c r="X14" s="130" t="str">
        <f>[9]Março!$I$27</f>
        <v>*</v>
      </c>
      <c r="Y14" s="130" t="str">
        <f>[9]Março!$I$28</f>
        <v>*</v>
      </c>
      <c r="Z14" s="130" t="str">
        <f>[9]Março!$I$29</f>
        <v>*</v>
      </c>
      <c r="AA14" s="130" t="str">
        <f>[9]Março!$I$30</f>
        <v>*</v>
      </c>
      <c r="AB14" s="130" t="str">
        <f>[9]Março!$I$31</f>
        <v>*</v>
      </c>
      <c r="AC14" s="130" t="str">
        <f>[9]Março!$I$32</f>
        <v>*</v>
      </c>
      <c r="AD14" s="130" t="str">
        <f>[9]Março!$I$33</f>
        <v>*</v>
      </c>
      <c r="AE14" s="130" t="str">
        <f>[9]Março!$I$34</f>
        <v>*</v>
      </c>
      <c r="AF14" s="130" t="str">
        <f>[9]Março!$I$35</f>
        <v>*</v>
      </c>
      <c r="AG14" s="139" t="str">
        <f>[9]Março!$I$36</f>
        <v>*</v>
      </c>
    </row>
    <row r="15" spans="1:38" x14ac:dyDescent="0.2">
      <c r="A15" s="97" t="s">
        <v>121</v>
      </c>
      <c r="B15" s="135" t="str">
        <f>[10]Março!$I$5</f>
        <v>NE</v>
      </c>
      <c r="C15" s="135" t="str">
        <f>[10]Março!$I$6</f>
        <v>L</v>
      </c>
      <c r="D15" s="135" t="str">
        <f>[10]Março!$I$7</f>
        <v>L</v>
      </c>
      <c r="E15" s="135" t="str">
        <f>[10]Março!$I$8</f>
        <v>NE</v>
      </c>
      <c r="F15" s="135" t="str">
        <f>[10]Março!$I$9</f>
        <v>NO</v>
      </c>
      <c r="G15" s="135" t="str">
        <f>[10]Março!$I$10</f>
        <v>L</v>
      </c>
      <c r="H15" s="135" t="str">
        <f>[10]Março!$I$11</f>
        <v>NE</v>
      </c>
      <c r="I15" s="135" t="str">
        <f>[10]Março!$I$12</f>
        <v>*</v>
      </c>
      <c r="J15" s="135" t="str">
        <f>[10]Março!$I$13</f>
        <v>SE</v>
      </c>
      <c r="K15" s="135" t="str">
        <f>[10]Março!$I$14</f>
        <v>SE</v>
      </c>
      <c r="L15" s="135" t="str">
        <f>[10]Março!$I$15</f>
        <v>NE</v>
      </c>
      <c r="M15" s="135" t="str">
        <f>[10]Março!$I$16</f>
        <v>*</v>
      </c>
      <c r="N15" s="135" t="str">
        <f>[10]Março!$I$17</f>
        <v>*</v>
      </c>
      <c r="O15" s="135" t="str">
        <f>[10]Março!$I$18</f>
        <v>*</v>
      </c>
      <c r="P15" s="135" t="str">
        <f>[10]Março!$I$19</f>
        <v>*</v>
      </c>
      <c r="Q15" s="135" t="str">
        <f>[10]Março!$I$20</f>
        <v>*</v>
      </c>
      <c r="R15" s="135" t="str">
        <f>[10]Março!$I$21</f>
        <v>*</v>
      </c>
      <c r="S15" s="135" t="str">
        <f>[10]Março!$I$22</f>
        <v>*</v>
      </c>
      <c r="T15" s="130" t="str">
        <f>[10]Março!$I$23</f>
        <v>N</v>
      </c>
      <c r="U15" s="130" t="str">
        <f>[10]Março!$I$24</f>
        <v>S</v>
      </c>
      <c r="V15" s="135" t="str">
        <f>[10]Março!$I$25</f>
        <v>SO</v>
      </c>
      <c r="W15" s="130" t="str">
        <f>[10]Março!$I$26</f>
        <v>L</v>
      </c>
      <c r="X15" s="130" t="str">
        <f>[10]Março!$I$27</f>
        <v>NE</v>
      </c>
      <c r="Y15" s="130" t="str">
        <f>[10]Março!$I$28</f>
        <v>L</v>
      </c>
      <c r="Z15" s="130" t="str">
        <f>[10]Março!$I$29</f>
        <v>L</v>
      </c>
      <c r="AA15" s="130" t="str">
        <f>[10]Março!$I$30</f>
        <v>*</v>
      </c>
      <c r="AB15" s="130" t="str">
        <f>[10]Março!$I$31</f>
        <v>NE</v>
      </c>
      <c r="AC15" s="130" t="str">
        <f>[10]Março!$I$32</f>
        <v>*</v>
      </c>
      <c r="AD15" s="130" t="str">
        <f>[10]Março!$I$33</f>
        <v>NE</v>
      </c>
      <c r="AE15" s="130" t="str">
        <f>[10]Março!$I$34</f>
        <v>L</v>
      </c>
      <c r="AF15" s="130" t="str">
        <f>[10]Março!$I$35</f>
        <v>NE</v>
      </c>
      <c r="AG15" s="139" t="str">
        <f>[10]Março!$I$36</f>
        <v>NE</v>
      </c>
    </row>
    <row r="16" spans="1:38" x14ac:dyDescent="0.2">
      <c r="A16" s="97" t="s">
        <v>168</v>
      </c>
      <c r="B16" s="135" t="str">
        <f>[11]Março!$I$5</f>
        <v>*</v>
      </c>
      <c r="C16" s="135" t="str">
        <f>[11]Março!$I$6</f>
        <v>*</v>
      </c>
      <c r="D16" s="135" t="str">
        <f>[11]Março!$I$7</f>
        <v>*</v>
      </c>
      <c r="E16" s="135" t="str">
        <f>[11]Março!$I$8</f>
        <v>*</v>
      </c>
      <c r="F16" s="135" t="str">
        <f>[11]Março!$I$9</f>
        <v>*</v>
      </c>
      <c r="G16" s="135" t="str">
        <f>[11]Março!$I$10</f>
        <v>*</v>
      </c>
      <c r="H16" s="135" t="str">
        <f>[11]Março!$I$11</f>
        <v>*</v>
      </c>
      <c r="I16" s="135" t="str">
        <f>[11]Março!$I$12</f>
        <v>*</v>
      </c>
      <c r="J16" s="135" t="str">
        <f>[11]Março!$I$13</f>
        <v>*</v>
      </c>
      <c r="K16" s="135" t="str">
        <f>[11]Março!$I$14</f>
        <v>*</v>
      </c>
      <c r="L16" s="135" t="str">
        <f>[11]Março!$I$15</f>
        <v>*</v>
      </c>
      <c r="M16" s="135" t="str">
        <f>[11]Março!$I$16</f>
        <v>*</v>
      </c>
      <c r="N16" s="135" t="str">
        <f>[11]Março!$I$17</f>
        <v>*</v>
      </c>
      <c r="O16" s="135" t="str">
        <f>[11]Março!$I$18</f>
        <v>*</v>
      </c>
      <c r="P16" s="135" t="str">
        <f>[11]Março!$I$19</f>
        <v>*</v>
      </c>
      <c r="Q16" s="135" t="str">
        <f>[11]Março!$I$20</f>
        <v>*</v>
      </c>
      <c r="R16" s="135" t="str">
        <f>[11]Março!$I$21</f>
        <v>*</v>
      </c>
      <c r="S16" s="135" t="str">
        <f>[11]Março!$I$22</f>
        <v>*</v>
      </c>
      <c r="T16" s="130" t="str">
        <f>[11]Março!$I$23</f>
        <v>*</v>
      </c>
      <c r="U16" s="130" t="str">
        <f>[11]Março!$I$24</f>
        <v>*</v>
      </c>
      <c r="V16" s="130" t="str">
        <f>[11]Março!$I$25</f>
        <v>*</v>
      </c>
      <c r="W16" s="130" t="str">
        <f>[11]Março!$I$26</f>
        <v>*</v>
      </c>
      <c r="X16" s="130" t="str">
        <f>[11]Março!$I$27</f>
        <v>*</v>
      </c>
      <c r="Y16" s="130" t="str">
        <f>[11]Março!$I$28</f>
        <v>*</v>
      </c>
      <c r="Z16" s="130" t="str">
        <f>[11]Março!$I$29</f>
        <v>*</v>
      </c>
      <c r="AA16" s="130" t="str">
        <f>[11]Março!$I$30</f>
        <v>*</v>
      </c>
      <c r="AB16" s="130" t="str">
        <f>[11]Março!$I$31</f>
        <v>*</v>
      </c>
      <c r="AC16" s="130" t="str">
        <f>[11]Março!$I$32</f>
        <v>*</v>
      </c>
      <c r="AD16" s="130" t="str">
        <f>[11]Março!$I$33</f>
        <v>*</v>
      </c>
      <c r="AE16" s="130" t="str">
        <f>[11]Março!$I$34</f>
        <v>*</v>
      </c>
      <c r="AF16" s="130" t="str">
        <f>[11]Março!$I$35</f>
        <v>*</v>
      </c>
      <c r="AG16" s="139" t="str">
        <f>[11]Março!$I$36</f>
        <v>*</v>
      </c>
      <c r="AJ16" t="s">
        <v>47</v>
      </c>
    </row>
    <row r="17" spans="1:40" x14ac:dyDescent="0.2">
      <c r="A17" s="97" t="s">
        <v>2</v>
      </c>
      <c r="B17" s="135" t="str">
        <f>[12]Março!$I$5</f>
        <v>SE</v>
      </c>
      <c r="C17" s="135" t="str">
        <f>[12]Março!$I$6</f>
        <v>SE</v>
      </c>
      <c r="D17" s="135" t="str">
        <f>[12]Março!$I$7</f>
        <v>SE</v>
      </c>
      <c r="E17" s="135" t="str">
        <f>[12]Março!$I$8</f>
        <v>SE</v>
      </c>
      <c r="F17" s="135" t="str">
        <f>[12]Março!$I$9</f>
        <v>L</v>
      </c>
      <c r="G17" s="135" t="str">
        <f>[12]Março!$I$10</f>
        <v>L</v>
      </c>
      <c r="H17" s="135" t="str">
        <f>[12]Março!$I$11</f>
        <v>L</v>
      </c>
      <c r="I17" s="135" t="str">
        <f>[12]Março!$I$12</f>
        <v>L</v>
      </c>
      <c r="J17" s="135" t="str">
        <f>[12]Março!$I$13</f>
        <v>L</v>
      </c>
      <c r="K17" s="135" t="str">
        <f>[12]Março!$I$14</f>
        <v>L</v>
      </c>
      <c r="L17" s="135" t="str">
        <f>[12]Março!$I$15</f>
        <v>SE</v>
      </c>
      <c r="M17" s="135" t="str">
        <f>[12]Março!$I$16</f>
        <v>L</v>
      </c>
      <c r="N17" s="135" t="str">
        <f>[12]Março!$I$17</f>
        <v>L</v>
      </c>
      <c r="O17" s="135" t="str">
        <f>[12]Março!$I$18</f>
        <v>L</v>
      </c>
      <c r="P17" s="135" t="str">
        <f>[12]Março!$I$19</f>
        <v>N</v>
      </c>
      <c r="Q17" s="135" t="str">
        <f>[12]Março!$I$20</f>
        <v>N</v>
      </c>
      <c r="R17" s="135" t="str">
        <f>[12]Março!$I$21</f>
        <v>N</v>
      </c>
      <c r="S17" s="135" t="str">
        <f>[12]Março!$I$22</f>
        <v>N</v>
      </c>
      <c r="T17" s="130" t="str">
        <f>[12]Março!$I$23</f>
        <v>NE</v>
      </c>
      <c r="U17" s="130" t="str">
        <f>[12]Março!$I$24</f>
        <v>N</v>
      </c>
      <c r="V17" s="135" t="str">
        <f>[12]Março!$I$25</f>
        <v>N</v>
      </c>
      <c r="W17" s="130" t="str">
        <f>[12]Março!$I$26</f>
        <v>NE</v>
      </c>
      <c r="X17" s="130" t="str">
        <f>[12]Março!$I$27</f>
        <v>SE</v>
      </c>
      <c r="Y17" s="130" t="str">
        <f>[12]Março!$I$28</f>
        <v>SE</v>
      </c>
      <c r="Z17" s="130" t="str">
        <f>[12]Março!$I$29</f>
        <v>L</v>
      </c>
      <c r="AA17" s="130" t="str">
        <f>[12]Março!$I$30</f>
        <v>L</v>
      </c>
      <c r="AB17" s="130" t="str">
        <f>[12]Março!$I$31</f>
        <v>L</v>
      </c>
      <c r="AC17" s="130" t="str">
        <f>[12]Março!$I$32</f>
        <v>NE</v>
      </c>
      <c r="AD17" s="130" t="str">
        <f>[12]Março!$I$33</f>
        <v>L</v>
      </c>
      <c r="AE17" s="130" t="str">
        <f>[12]Março!$I$34</f>
        <v>L</v>
      </c>
      <c r="AF17" s="130" t="str">
        <f>[12]Março!$I$35</f>
        <v>L</v>
      </c>
      <c r="AG17" s="126" t="str">
        <f>[12]Março!$I$36</f>
        <v>L</v>
      </c>
      <c r="AI17" s="12" t="s">
        <v>47</v>
      </c>
      <c r="AJ17" t="s">
        <v>47</v>
      </c>
    </row>
    <row r="18" spans="1:40" x14ac:dyDescent="0.2">
      <c r="A18" s="97" t="s">
        <v>3</v>
      </c>
      <c r="B18" s="135" t="str">
        <f>[13]Março!$I$5</f>
        <v>SO</v>
      </c>
      <c r="C18" s="135" t="str">
        <f>[13]Março!$I$6</f>
        <v>SO</v>
      </c>
      <c r="D18" s="135" t="str">
        <f>[13]Março!$I$7</f>
        <v>O</v>
      </c>
      <c r="E18" s="135" t="str">
        <f>[13]Março!$I$8</f>
        <v>SO</v>
      </c>
      <c r="F18" s="135" t="str">
        <f>[13]Março!$I$9</f>
        <v>SO</v>
      </c>
      <c r="G18" s="135" t="str">
        <f>[13]Março!$I$10</f>
        <v>SO</v>
      </c>
      <c r="H18" s="135" t="str">
        <f>[13]Março!$I$11</f>
        <v>SO</v>
      </c>
      <c r="I18" s="135" t="str">
        <f>[13]Março!$I$12</f>
        <v>O</v>
      </c>
      <c r="J18" s="135" t="str">
        <f>[13]Março!$I$13</f>
        <v>SO</v>
      </c>
      <c r="K18" s="135" t="str">
        <f>[13]Março!$I$14</f>
        <v>SO</v>
      </c>
      <c r="L18" s="135" t="str">
        <f>[13]Março!$I$15</f>
        <v>SO</v>
      </c>
      <c r="M18" s="135" t="str">
        <f>[13]Março!$I$16</f>
        <v>SO</v>
      </c>
      <c r="N18" s="135" t="str">
        <f>[13]Março!$I$17</f>
        <v>SO</v>
      </c>
      <c r="O18" s="135" t="str">
        <f>[13]Março!$I$18</f>
        <v>SO</v>
      </c>
      <c r="P18" s="135" t="str">
        <f>[13]Março!$I$19</f>
        <v>NO</v>
      </c>
      <c r="Q18" s="135" t="str">
        <f>[13]Março!$I$20</f>
        <v>NO</v>
      </c>
      <c r="R18" s="135" t="str">
        <f>[13]Março!$I$21</f>
        <v>NO</v>
      </c>
      <c r="S18" s="135" t="str">
        <f>[13]Março!$I$22</f>
        <v>NO</v>
      </c>
      <c r="T18" s="130" t="str">
        <f>[13]Março!$I$23</f>
        <v>O</v>
      </c>
      <c r="U18" s="130" t="str">
        <f>[13]Março!$I$24</f>
        <v>NO</v>
      </c>
      <c r="V18" s="130" t="str">
        <f>[13]Março!$I$25</f>
        <v>O</v>
      </c>
      <c r="W18" s="130" t="str">
        <f>[13]Março!$I$26</f>
        <v>SO</v>
      </c>
      <c r="X18" s="130" t="str">
        <f>[13]Março!$I$27</f>
        <v>SO</v>
      </c>
      <c r="Y18" s="130" t="str">
        <f>[13]Março!$I$28</f>
        <v>O</v>
      </c>
      <c r="Z18" s="130" t="str">
        <f>[13]Março!$I$29</f>
        <v>SO</v>
      </c>
      <c r="AA18" s="130" t="str">
        <f>[13]Março!$I$30</f>
        <v>SO</v>
      </c>
      <c r="AB18" s="130" t="str">
        <f>[13]Março!$I$31</f>
        <v>SO</v>
      </c>
      <c r="AC18" s="130" t="str">
        <f>[13]Março!$I$32</f>
        <v>SO</v>
      </c>
      <c r="AD18" s="130" t="str">
        <f>[13]Março!$I$33</f>
        <v>SO</v>
      </c>
      <c r="AE18" s="130" t="str">
        <f>[13]Março!$I$34</f>
        <v>SO</v>
      </c>
      <c r="AF18" s="130" t="str">
        <f>[13]Março!$I$35</f>
        <v>O</v>
      </c>
      <c r="AG18" s="126" t="str">
        <f>[13]Março!$I$36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97" t="s">
        <v>4</v>
      </c>
      <c r="B19" s="135" t="str">
        <f>[14]Março!$I$5</f>
        <v>*</v>
      </c>
      <c r="C19" s="135" t="str">
        <f>[14]Março!$I$6</f>
        <v>*</v>
      </c>
      <c r="D19" s="135" t="str">
        <f>[14]Março!$I$7</f>
        <v>*</v>
      </c>
      <c r="E19" s="135" t="str">
        <f>[14]Março!$I$8</f>
        <v>*</v>
      </c>
      <c r="F19" s="135" t="str">
        <f>[14]Março!$I$9</f>
        <v>*</v>
      </c>
      <c r="G19" s="135" t="str">
        <f>[14]Março!$I$10</f>
        <v>*</v>
      </c>
      <c r="H19" s="135" t="str">
        <f>[14]Março!$I$11</f>
        <v>*</v>
      </c>
      <c r="I19" s="135" t="str">
        <f>[14]Março!$I$12</f>
        <v>*</v>
      </c>
      <c r="J19" s="135" t="str">
        <f>[14]Março!$I$13</f>
        <v>*</v>
      </c>
      <c r="K19" s="135" t="str">
        <f>[14]Março!$I$14</f>
        <v>*</v>
      </c>
      <c r="L19" s="135" t="str">
        <f>[14]Março!$I$15</f>
        <v>*</v>
      </c>
      <c r="M19" s="135" t="str">
        <f>[14]Março!$I$16</f>
        <v>*</v>
      </c>
      <c r="N19" s="135" t="str">
        <f>[14]Março!$I$17</f>
        <v>*</v>
      </c>
      <c r="O19" s="135" t="str">
        <f>[14]Março!$I$18</f>
        <v>*</v>
      </c>
      <c r="P19" s="135" t="str">
        <f>[14]Março!$I$19</f>
        <v>*</v>
      </c>
      <c r="Q19" s="135" t="str">
        <f>[14]Março!$I$20</f>
        <v>*</v>
      </c>
      <c r="R19" s="135" t="str">
        <f>[14]Março!$I$21</f>
        <v>*</v>
      </c>
      <c r="S19" s="135" t="str">
        <f>[14]Março!$I$22</f>
        <v>*</v>
      </c>
      <c r="T19" s="130" t="str">
        <f>[14]Março!$I$23</f>
        <v>*</v>
      </c>
      <c r="U19" s="130" t="str">
        <f>[14]Março!$I$24</f>
        <v>*</v>
      </c>
      <c r="V19" s="130" t="str">
        <f>[14]Março!$I$25</f>
        <v>*</v>
      </c>
      <c r="W19" s="130" t="str">
        <f>[14]Março!$I$26</f>
        <v>*</v>
      </c>
      <c r="X19" s="130" t="str">
        <f>[14]Março!$I$27</f>
        <v>*</v>
      </c>
      <c r="Y19" s="130" t="str">
        <f>[14]Março!$I$28</f>
        <v>*</v>
      </c>
      <c r="Z19" s="130" t="str">
        <f>[14]Março!$I$29</f>
        <v>*</v>
      </c>
      <c r="AA19" s="130" t="str">
        <f>[14]Março!$I$30</f>
        <v>*</v>
      </c>
      <c r="AB19" s="130" t="str">
        <f>[14]Março!$I$31</f>
        <v>*</v>
      </c>
      <c r="AC19" s="130" t="str">
        <f>[14]Março!$I$32</f>
        <v>*</v>
      </c>
      <c r="AD19" s="130" t="str">
        <f>[14]Março!$I$33</f>
        <v>*</v>
      </c>
      <c r="AE19" s="130" t="str">
        <f>[14]Março!$I$34</f>
        <v>*</v>
      </c>
      <c r="AF19" s="130" t="str">
        <f>[14]Março!$I$35</f>
        <v>*</v>
      </c>
      <c r="AG19" s="126" t="s">
        <v>226</v>
      </c>
      <c r="AJ19" t="s">
        <v>47</v>
      </c>
    </row>
    <row r="20" spans="1:40" x14ac:dyDescent="0.2">
      <c r="A20" s="97" t="s">
        <v>5</v>
      </c>
      <c r="B20" s="130" t="str">
        <f>[15]Março!$I$5</f>
        <v>L</v>
      </c>
      <c r="C20" s="130" t="str">
        <f>[15]Março!$I$6</f>
        <v>SE</v>
      </c>
      <c r="D20" s="130" t="str">
        <f>[15]Março!$I$7</f>
        <v>SE</v>
      </c>
      <c r="E20" s="130" t="str">
        <f>[15]Março!$I$8</f>
        <v>SE</v>
      </c>
      <c r="F20" s="130" t="str">
        <f>[15]Março!$I$9</f>
        <v>L</v>
      </c>
      <c r="G20" s="130" t="str">
        <f>[15]Março!$I$10</f>
        <v>L</v>
      </c>
      <c r="H20" s="130" t="str">
        <f>[15]Março!$I$11</f>
        <v>SE</v>
      </c>
      <c r="I20" s="130" t="str">
        <f>[15]Março!$I$12</f>
        <v>L</v>
      </c>
      <c r="J20" s="130" t="str">
        <f>[15]Março!$I$13</f>
        <v>L</v>
      </c>
      <c r="K20" s="130" t="str">
        <f>[15]Março!$I$14</f>
        <v>L</v>
      </c>
      <c r="L20" s="130" t="str">
        <f>[15]Março!$I$15</f>
        <v>L</v>
      </c>
      <c r="M20" s="130" t="str">
        <f>[15]Março!$I$16</f>
        <v>SE</v>
      </c>
      <c r="N20" s="130" t="str">
        <f>[15]Março!$I$17</f>
        <v>L</v>
      </c>
      <c r="O20" s="130" t="str">
        <f>[15]Março!$I$18</f>
        <v>SE</v>
      </c>
      <c r="P20" s="130" t="str">
        <f>[15]Março!$I$19</f>
        <v>SE</v>
      </c>
      <c r="Q20" s="130" t="str">
        <f>[15]Março!$I$20</f>
        <v>L</v>
      </c>
      <c r="R20" s="130" t="str">
        <f>[15]Março!$I$21</f>
        <v>N</v>
      </c>
      <c r="S20" s="130" t="str">
        <f>[15]Março!$I$22</f>
        <v>N</v>
      </c>
      <c r="T20" s="130" t="str">
        <f>[15]Março!$I$23</f>
        <v>NO</v>
      </c>
      <c r="U20" s="130" t="str">
        <f>[15]Março!$I$24</f>
        <v>L</v>
      </c>
      <c r="V20" s="130" t="str">
        <f>[15]Março!$I$25</f>
        <v>O</v>
      </c>
      <c r="W20" s="130" t="str">
        <f>[15]Março!$I$26</f>
        <v>O</v>
      </c>
      <c r="X20" s="130" t="str">
        <f>[15]Março!$I$27</f>
        <v>L</v>
      </c>
      <c r="Y20" s="130" t="str">
        <f>[15]Março!$I$28</f>
        <v>SE</v>
      </c>
      <c r="Z20" s="130" t="str">
        <f>[15]Março!$I$29</f>
        <v>S</v>
      </c>
      <c r="AA20" s="130" t="str">
        <f>[15]Março!$I$30</f>
        <v>L</v>
      </c>
      <c r="AB20" s="130" t="str">
        <f>[15]Março!$I$31</f>
        <v>L</v>
      </c>
      <c r="AC20" s="130" t="str">
        <f>[15]Março!$I$32</f>
        <v>L</v>
      </c>
      <c r="AD20" s="130" t="str">
        <f>[15]Março!$I$33</f>
        <v>NE</v>
      </c>
      <c r="AE20" s="130" t="str">
        <f>[15]Março!$I$34</f>
        <v>SE</v>
      </c>
      <c r="AF20" s="130" t="str">
        <f>[15]Março!$I$35</f>
        <v>L</v>
      </c>
      <c r="AG20" s="126" t="str">
        <f>[15]Março!$I$36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7" t="s">
        <v>43</v>
      </c>
      <c r="B21" s="130" t="str">
        <f>[16]Março!$I$5</f>
        <v>SE</v>
      </c>
      <c r="C21" s="130" t="str">
        <f>[16]Março!$I$6</f>
        <v>SE</v>
      </c>
      <c r="D21" s="130" t="str">
        <f>[16]Março!$I$7</f>
        <v>L</v>
      </c>
      <c r="E21" s="130" t="str">
        <f>[16]Março!$I$8</f>
        <v>L</v>
      </c>
      <c r="F21" s="130" t="str">
        <f>[16]Março!$I$9</f>
        <v>L</v>
      </c>
      <c r="G21" s="130" t="str">
        <f>[16]Março!$I$10</f>
        <v>NE</v>
      </c>
      <c r="H21" s="130" t="str">
        <f>[16]Março!$I$11</f>
        <v>NE</v>
      </c>
      <c r="I21" s="130" t="str">
        <f>[16]Março!$I$12</f>
        <v>NE</v>
      </c>
      <c r="J21" s="130" t="str">
        <f>[16]Março!$I$13</f>
        <v>L</v>
      </c>
      <c r="K21" s="130" t="str">
        <f>[16]Março!$I$14</f>
        <v>NE</v>
      </c>
      <c r="L21" s="130" t="str">
        <f>[16]Março!$I$15</f>
        <v>NE</v>
      </c>
      <c r="M21" s="130" t="str">
        <f>[16]Março!$I$16</f>
        <v>NE</v>
      </c>
      <c r="N21" s="130" t="str">
        <f>[16]Março!$I$17</f>
        <v>NE</v>
      </c>
      <c r="O21" s="130" t="str">
        <f>[16]Março!$I$18</f>
        <v>NE</v>
      </c>
      <c r="P21" s="130" t="str">
        <f>[16]Março!$I$19</f>
        <v>NE</v>
      </c>
      <c r="Q21" s="130" t="str">
        <f>[16]Março!$I$20</f>
        <v>NE</v>
      </c>
      <c r="R21" s="130" t="str">
        <f>[16]Março!$I$21</f>
        <v>NE</v>
      </c>
      <c r="S21" s="130" t="str">
        <f>[16]Março!$I$22</f>
        <v>NE</v>
      </c>
      <c r="T21" s="130" t="str">
        <f>[16]Março!$I$23</f>
        <v>N</v>
      </c>
      <c r="U21" s="130" t="str">
        <f>[16]Março!$I$24</f>
        <v>NO</v>
      </c>
      <c r="V21" s="130" t="str">
        <f>[16]Março!$I$25</f>
        <v>NO</v>
      </c>
      <c r="W21" s="130" t="str">
        <f>[16]Março!$I$26</f>
        <v>SO</v>
      </c>
      <c r="X21" s="130" t="str">
        <f>[16]Março!$I$27</f>
        <v>L</v>
      </c>
      <c r="Y21" s="130" t="str">
        <f>[16]Março!$I$28</f>
        <v>L</v>
      </c>
      <c r="Z21" s="130" t="str">
        <f>[16]Março!$I$29</f>
        <v>NE</v>
      </c>
      <c r="AA21" s="130" t="str">
        <f>[16]Março!$I$30</f>
        <v>L</v>
      </c>
      <c r="AB21" s="130" t="str">
        <f>[16]Março!$I$31</f>
        <v>L</v>
      </c>
      <c r="AC21" s="130" t="str">
        <f>[16]Março!$I$32</f>
        <v>NE</v>
      </c>
      <c r="AD21" s="130" t="str">
        <f>[16]Março!$I$33</f>
        <v>NE</v>
      </c>
      <c r="AE21" s="130" t="str">
        <f>[16]Março!$I$34</f>
        <v>L</v>
      </c>
      <c r="AF21" s="130" t="str">
        <f>[16]Março!$I$35</f>
        <v>L</v>
      </c>
      <c r="AG21" s="126" t="str">
        <f>[16]Março!$I$36</f>
        <v>NE</v>
      </c>
      <c r="AK21" t="s">
        <v>47</v>
      </c>
    </row>
    <row r="22" spans="1:40" x14ac:dyDescent="0.2">
      <c r="A22" s="97" t="s">
        <v>6</v>
      </c>
      <c r="B22" s="130" t="str">
        <f>[17]Março!$I$5</f>
        <v>SE</v>
      </c>
      <c r="C22" s="130" t="str">
        <f>[17]Março!$I$6</f>
        <v>SE</v>
      </c>
      <c r="D22" s="130" t="str">
        <f>[17]Março!$I$7</f>
        <v>SE</v>
      </c>
      <c r="E22" s="130" t="str">
        <f>[17]Março!$I$8</f>
        <v>S</v>
      </c>
      <c r="F22" s="130" t="str">
        <f>[17]Março!$I$9</f>
        <v>L</v>
      </c>
      <c r="G22" s="130" t="str">
        <f>[17]Março!$I$10</f>
        <v>SE</v>
      </c>
      <c r="H22" s="130" t="str">
        <f>[17]Março!$I$11</f>
        <v>L</v>
      </c>
      <c r="I22" s="130" t="str">
        <f>[17]Março!$I$12</f>
        <v>L</v>
      </c>
      <c r="J22" s="130" t="str">
        <f>[17]Março!$I$13</f>
        <v>L</v>
      </c>
      <c r="K22" s="130" t="str">
        <f>[17]Março!$I$14</f>
        <v>SE</v>
      </c>
      <c r="L22" s="130" t="str">
        <f>[17]Março!$I$15</f>
        <v>L</v>
      </c>
      <c r="M22" s="130" t="str">
        <f>[17]Março!$I$16</f>
        <v>SE</v>
      </c>
      <c r="N22" s="130" t="str">
        <f>[17]Março!$I$17</f>
        <v>SE</v>
      </c>
      <c r="O22" s="130" t="str">
        <f>[17]Março!$I$18</f>
        <v>L</v>
      </c>
      <c r="P22" s="130" t="str">
        <f>[17]Março!$I$19</f>
        <v>O</v>
      </c>
      <c r="Q22" s="130" t="str">
        <f>[17]Março!$I$20</f>
        <v>SE</v>
      </c>
      <c r="R22" s="130" t="str">
        <f>[17]Março!$I$21</f>
        <v>NE</v>
      </c>
      <c r="S22" s="130" t="str">
        <f>[17]Março!$I$22</f>
        <v>SE</v>
      </c>
      <c r="T22" s="130" t="str">
        <f>[17]Março!$I$23</f>
        <v>NO</v>
      </c>
      <c r="U22" s="130" t="str">
        <f>[17]Março!$I$24</f>
        <v>L</v>
      </c>
      <c r="V22" s="130" t="str">
        <f>[17]Março!$I$25</f>
        <v>NO</v>
      </c>
      <c r="W22" s="130" t="str">
        <f>[17]Março!$I$26</f>
        <v>L</v>
      </c>
      <c r="X22" s="130" t="str">
        <f>[17]Março!$I$27</f>
        <v>SE</v>
      </c>
      <c r="Y22" s="130" t="str">
        <f>[17]Março!$I$28</f>
        <v>SE</v>
      </c>
      <c r="Z22" s="130" t="str">
        <f>[17]Março!$I$29</f>
        <v>SE</v>
      </c>
      <c r="AA22" s="130" t="str">
        <f>[17]Março!$I$30</f>
        <v>L</v>
      </c>
      <c r="AB22" s="130" t="str">
        <f>[17]Março!$I$31</f>
        <v>NE</v>
      </c>
      <c r="AC22" s="130" t="str">
        <f>[17]Março!$I$32</f>
        <v>SE</v>
      </c>
      <c r="AD22" s="130" t="str">
        <f>[17]Março!$I$33</f>
        <v>L</v>
      </c>
      <c r="AE22" s="130" t="str">
        <f>[17]Março!$I$34</f>
        <v>L</v>
      </c>
      <c r="AF22" s="130" t="str">
        <f>[17]Março!$I$35</f>
        <v>SE</v>
      </c>
      <c r="AG22" s="126" t="str">
        <f>[17]Março!$I$36</f>
        <v>SE</v>
      </c>
      <c r="AK22" t="s">
        <v>47</v>
      </c>
    </row>
    <row r="23" spans="1:40" x14ac:dyDescent="0.2">
      <c r="A23" s="97" t="s">
        <v>7</v>
      </c>
      <c r="B23" s="135" t="str">
        <f>[18]Março!$I$5</f>
        <v>SO</v>
      </c>
      <c r="C23" s="135" t="str">
        <f>[18]Março!$I$6</f>
        <v>O</v>
      </c>
      <c r="D23" s="135" t="str">
        <f>[18]Março!$I$7</f>
        <v>O</v>
      </c>
      <c r="E23" s="135" t="str">
        <f>[18]Março!$I$8</f>
        <v>O</v>
      </c>
      <c r="F23" s="135" t="str">
        <f>[18]Março!$I$9</f>
        <v>O</v>
      </c>
      <c r="G23" s="135" t="str">
        <f>[18]Março!$I$10</f>
        <v>SO</v>
      </c>
      <c r="H23" s="135" t="str">
        <f>[18]Março!$I$11</f>
        <v>SO</v>
      </c>
      <c r="I23" s="135" t="str">
        <f>[18]Março!$I$12</f>
        <v>SO</v>
      </c>
      <c r="J23" s="135" t="str">
        <f>[18]Março!$I$13</f>
        <v>SO</v>
      </c>
      <c r="K23" s="135" t="str">
        <f>[18]Março!$I$14</f>
        <v>O</v>
      </c>
      <c r="L23" s="135" t="str">
        <f>[18]Março!$I$15</f>
        <v>SO</v>
      </c>
      <c r="M23" s="135" t="str">
        <f>[18]Março!$I$16</f>
        <v>SO</v>
      </c>
      <c r="N23" s="135" t="str">
        <f>[18]Março!$I$17</f>
        <v>SO</v>
      </c>
      <c r="O23" s="135" t="str">
        <f>[18]Março!$I$18</f>
        <v>SO</v>
      </c>
      <c r="P23" s="135" t="str">
        <f>[18]Março!$I$19</f>
        <v>S</v>
      </c>
      <c r="Q23" s="135" t="str">
        <f>[18]Março!$I$20</f>
        <v>SE</v>
      </c>
      <c r="R23" s="135" t="str">
        <f>[18]Março!$I$21</f>
        <v>S</v>
      </c>
      <c r="S23" s="135" t="str">
        <f>[18]Março!$I$22</f>
        <v>SE</v>
      </c>
      <c r="T23" s="130" t="str">
        <f>[18]Março!$I$23</f>
        <v>NO</v>
      </c>
      <c r="U23" s="130" t="str">
        <f>[18]Março!$I$24</f>
        <v>N</v>
      </c>
      <c r="V23" s="130" t="str">
        <f>[18]Março!$I$25</f>
        <v>N</v>
      </c>
      <c r="W23" s="130" t="str">
        <f>[18]Março!$I$26</f>
        <v>O</v>
      </c>
      <c r="X23" s="130" t="str">
        <f>[18]Março!$I$27</f>
        <v>O</v>
      </c>
      <c r="Y23" s="130" t="str">
        <f>[18]Março!$I$28</f>
        <v>O</v>
      </c>
      <c r="Z23" s="130" t="str">
        <f>[18]Março!$I$29</f>
        <v>SO</v>
      </c>
      <c r="AA23" s="130" t="str">
        <f>[18]Março!$I$30</f>
        <v>O</v>
      </c>
      <c r="AB23" s="130" t="str">
        <f>[18]Março!$I$31</f>
        <v>SO</v>
      </c>
      <c r="AC23" s="130" t="str">
        <f>[18]Março!$I$32</f>
        <v>SO</v>
      </c>
      <c r="AD23" s="130" t="str">
        <f>[18]Março!$I$33</f>
        <v>S</v>
      </c>
      <c r="AE23" s="130" t="str">
        <f>[18]Março!$I$34</f>
        <v>O</v>
      </c>
      <c r="AF23" s="130" t="str">
        <f>[18]Março!$I$35</f>
        <v>S</v>
      </c>
      <c r="AG23" s="126" t="str">
        <f>[18]Março!$I$36</f>
        <v>SO</v>
      </c>
      <c r="AJ23" t="s">
        <v>47</v>
      </c>
      <c r="AK23" t="s">
        <v>47</v>
      </c>
      <c r="AL23" t="s">
        <v>47</v>
      </c>
    </row>
    <row r="24" spans="1:40" x14ac:dyDescent="0.2">
      <c r="A24" s="97" t="s">
        <v>169</v>
      </c>
      <c r="B24" s="135" t="str">
        <f>[19]Março!$I$5</f>
        <v>*</v>
      </c>
      <c r="C24" s="135" t="str">
        <f>[19]Março!$I$6</f>
        <v>*</v>
      </c>
      <c r="D24" s="135" t="str">
        <f>[19]Março!$I$7</f>
        <v>*</v>
      </c>
      <c r="E24" s="135" t="str">
        <f>[19]Março!$I$8</f>
        <v>*</v>
      </c>
      <c r="F24" s="135" t="str">
        <f>[19]Março!$I$9</f>
        <v>*</v>
      </c>
      <c r="G24" s="135" t="str">
        <f>[19]Março!$I$10</f>
        <v>*</v>
      </c>
      <c r="H24" s="135" t="str">
        <f>[19]Março!$I$11</f>
        <v>*</v>
      </c>
      <c r="I24" s="135" t="str">
        <f>[19]Março!$I$12</f>
        <v>*</v>
      </c>
      <c r="J24" s="135" t="str">
        <f>[19]Março!$I$13</f>
        <v>*</v>
      </c>
      <c r="K24" s="135" t="str">
        <f>[19]Março!$I$14</f>
        <v>*</v>
      </c>
      <c r="L24" s="135" t="str">
        <f>[19]Março!$I$15</f>
        <v>*</v>
      </c>
      <c r="M24" s="135" t="str">
        <f>[19]Março!$I$16</f>
        <v>*</v>
      </c>
      <c r="N24" s="135" t="str">
        <f>[19]Março!$I$17</f>
        <v>*</v>
      </c>
      <c r="O24" s="135" t="str">
        <f>[19]Março!$I$18</f>
        <v>*</v>
      </c>
      <c r="P24" s="135" t="str">
        <f>[19]Março!$I$19</f>
        <v>*</v>
      </c>
      <c r="Q24" s="135" t="str">
        <f>[19]Março!$I$20</f>
        <v>*</v>
      </c>
      <c r="R24" s="135" t="str">
        <f>[19]Março!$I$21</f>
        <v>*</v>
      </c>
      <c r="S24" s="135" t="str">
        <f>[19]Março!$I$22</f>
        <v>*</v>
      </c>
      <c r="T24" s="135" t="str">
        <f>[19]Março!$I$23</f>
        <v>*</v>
      </c>
      <c r="U24" s="135" t="str">
        <f>[19]Março!$I$24</f>
        <v>*</v>
      </c>
      <c r="V24" s="135" t="str">
        <f>[19]Março!$I$25</f>
        <v>*</v>
      </c>
      <c r="W24" s="135" t="str">
        <f>[19]Março!$I$26</f>
        <v>*</v>
      </c>
      <c r="X24" s="135" t="str">
        <f>[19]Março!$I$27</f>
        <v>*</v>
      </c>
      <c r="Y24" s="135" t="str">
        <f>[19]Março!$I$28</f>
        <v>*</v>
      </c>
      <c r="Z24" s="135" t="str">
        <f>[19]Março!$I$29</f>
        <v>*</v>
      </c>
      <c r="AA24" s="135" t="str">
        <f>[19]Março!$I$30</f>
        <v>*</v>
      </c>
      <c r="AB24" s="135" t="str">
        <f>[19]Março!$I$31</f>
        <v>*</v>
      </c>
      <c r="AC24" s="135" t="str">
        <f>[19]Março!$I$32</f>
        <v>*</v>
      </c>
      <c r="AD24" s="135" t="str">
        <f>[19]Março!$I$33</f>
        <v>*</v>
      </c>
      <c r="AE24" s="135" t="str">
        <f>[19]Março!$I$34</f>
        <v>*</v>
      </c>
      <c r="AF24" s="135" t="str">
        <f>[19]Março!$I$35</f>
        <v>*</v>
      </c>
      <c r="AG24" s="139" t="str">
        <f>[19]Março!$I$36</f>
        <v>*</v>
      </c>
      <c r="AK24" t="s">
        <v>47</v>
      </c>
      <c r="AL24" t="s">
        <v>47</v>
      </c>
    </row>
    <row r="25" spans="1:40" x14ac:dyDescent="0.2">
      <c r="A25" s="97" t="s">
        <v>170</v>
      </c>
      <c r="B25" s="130" t="str">
        <f>[20]Março!$I$5</f>
        <v>NE</v>
      </c>
      <c r="C25" s="130" t="str">
        <f>[20]Março!$I$6</f>
        <v>L</v>
      </c>
      <c r="D25" s="130" t="str">
        <f>[20]Março!$I$7</f>
        <v>L</v>
      </c>
      <c r="E25" s="130" t="str">
        <f>[20]Março!$I$8</f>
        <v>NE</v>
      </c>
      <c r="F25" s="130" t="str">
        <f>[20]Março!$I$9</f>
        <v>NE</v>
      </c>
      <c r="G25" s="130" t="str">
        <f>[20]Março!$I$10</f>
        <v>NE</v>
      </c>
      <c r="H25" s="130" t="str">
        <f>[20]Março!$I$11</f>
        <v>NE</v>
      </c>
      <c r="I25" s="130" t="str">
        <f>[20]Março!$I$12</f>
        <v>L</v>
      </c>
      <c r="J25" s="130" t="str">
        <f>[20]Março!$I$13</f>
        <v>NE</v>
      </c>
      <c r="K25" s="130" t="str">
        <f>[20]Março!$I$14</f>
        <v>NE</v>
      </c>
      <c r="L25" s="130" t="str">
        <f>[20]Março!$I$15</f>
        <v>L</v>
      </c>
      <c r="M25" s="130" t="str">
        <f>[20]Março!$I$16</f>
        <v>NE</v>
      </c>
      <c r="N25" s="130" t="str">
        <f>[20]Março!$I$17</f>
        <v>NE</v>
      </c>
      <c r="O25" s="130" t="str">
        <f>[20]Março!$I$18</f>
        <v>NE</v>
      </c>
      <c r="P25" s="130" t="str">
        <f>[20]Março!$I$19</f>
        <v>NE</v>
      </c>
      <c r="Q25" s="130" t="str">
        <f>[20]Março!$I$20</f>
        <v>NE</v>
      </c>
      <c r="R25" s="130" t="str">
        <f>[20]Março!$I$21</f>
        <v>N</v>
      </c>
      <c r="S25" s="130" t="str">
        <f>[20]Março!$I$22</f>
        <v>NE</v>
      </c>
      <c r="T25" s="11" t="s">
        <v>226</v>
      </c>
      <c r="U25" s="130" t="str">
        <f>[20]Março!$I$24</f>
        <v>S</v>
      </c>
      <c r="V25" s="130" t="str">
        <f>[20]Março!$I$25</f>
        <v>S</v>
      </c>
      <c r="W25" s="130" t="str">
        <f>[20]Março!$I$26</f>
        <v>L</v>
      </c>
      <c r="X25" s="130" t="str">
        <f>[20]Março!$I$27</f>
        <v>NE</v>
      </c>
      <c r="Y25" s="130" t="str">
        <f>[20]Março!$I$28</f>
        <v>L</v>
      </c>
      <c r="Z25" s="130" t="str">
        <f>[20]Março!$I$29</f>
        <v>L</v>
      </c>
      <c r="AA25" s="130" t="str">
        <f>[20]Março!$I$30</f>
        <v>L</v>
      </c>
      <c r="AB25" s="130" t="str">
        <f>[20]Março!$I$31</f>
        <v>L</v>
      </c>
      <c r="AC25" s="130" t="str">
        <f>[20]Março!$I$32</f>
        <v>NE</v>
      </c>
      <c r="AD25" s="130" t="str">
        <f>[20]Março!$I$33</f>
        <v>L</v>
      </c>
      <c r="AE25" s="130" t="str">
        <f>[20]Março!$I$34</f>
        <v>NE</v>
      </c>
      <c r="AF25" s="130" t="str">
        <f>[20]Março!$I$35</f>
        <v>NE</v>
      </c>
      <c r="AG25" s="139" t="str">
        <f>[20]Março!$I$36</f>
        <v>NE</v>
      </c>
      <c r="AH25" s="12" t="s">
        <v>47</v>
      </c>
      <c r="AL25" t="s">
        <v>47</v>
      </c>
    </row>
    <row r="26" spans="1:40" x14ac:dyDescent="0.2">
      <c r="A26" s="97" t="s">
        <v>171</v>
      </c>
      <c r="B26" s="130" t="str">
        <f>[21]Março!$I$5</f>
        <v>SE</v>
      </c>
      <c r="C26" s="130" t="str">
        <f>[21]Março!$I$6</f>
        <v>SE</v>
      </c>
      <c r="D26" s="130" t="str">
        <f>[21]Março!$I$7</f>
        <v>SE</v>
      </c>
      <c r="E26" s="130" t="str">
        <f>[21]Março!$I$8</f>
        <v>SE</v>
      </c>
      <c r="F26" s="130" t="str">
        <f>[21]Março!$I$9</f>
        <v>SE</v>
      </c>
      <c r="G26" s="130" t="str">
        <f>[21]Março!$I$10</f>
        <v>SE</v>
      </c>
      <c r="H26" s="130" t="str">
        <f>[21]Março!$I$11</f>
        <v>SE</v>
      </c>
      <c r="I26" s="130" t="str">
        <f>[21]Março!$I$12</f>
        <v>L</v>
      </c>
      <c r="J26" s="130" t="str">
        <f>[21]Março!$I$13</f>
        <v>SE</v>
      </c>
      <c r="K26" s="130" t="str">
        <f>[21]Março!$I$14</f>
        <v>SE</v>
      </c>
      <c r="L26" s="130" t="str">
        <f>[21]Março!$I$15</f>
        <v>L</v>
      </c>
      <c r="M26" s="130" t="str">
        <f>[21]Março!$I$16</f>
        <v>NE</v>
      </c>
      <c r="N26" s="130" t="str">
        <f>[21]Março!$I$17</f>
        <v>L</v>
      </c>
      <c r="O26" s="130" t="str">
        <f>[21]Março!$I$18</f>
        <v>SE</v>
      </c>
      <c r="P26" s="130" t="str">
        <f>[21]Março!$I$19</f>
        <v>SE</v>
      </c>
      <c r="Q26" s="130" t="str">
        <f>[21]Março!$I$20</f>
        <v>NO</v>
      </c>
      <c r="R26" s="130" t="str">
        <f>[21]Março!$I$21</f>
        <v>NO</v>
      </c>
      <c r="S26" s="130" t="str">
        <f>[21]Março!$I$22</f>
        <v>NO</v>
      </c>
      <c r="T26" s="130" t="str">
        <f>[21]Março!$I$23</f>
        <v>SE</v>
      </c>
      <c r="U26" s="130" t="str">
        <f>[21]Março!$I$24</f>
        <v>SO</v>
      </c>
      <c r="V26" s="130" t="str">
        <f>[21]Março!$I$25</f>
        <v>S</v>
      </c>
      <c r="W26" s="130" t="str">
        <f>[21]Março!$I$26</f>
        <v>SE</v>
      </c>
      <c r="X26" s="130" t="str">
        <f>[21]Março!$I$27</f>
        <v>L</v>
      </c>
      <c r="Y26" s="130" t="str">
        <f>[21]Março!$I$28</f>
        <v>L</v>
      </c>
      <c r="Z26" s="130" t="str">
        <f>[21]Março!$I$29</f>
        <v>L</v>
      </c>
      <c r="AA26" s="130" t="str">
        <f>[21]Março!$I$30</f>
        <v>L</v>
      </c>
      <c r="AB26" s="130" t="str">
        <f>[21]Março!$I$31</f>
        <v>SE</v>
      </c>
      <c r="AC26" s="130" t="str">
        <f>[21]Março!$I$32</f>
        <v>L</v>
      </c>
      <c r="AD26" s="130" t="str">
        <f>[21]Março!$I$33</f>
        <v>NO</v>
      </c>
      <c r="AE26" s="130" t="str">
        <f>[21]Março!$I$34</f>
        <v>L</v>
      </c>
      <c r="AF26" s="130" t="str">
        <f>[21]Março!$I$35</f>
        <v>SE</v>
      </c>
      <c r="AG26" s="139" t="str">
        <f>[21]Março!$I$36</f>
        <v>SE</v>
      </c>
    </row>
    <row r="27" spans="1:40" x14ac:dyDescent="0.2">
      <c r="A27" s="97" t="s">
        <v>8</v>
      </c>
      <c r="B27" s="135" t="str">
        <f>[22]Março!$I$5</f>
        <v>S</v>
      </c>
      <c r="C27" s="135" t="str">
        <f>[22]Março!$I$6</f>
        <v>S</v>
      </c>
      <c r="D27" s="135" t="str">
        <f>[22]Março!$I$7</f>
        <v>SO</v>
      </c>
      <c r="E27" s="135" t="str">
        <f>[22]Março!$I$8</f>
        <v>SO</v>
      </c>
      <c r="F27" s="135" t="str">
        <f>[22]Março!$I$9</f>
        <v>SO</v>
      </c>
      <c r="G27" s="135" t="str">
        <f>[22]Março!$I$10</f>
        <v>SE</v>
      </c>
      <c r="H27" s="135" t="str">
        <f>[22]Março!$I$11</f>
        <v>SE</v>
      </c>
      <c r="I27" s="135" t="str">
        <f>[22]Março!$I$12</f>
        <v>S</v>
      </c>
      <c r="J27" s="135" t="str">
        <f>[22]Março!$I$13</f>
        <v>SE</v>
      </c>
      <c r="K27" s="135" t="str">
        <f>[22]Março!$I$14</f>
        <v>SO</v>
      </c>
      <c r="L27" s="135" t="str">
        <f>[22]Março!$I$15</f>
        <v>SE</v>
      </c>
      <c r="M27" s="135" t="str">
        <f>[22]Março!$I$16</f>
        <v>S</v>
      </c>
      <c r="N27" s="135" t="str">
        <f>[22]Março!$I$17</f>
        <v>S</v>
      </c>
      <c r="O27" s="135" t="str">
        <f>[22]Março!$I$18</f>
        <v>S</v>
      </c>
      <c r="P27" s="135" t="str">
        <f>[22]Março!$I$19</f>
        <v>S</v>
      </c>
      <c r="Q27" s="130" t="str">
        <f>[22]Março!$I$20</f>
        <v>NE</v>
      </c>
      <c r="R27" s="130" t="str">
        <f>[22]Março!$I$21</f>
        <v>SE</v>
      </c>
      <c r="S27" s="130" t="str">
        <f>[22]Março!$I$22</f>
        <v>L</v>
      </c>
      <c r="T27" s="130" t="str">
        <f>[22]Março!$I$23</f>
        <v>O</v>
      </c>
      <c r="U27" s="130" t="str">
        <f>[22]Março!$I$24</f>
        <v>O</v>
      </c>
      <c r="V27" s="130" t="str">
        <f>[22]Março!$I$25</f>
        <v>NO</v>
      </c>
      <c r="W27" s="130" t="str">
        <f>[22]Março!$I$26</f>
        <v>SO</v>
      </c>
      <c r="X27" s="130" t="str">
        <f>[22]Março!$I$27</f>
        <v>S</v>
      </c>
      <c r="Y27" s="130" t="str">
        <f>[22]Março!$I$28</f>
        <v>SO</v>
      </c>
      <c r="Z27" s="130" t="str">
        <f>[22]Março!$I$29</f>
        <v>S</v>
      </c>
      <c r="AA27" s="130" t="str">
        <f>[22]Março!$I$30</f>
        <v>SO</v>
      </c>
      <c r="AB27" s="130" t="str">
        <f>[22]Março!$I$31</f>
        <v>S</v>
      </c>
      <c r="AC27" s="130" t="str">
        <f>[22]Março!$I$32</f>
        <v>SE</v>
      </c>
      <c r="AD27" s="130" t="str">
        <f>[22]Março!$I$33</f>
        <v>S</v>
      </c>
      <c r="AE27" s="130" t="str">
        <f>[22]Março!$I$34</f>
        <v>SE</v>
      </c>
      <c r="AF27" s="130" t="str">
        <f>[22]Março!$I$35</f>
        <v>SE</v>
      </c>
      <c r="AG27" s="126" t="str">
        <f>[22]Março!$I$36</f>
        <v>S</v>
      </c>
      <c r="AL27" t="s">
        <v>47</v>
      </c>
      <c r="AN27" t="s">
        <v>47</v>
      </c>
    </row>
    <row r="28" spans="1:40" x14ac:dyDescent="0.2">
      <c r="A28" s="97" t="s">
        <v>9</v>
      </c>
      <c r="B28" s="135" t="str">
        <f>[23]Março!$I$5</f>
        <v>L</v>
      </c>
      <c r="C28" s="135" t="str">
        <f>[23]Março!$I$6</f>
        <v>L</v>
      </c>
      <c r="D28" s="135" t="str">
        <f>[23]Março!$I$7</f>
        <v>L</v>
      </c>
      <c r="E28" s="135" t="str">
        <f>[23]Março!$I$8</f>
        <v>SE</v>
      </c>
      <c r="F28" s="135" t="str">
        <f>[23]Março!$I$9</f>
        <v>SE</v>
      </c>
      <c r="G28" s="135" t="str">
        <f>[23]Março!$I$10</f>
        <v>L</v>
      </c>
      <c r="H28" s="135" t="str">
        <f>[23]Março!$I$11</f>
        <v>L</v>
      </c>
      <c r="I28" s="135" t="str">
        <f>[23]Março!$I$12</f>
        <v>NE</v>
      </c>
      <c r="J28" s="135" t="str">
        <f>[23]Março!$I$13</f>
        <v>L</v>
      </c>
      <c r="K28" s="135" t="str">
        <f>[23]Março!$I$14</f>
        <v>SE</v>
      </c>
      <c r="L28" s="135" t="str">
        <f>[23]Março!$I$15</f>
        <v>L</v>
      </c>
      <c r="M28" s="135" t="str">
        <f>[23]Março!$I$16</f>
        <v>L</v>
      </c>
      <c r="N28" s="135" t="str">
        <f>[23]Março!$I$17</f>
        <v>L</v>
      </c>
      <c r="O28" s="135" t="str">
        <f>[23]Março!$I$18</f>
        <v>SE</v>
      </c>
      <c r="P28" s="135" t="str">
        <f>[23]Março!$I$19</f>
        <v>L</v>
      </c>
      <c r="Q28" s="135" t="str">
        <f>[23]Março!$I$20</f>
        <v>N</v>
      </c>
      <c r="R28" s="135" t="str">
        <f>[23]Março!$I$21</f>
        <v>N</v>
      </c>
      <c r="S28" s="135" t="str">
        <f>[23]Março!$I$22</f>
        <v>NO</v>
      </c>
      <c r="T28" s="130" t="str">
        <f>[23]Março!$I$23</f>
        <v>NO</v>
      </c>
      <c r="U28" s="130" t="str">
        <f>[23]Março!$I$24</f>
        <v>SO</v>
      </c>
      <c r="V28" s="130" t="str">
        <f>[23]Março!$I$25</f>
        <v>S</v>
      </c>
      <c r="W28" s="130" t="str">
        <f>[23]Março!$I$26</f>
        <v>L</v>
      </c>
      <c r="X28" s="130" t="str">
        <f>[23]Março!$I$27</f>
        <v>L</v>
      </c>
      <c r="Y28" s="130" t="str">
        <f>[23]Março!$I$28</f>
        <v>L</v>
      </c>
      <c r="Z28" s="130" t="str">
        <f>[23]Março!$I$29</f>
        <v>L</v>
      </c>
      <c r="AA28" s="130" t="str">
        <f>[23]Março!$I$30</f>
        <v>L</v>
      </c>
      <c r="AB28" s="130" t="str">
        <f>[23]Março!$I$31</f>
        <v>L</v>
      </c>
      <c r="AC28" s="130" t="str">
        <f>[23]Março!$I$32</f>
        <v>L</v>
      </c>
      <c r="AD28" s="130" t="str">
        <f>[23]Março!$I$33</f>
        <v>NE</v>
      </c>
      <c r="AE28" s="130" t="str">
        <f>[23]Março!$I$34</f>
        <v>L</v>
      </c>
      <c r="AF28" s="130" t="str">
        <f>[23]Março!$I$35</f>
        <v>SE</v>
      </c>
      <c r="AG28" s="126" t="str">
        <f>[23]Março!$I$36</f>
        <v>L</v>
      </c>
      <c r="AM28" t="s">
        <v>47</v>
      </c>
    </row>
    <row r="29" spans="1:40" x14ac:dyDescent="0.2">
      <c r="A29" s="97" t="s">
        <v>42</v>
      </c>
      <c r="B29" s="135" t="str">
        <f>[24]Março!$I$5</f>
        <v>SE</v>
      </c>
      <c r="C29" s="135" t="str">
        <f>[24]Março!$I$6</f>
        <v>SE</v>
      </c>
      <c r="D29" s="135" t="str">
        <f>[24]Março!$I$7</f>
        <v>SE</v>
      </c>
      <c r="E29" s="135" t="str">
        <f>[24]Março!$I$8</f>
        <v>S</v>
      </c>
      <c r="F29" s="135" t="str">
        <f>[24]Março!$I$9</f>
        <v>SE</v>
      </c>
      <c r="G29" s="135" t="str">
        <f>[24]Março!$I$10</f>
        <v>SE</v>
      </c>
      <c r="H29" s="135" t="str">
        <f>[24]Março!$I$11</f>
        <v>N</v>
      </c>
      <c r="I29" s="135" t="str">
        <f>[24]Março!$I$12</f>
        <v>SE</v>
      </c>
      <c r="J29" s="135" t="str">
        <f>[24]Março!$I$13</f>
        <v>SE</v>
      </c>
      <c r="K29" s="135" t="str">
        <f>[24]Março!$I$14</f>
        <v>SE</v>
      </c>
      <c r="L29" s="135" t="str">
        <f>[24]Março!$I$15</f>
        <v>N</v>
      </c>
      <c r="M29" s="135" t="str">
        <f>[24]Março!$I$16</f>
        <v>SE</v>
      </c>
      <c r="N29" s="135" t="str">
        <f>[24]Março!$I$17</f>
        <v>SE</v>
      </c>
      <c r="O29" s="135" t="str">
        <f>[24]Março!$I$18</f>
        <v>SE</v>
      </c>
      <c r="P29" s="135" t="str">
        <f>[24]Março!$I$19</f>
        <v>N</v>
      </c>
      <c r="Q29" s="135" t="str">
        <f>[24]Março!$I$20</f>
        <v>N</v>
      </c>
      <c r="R29" s="135" t="str">
        <f>[24]Março!$I$21</f>
        <v>N</v>
      </c>
      <c r="S29" s="135" t="str">
        <f>[24]Março!$I$22</f>
        <v>N</v>
      </c>
      <c r="T29" s="130" t="str">
        <f>[24]Março!$I$23</f>
        <v>SE</v>
      </c>
      <c r="U29" s="130" t="str">
        <f>[24]Março!$I$24</f>
        <v>SO</v>
      </c>
      <c r="V29" s="130" t="str">
        <f>[24]Março!$I$25</f>
        <v>S</v>
      </c>
      <c r="W29" s="130" t="str">
        <f>[24]Março!$I$26</f>
        <v>S</v>
      </c>
      <c r="X29" s="130" t="str">
        <f>[24]Março!$I$27</f>
        <v>SE</v>
      </c>
      <c r="Y29" s="130" t="str">
        <f>[24]Março!$I$28</f>
        <v>SE</v>
      </c>
      <c r="Z29" s="130" t="str">
        <f>[24]Março!$I$29</f>
        <v>NE</v>
      </c>
      <c r="AA29" s="130" t="str">
        <f>[24]Março!$I$30</f>
        <v>L</v>
      </c>
      <c r="AB29" s="130" t="str">
        <f>[24]Março!$I$31</f>
        <v>N</v>
      </c>
      <c r="AC29" s="130" t="str">
        <f>[24]Março!$I$32</f>
        <v>N</v>
      </c>
      <c r="AD29" s="130" t="str">
        <f>[24]Março!$I$33</f>
        <v>N</v>
      </c>
      <c r="AE29" s="130" t="str">
        <f>[24]Março!$I$34</f>
        <v>SE</v>
      </c>
      <c r="AF29" s="130" t="str">
        <f>[24]Março!$I$35</f>
        <v>NE</v>
      </c>
      <c r="AG29" s="126" t="str">
        <f>[24]Março!$I$36</f>
        <v>SE</v>
      </c>
      <c r="AJ29" t="s">
        <v>47</v>
      </c>
    </row>
    <row r="30" spans="1:40" x14ac:dyDescent="0.2">
      <c r="A30" s="97" t="s">
        <v>10</v>
      </c>
      <c r="B30" s="11" t="str">
        <f>[25]Março!$I$5</f>
        <v>NO</v>
      </c>
      <c r="C30" s="11" t="str">
        <f>[25]Março!$I$6</f>
        <v>NO</v>
      </c>
      <c r="D30" s="11" t="str">
        <f>[25]Março!$I$7</f>
        <v>NO</v>
      </c>
      <c r="E30" s="11" t="str">
        <f>[25]Março!$I$8</f>
        <v>NO</v>
      </c>
      <c r="F30" s="11" t="str">
        <f>[25]Março!$I$9</f>
        <v>SE</v>
      </c>
      <c r="G30" s="11" t="str">
        <f>[25]Março!$I$10</f>
        <v>O</v>
      </c>
      <c r="H30" s="11" t="str">
        <f>[25]Março!$I$11</f>
        <v>O</v>
      </c>
      <c r="I30" s="11" t="str">
        <f>[25]Março!$I$12</f>
        <v>O</v>
      </c>
      <c r="J30" s="11" t="str">
        <f>[25]Março!$I$13</f>
        <v>O</v>
      </c>
      <c r="K30" s="11" t="str">
        <f>[25]Março!$I$14</f>
        <v>O</v>
      </c>
      <c r="L30" s="11" t="str">
        <f>[25]Março!$I$15</f>
        <v>O</v>
      </c>
      <c r="M30" s="11" t="str">
        <f>[25]Março!$I$16</f>
        <v>O</v>
      </c>
      <c r="N30" s="11" t="str">
        <f>[25]Março!$I$17</f>
        <v>O</v>
      </c>
      <c r="O30" s="11" t="str">
        <f>[25]Março!$I$18</f>
        <v>O</v>
      </c>
      <c r="P30" s="11" t="str">
        <f>[25]Março!$I$19</f>
        <v>O</v>
      </c>
      <c r="Q30" s="11" t="str">
        <f>[25]Março!$I$20</f>
        <v>SO</v>
      </c>
      <c r="R30" s="11" t="str">
        <f>[25]Março!$I$21</f>
        <v>S</v>
      </c>
      <c r="S30" s="11" t="str">
        <f>[25]Março!$I$22</f>
        <v>SE</v>
      </c>
      <c r="T30" s="130" t="str">
        <f>[25]Março!$I$23</f>
        <v>S</v>
      </c>
      <c r="U30" s="130" t="str">
        <f>[25]Março!$I$24</f>
        <v>NE</v>
      </c>
      <c r="V30" s="130" t="str">
        <f>[25]Março!$I$25</f>
        <v>L</v>
      </c>
      <c r="W30" s="130" t="str">
        <f>[25]Março!$I$26</f>
        <v>NO</v>
      </c>
      <c r="X30" s="130" t="str">
        <f>[25]Março!$I$27</f>
        <v>NO</v>
      </c>
      <c r="Y30" s="130" t="str">
        <f>[25]Março!$I$28</f>
        <v>O</v>
      </c>
      <c r="Z30" s="130" t="str">
        <f>[25]Março!$I$29</f>
        <v>O</v>
      </c>
      <c r="AA30" s="130" t="str">
        <f>[25]Março!$I$30</f>
        <v>NO</v>
      </c>
      <c r="AB30" s="130" t="str">
        <f>[25]Março!$I$31</f>
        <v>NO</v>
      </c>
      <c r="AC30" s="130" t="str">
        <f>[25]Março!$I$32</f>
        <v>O</v>
      </c>
      <c r="AD30" s="130" t="str">
        <f>[25]Março!$I$33</f>
        <v>NO</v>
      </c>
      <c r="AE30" s="130" t="str">
        <f>[25]Março!$I$34</f>
        <v>O</v>
      </c>
      <c r="AF30" s="130" t="str">
        <f>[25]Março!$I$35</f>
        <v>NO</v>
      </c>
      <c r="AG30" s="126" t="str">
        <f>[25]Março!$I$36</f>
        <v>O</v>
      </c>
      <c r="AJ30" t="s">
        <v>47</v>
      </c>
    </row>
    <row r="31" spans="1:40" x14ac:dyDescent="0.2">
      <c r="A31" s="97" t="s">
        <v>172</v>
      </c>
      <c r="B31" s="130" t="str">
        <f>[26]Março!$I$5</f>
        <v>L</v>
      </c>
      <c r="C31" s="130" t="str">
        <f>[26]Março!$I$6</f>
        <v>SE</v>
      </c>
      <c r="D31" s="130" t="str">
        <f>[26]Março!$I$7</f>
        <v>SE</v>
      </c>
      <c r="E31" s="130" t="str">
        <f>[26]Março!$I$8</f>
        <v>SE</v>
      </c>
      <c r="F31" s="130" t="str">
        <f>[26]Março!$I$9</f>
        <v>SE</v>
      </c>
      <c r="G31" s="130" t="str">
        <f>[26]Março!$I$10</f>
        <v>NE</v>
      </c>
      <c r="H31" s="130" t="str">
        <f>[26]Março!$I$11</f>
        <v>N</v>
      </c>
      <c r="I31" s="130" t="str">
        <f>[26]Março!$I$12</f>
        <v>NE</v>
      </c>
      <c r="J31" s="130" t="str">
        <f>[26]Março!$I$13</f>
        <v>SE</v>
      </c>
      <c r="K31" s="130" t="str">
        <f>[26]Março!$I$14</f>
        <v>NE</v>
      </c>
      <c r="L31" s="130" t="str">
        <f>[26]Março!$I$15</f>
        <v>NE</v>
      </c>
      <c r="M31" s="130" t="str">
        <f>[26]Março!$I$16</f>
        <v>NE</v>
      </c>
      <c r="N31" s="130" t="str">
        <f>[26]Março!$I$17</f>
        <v>NE</v>
      </c>
      <c r="O31" s="130" t="str">
        <f>[26]Março!$I$18</f>
        <v>L</v>
      </c>
      <c r="P31" s="130" t="str">
        <f>[26]Março!$I$19</f>
        <v>NO</v>
      </c>
      <c r="Q31" s="130" t="str">
        <f>[26]Março!$I$20</f>
        <v>NO</v>
      </c>
      <c r="R31" s="130" t="str">
        <f>[26]Março!$I$21</f>
        <v>N</v>
      </c>
      <c r="S31" s="130" t="str">
        <f>[26]Março!$I$22</f>
        <v>N</v>
      </c>
      <c r="T31" s="130" t="str">
        <f>[26]Março!$I$23</f>
        <v>L</v>
      </c>
      <c r="U31" s="130" t="str">
        <f>[26]Março!$I$24</f>
        <v>S</v>
      </c>
      <c r="V31" s="130" t="str">
        <f>[26]Março!$I$25</f>
        <v>S</v>
      </c>
      <c r="W31" s="130" t="str">
        <f>[26]Março!$I$26</f>
        <v>L</v>
      </c>
      <c r="X31" s="130" t="str">
        <f>[26]Março!$I$27</f>
        <v>L</v>
      </c>
      <c r="Y31" s="130" t="str">
        <f>[26]Março!$I$28</f>
        <v>L</v>
      </c>
      <c r="Z31" s="130" t="str">
        <f>[26]Março!$I$29</f>
        <v>NE</v>
      </c>
      <c r="AA31" s="130" t="str">
        <f>[26]Março!$I$30</f>
        <v>L</v>
      </c>
      <c r="AB31" s="130" t="str">
        <f>[26]Março!$I$31</f>
        <v>L</v>
      </c>
      <c r="AC31" s="130" t="str">
        <f>[26]Março!$I$32</f>
        <v>NE</v>
      </c>
      <c r="AD31" s="130" t="str">
        <f>[26]Março!$I$33</f>
        <v>N</v>
      </c>
      <c r="AE31" s="130" t="str">
        <f>[26]Março!$I$34</f>
        <v>NE</v>
      </c>
      <c r="AF31" s="130" t="str">
        <f>[26]Março!$I$35</f>
        <v>NE</v>
      </c>
      <c r="AG31" s="139" t="str">
        <f>[26]Março!$I$36</f>
        <v>NE</v>
      </c>
      <c r="AH31" s="12" t="s">
        <v>47</v>
      </c>
      <c r="AL31" t="s">
        <v>47</v>
      </c>
    </row>
    <row r="32" spans="1:40" x14ac:dyDescent="0.2">
      <c r="A32" s="97" t="s">
        <v>11</v>
      </c>
      <c r="B32" s="135" t="str">
        <f>[27]Março!$I$5</f>
        <v>*</v>
      </c>
      <c r="C32" s="135" t="str">
        <f>[27]Março!$I$6</f>
        <v>*</v>
      </c>
      <c r="D32" s="135" t="str">
        <f>[27]Março!$I$7</f>
        <v>*</v>
      </c>
      <c r="E32" s="135" t="str">
        <f>[27]Março!$I$8</f>
        <v>*</v>
      </c>
      <c r="F32" s="135" t="str">
        <f>[27]Março!$I$9</f>
        <v>*</v>
      </c>
      <c r="G32" s="135" t="str">
        <f>[27]Março!$I$10</f>
        <v>*</v>
      </c>
      <c r="H32" s="135" t="str">
        <f>[27]Março!$I$11</f>
        <v>*</v>
      </c>
      <c r="I32" s="135" t="str">
        <f>[27]Março!$I$12</f>
        <v>*</v>
      </c>
      <c r="J32" s="135" t="str">
        <f>[27]Março!$I$13</f>
        <v>*</v>
      </c>
      <c r="K32" s="135" t="str">
        <f>[27]Março!$I$14</f>
        <v>*</v>
      </c>
      <c r="L32" s="135" t="str">
        <f>[27]Março!$I$15</f>
        <v>*</v>
      </c>
      <c r="M32" s="135" t="str">
        <f>[27]Março!$I$16</f>
        <v>*</v>
      </c>
      <c r="N32" s="135" t="str">
        <f>[27]Março!$I$17</f>
        <v>*</v>
      </c>
      <c r="O32" s="135" t="str">
        <f>[27]Março!$I$18</f>
        <v>*</v>
      </c>
      <c r="P32" s="135" t="str">
        <f>[27]Março!$I$19</f>
        <v>*</v>
      </c>
      <c r="Q32" s="135" t="str">
        <f>[27]Março!$I$20</f>
        <v>*</v>
      </c>
      <c r="R32" s="135" t="str">
        <f>[27]Março!$I$21</f>
        <v>*</v>
      </c>
      <c r="S32" s="135" t="str">
        <f>[27]Março!$I$22</f>
        <v>*</v>
      </c>
      <c r="T32" s="130" t="str">
        <f>[27]Março!$I$23</f>
        <v>*</v>
      </c>
      <c r="U32" s="130" t="str">
        <f>[27]Março!$I$24</f>
        <v>*</v>
      </c>
      <c r="V32" s="130" t="str">
        <f>[27]Março!$I$25</f>
        <v>*</v>
      </c>
      <c r="W32" s="130" t="str">
        <f>[27]Março!$I$26</f>
        <v>*</v>
      </c>
      <c r="X32" s="130" t="str">
        <f>[27]Março!$I$27</f>
        <v>*</v>
      </c>
      <c r="Y32" s="130" t="str">
        <f>[27]Março!$I$28</f>
        <v>*</v>
      </c>
      <c r="Z32" s="130" t="str">
        <f>[27]Março!$I$29</f>
        <v>*</v>
      </c>
      <c r="AA32" s="130" t="str">
        <f>[27]Março!$I$30</f>
        <v>*</v>
      </c>
      <c r="AB32" s="130" t="str">
        <f>[27]Março!$I$31</f>
        <v>*</v>
      </c>
      <c r="AC32" s="130" t="str">
        <f>[27]Março!$I$32</f>
        <v>*</v>
      </c>
      <c r="AD32" s="130" t="str">
        <f>[27]Março!$I$33</f>
        <v>*</v>
      </c>
      <c r="AE32" s="130" t="str">
        <f>[27]Março!$I$34</f>
        <v>*</v>
      </c>
      <c r="AF32" s="130" t="str">
        <f>[27]Março!$I$35</f>
        <v>*</v>
      </c>
      <c r="AG32" s="126" t="s">
        <v>226</v>
      </c>
      <c r="AJ32" t="s">
        <v>47</v>
      </c>
    </row>
    <row r="33" spans="1:39" s="5" customFormat="1" x14ac:dyDescent="0.2">
      <c r="A33" s="97" t="s">
        <v>12</v>
      </c>
      <c r="B33" s="135" t="str">
        <f>[28]Março!$I$5</f>
        <v>O</v>
      </c>
      <c r="C33" s="135" t="str">
        <f>[28]Março!$I$6</f>
        <v>S</v>
      </c>
      <c r="D33" s="135" t="str">
        <f>[28]Março!$I$7</f>
        <v>*</v>
      </c>
      <c r="E33" s="135" t="str">
        <f>[28]Março!$I$8</f>
        <v>*</v>
      </c>
      <c r="F33" s="135" t="str">
        <f>[28]Março!$I$9</f>
        <v>*</v>
      </c>
      <c r="G33" s="135" t="str">
        <f>[28]Março!$I$10</f>
        <v>*</v>
      </c>
      <c r="H33" s="135" t="str">
        <f>[28]Março!$I$11</f>
        <v>NE</v>
      </c>
      <c r="I33" s="135" t="str">
        <f>[28]Março!$I$12</f>
        <v>NE</v>
      </c>
      <c r="J33" s="135" t="str">
        <f>[28]Março!$I$13</f>
        <v>SO</v>
      </c>
      <c r="K33" s="135" t="str">
        <f>[28]Março!$I$14</f>
        <v>S</v>
      </c>
      <c r="L33" s="135" t="str">
        <f>[28]Março!$I$15</f>
        <v>S</v>
      </c>
      <c r="M33" s="135" t="str">
        <f>[28]Março!$I$16</f>
        <v>O</v>
      </c>
      <c r="N33" s="135" t="str">
        <f>[28]Março!$I$17</f>
        <v>SO</v>
      </c>
      <c r="O33" s="135" t="str">
        <f>[28]Março!$I$18</f>
        <v>*</v>
      </c>
      <c r="P33" s="135" t="str">
        <f>[28]Março!$I$19</f>
        <v>*</v>
      </c>
      <c r="Q33" s="135" t="str">
        <f>[28]Março!$I$20</f>
        <v>*</v>
      </c>
      <c r="R33" s="135" t="str">
        <f>[28]Março!$I$21</f>
        <v>*</v>
      </c>
      <c r="S33" s="135" t="str">
        <f>[28]Março!$I$22</f>
        <v>*</v>
      </c>
      <c r="T33" s="135" t="str">
        <f>[28]Março!$I$23</f>
        <v>*</v>
      </c>
      <c r="U33" s="135" t="str">
        <f>[28]Março!$I$24</f>
        <v>S</v>
      </c>
      <c r="V33" s="135" t="str">
        <f>[28]Março!$I$25</f>
        <v>SO</v>
      </c>
      <c r="W33" s="135" t="str">
        <f>[28]Março!$I$26</f>
        <v>S</v>
      </c>
      <c r="X33" s="135" t="str">
        <f>[28]Março!$I$27</f>
        <v>SE</v>
      </c>
      <c r="Y33" s="135" t="str">
        <f>[28]Março!$I$28</f>
        <v>S</v>
      </c>
      <c r="Z33" s="135" t="str">
        <f>[28]Março!$I$29</f>
        <v>S</v>
      </c>
      <c r="AA33" s="135" t="str">
        <f>[28]Março!$I$30</f>
        <v>S</v>
      </c>
      <c r="AB33" s="135" t="str">
        <f>[28]Março!$I$31</f>
        <v>S</v>
      </c>
      <c r="AC33" s="135" t="str">
        <f>[28]Março!$I$32</f>
        <v>*</v>
      </c>
      <c r="AD33" s="135" t="str">
        <f>[28]Março!$I$33</f>
        <v>*</v>
      </c>
      <c r="AE33" s="135" t="str">
        <f>[28]Março!$I$34</f>
        <v>*</v>
      </c>
      <c r="AF33" s="135" t="str">
        <f>[28]Março!$I$35</f>
        <v>L</v>
      </c>
      <c r="AG33" s="126" t="str">
        <f>[28]Março!$I$36</f>
        <v>S</v>
      </c>
      <c r="AK33" s="5" t="s">
        <v>47</v>
      </c>
      <c r="AM33" s="5" t="s">
        <v>47</v>
      </c>
    </row>
    <row r="34" spans="1:39" x14ac:dyDescent="0.2">
      <c r="A34" s="97" t="s">
        <v>13</v>
      </c>
      <c r="B34" s="130" t="str">
        <f>[29]Março!$I$5</f>
        <v>SE</v>
      </c>
      <c r="C34" s="130" t="str">
        <f>[29]Março!$I$6</f>
        <v>SE</v>
      </c>
      <c r="D34" s="130" t="str">
        <f>[29]Março!$I$7</f>
        <v>SE</v>
      </c>
      <c r="E34" s="130" t="str">
        <f>[29]Março!$I$8</f>
        <v>L</v>
      </c>
      <c r="F34" s="130" t="str">
        <f>[29]Março!$I$9</f>
        <v>S</v>
      </c>
      <c r="G34" s="130" t="str">
        <f>[29]Março!$I$10</f>
        <v>NE</v>
      </c>
      <c r="H34" s="130" t="str">
        <f>[29]Março!$I$11</f>
        <v>NE</v>
      </c>
      <c r="I34" s="130" t="str">
        <f>[29]Março!$I$12</f>
        <v>O</v>
      </c>
      <c r="J34" s="130" t="str">
        <f>[29]Março!$I$13</f>
        <v>NE</v>
      </c>
      <c r="K34" s="130" t="str">
        <f>[29]Março!$I$14</f>
        <v>NE</v>
      </c>
      <c r="L34" s="130" t="str">
        <f>[29]Março!$I$15</f>
        <v>NO</v>
      </c>
      <c r="M34" s="130" t="str">
        <f>[29]Março!$I$16</f>
        <v>N</v>
      </c>
      <c r="N34" s="130" t="str">
        <f>[29]Março!$I$17</f>
        <v>NE</v>
      </c>
      <c r="O34" s="130" t="str">
        <f>[29]Março!$I$18</f>
        <v>NE</v>
      </c>
      <c r="P34" s="130" t="str">
        <f>[29]Março!$I$19</f>
        <v>NE</v>
      </c>
      <c r="Q34" s="130" t="str">
        <f>[29]Março!$I$20</f>
        <v>N</v>
      </c>
      <c r="R34" s="130" t="str">
        <f>[29]Março!$I$21</f>
        <v>N</v>
      </c>
      <c r="S34" s="130" t="str">
        <f>[29]Março!$I$22</f>
        <v>NO</v>
      </c>
      <c r="T34" s="130" t="str">
        <f>[29]Março!$I$23</f>
        <v>S</v>
      </c>
      <c r="U34" s="130" t="str">
        <f>[29]Março!$I$24</f>
        <v>SO</v>
      </c>
      <c r="V34" s="130" t="str">
        <f>[29]Março!$I$25</f>
        <v>NO</v>
      </c>
      <c r="W34" s="130" t="str">
        <f>[29]Março!$I$26</f>
        <v>N</v>
      </c>
      <c r="X34" s="130" t="str">
        <f>[29]Março!$I$27</f>
        <v>NE</v>
      </c>
      <c r="Y34" s="130" t="str">
        <f>[29]Março!$I$28</f>
        <v>SE</v>
      </c>
      <c r="Z34" s="130" t="str">
        <f>[29]Março!$I$29</f>
        <v>N</v>
      </c>
      <c r="AA34" s="130" t="str">
        <f>[29]Março!$I$30</f>
        <v>NE</v>
      </c>
      <c r="AB34" s="130" t="str">
        <f>[29]Março!$I$31</f>
        <v>SE</v>
      </c>
      <c r="AC34" s="130" t="str">
        <f>[29]Março!$I$32</f>
        <v>NO</v>
      </c>
      <c r="AD34" s="130" t="str">
        <f>[29]Março!$I$33</f>
        <v>N</v>
      </c>
      <c r="AE34" s="130" t="str">
        <f>[29]Março!$I$34</f>
        <v>NE</v>
      </c>
      <c r="AF34" s="130" t="str">
        <f>[29]Março!$I$35</f>
        <v>SE</v>
      </c>
      <c r="AG34" s="134" t="str">
        <f>[29]Março!$I$36</f>
        <v>NE</v>
      </c>
      <c r="AJ34" t="s">
        <v>47</v>
      </c>
      <c r="AK34" t="s">
        <v>47</v>
      </c>
      <c r="AL34" t="s">
        <v>47</v>
      </c>
    </row>
    <row r="35" spans="1:39" x14ac:dyDescent="0.2">
      <c r="A35" s="97" t="s">
        <v>173</v>
      </c>
      <c r="B35" s="135" t="str">
        <f>[30]Março!$I$5</f>
        <v>N</v>
      </c>
      <c r="C35" s="135" t="str">
        <f>[30]Março!$I$6</f>
        <v>N</v>
      </c>
      <c r="D35" s="135" t="str">
        <f>[30]Março!$I$7</f>
        <v>N</v>
      </c>
      <c r="E35" s="135" t="str">
        <f>[30]Março!$I$8</f>
        <v>N</v>
      </c>
      <c r="F35" s="135" t="str">
        <f>[30]Março!$I$9</f>
        <v>N</v>
      </c>
      <c r="G35" s="135" t="str">
        <f>[30]Março!$I$10</f>
        <v>N</v>
      </c>
      <c r="H35" s="135" t="str">
        <f>[30]Março!$I$11</f>
        <v>N</v>
      </c>
      <c r="I35" s="135" t="str">
        <f>[30]Março!$I$12</f>
        <v>N</v>
      </c>
      <c r="J35" s="135" t="str">
        <f>[30]Março!$I$13</f>
        <v>N</v>
      </c>
      <c r="K35" s="135" t="str">
        <f>[30]Março!$I$14</f>
        <v>N</v>
      </c>
      <c r="L35" s="135" t="str">
        <f>[30]Março!$I$15</f>
        <v>N</v>
      </c>
      <c r="M35" s="135" t="str">
        <f>[30]Março!$I$16</f>
        <v>N</v>
      </c>
      <c r="N35" s="135" t="str">
        <f>[30]Março!$I$17</f>
        <v>N</v>
      </c>
      <c r="O35" s="135" t="str">
        <f>[30]Março!$I$18</f>
        <v>N</v>
      </c>
      <c r="P35" s="135" t="str">
        <f>[30]Março!$I$19</f>
        <v>N</v>
      </c>
      <c r="Q35" s="135" t="str">
        <f>[30]Março!$I$20</f>
        <v>N</v>
      </c>
      <c r="R35" s="135" t="str">
        <f>[30]Março!$I$21</f>
        <v>N</v>
      </c>
      <c r="S35" s="135" t="str">
        <f>[30]Março!$I$22</f>
        <v>N</v>
      </c>
      <c r="T35" s="130" t="str">
        <f>[30]Março!$I$23</f>
        <v>N</v>
      </c>
      <c r="U35" s="130" t="str">
        <f>[30]Março!$I$24</f>
        <v>N</v>
      </c>
      <c r="V35" s="130" t="str">
        <f>[30]Março!$I$25</f>
        <v>N</v>
      </c>
      <c r="W35" s="130" t="str">
        <f>[30]Março!$I$26</f>
        <v>N</v>
      </c>
      <c r="X35" s="130" t="str">
        <f>[30]Março!$I$27</f>
        <v>N</v>
      </c>
      <c r="Y35" s="130" t="str">
        <f>[30]Março!$I$28</f>
        <v>N</v>
      </c>
      <c r="Z35" s="130" t="str">
        <f>[30]Março!$I$29</f>
        <v>N</v>
      </c>
      <c r="AA35" s="130" t="str">
        <f>[30]Março!$I$30</f>
        <v>N</v>
      </c>
      <c r="AB35" s="130" t="str">
        <f>[30]Março!$I$31</f>
        <v>N</v>
      </c>
      <c r="AC35" s="130" t="str">
        <f>[30]Março!$I$32</f>
        <v>N</v>
      </c>
      <c r="AD35" s="130" t="str">
        <f>[30]Março!$I$33</f>
        <v>N</v>
      </c>
      <c r="AE35" s="130" t="str">
        <f>[30]Março!$I$34</f>
        <v>NE</v>
      </c>
      <c r="AF35" s="130" t="str">
        <f>[30]Março!$I$35</f>
        <v>NE</v>
      </c>
      <c r="AG35" s="139" t="str">
        <f>[30]Março!$I$36</f>
        <v>N</v>
      </c>
      <c r="AK35" t="s">
        <v>47</v>
      </c>
    </row>
    <row r="36" spans="1:39" x14ac:dyDescent="0.2">
      <c r="A36" s="97" t="s">
        <v>144</v>
      </c>
      <c r="B36" s="135" t="str">
        <f>[31]Março!$I$5</f>
        <v>*</v>
      </c>
      <c r="C36" s="135" t="str">
        <f>[31]Março!$I$6</f>
        <v>*</v>
      </c>
      <c r="D36" s="135" t="str">
        <f>[31]Março!$I$7</f>
        <v>*</v>
      </c>
      <c r="E36" s="135" t="str">
        <f>[31]Março!$I$8</f>
        <v>*</v>
      </c>
      <c r="F36" s="135" t="str">
        <f>[31]Março!$I$9</f>
        <v>*</v>
      </c>
      <c r="G36" s="135" t="str">
        <f>[31]Março!$I$10</f>
        <v>*</v>
      </c>
      <c r="H36" s="135" t="str">
        <f>[31]Março!$I$11</f>
        <v>*</v>
      </c>
      <c r="I36" s="135" t="str">
        <f>[31]Março!$I$12</f>
        <v>*</v>
      </c>
      <c r="J36" s="135" t="str">
        <f>[31]Março!$I$13</f>
        <v>*</v>
      </c>
      <c r="K36" s="135" t="str">
        <f>[31]Março!$I$14</f>
        <v>*</v>
      </c>
      <c r="L36" s="135" t="str">
        <f>[31]Março!$I$15</f>
        <v>*</v>
      </c>
      <c r="M36" s="135" t="str">
        <f>[31]Março!$I$16</f>
        <v>*</v>
      </c>
      <c r="N36" s="135" t="str">
        <f>[31]Março!$I$17</f>
        <v>*</v>
      </c>
      <c r="O36" s="135" t="str">
        <f>[31]Março!$I$18</f>
        <v>*</v>
      </c>
      <c r="P36" s="135" t="str">
        <f>[31]Março!$I$19</f>
        <v>*</v>
      </c>
      <c r="Q36" s="130" t="str">
        <f>[31]Março!$I$20</f>
        <v>*</v>
      </c>
      <c r="R36" s="130" t="str">
        <f>[31]Março!$I$21</f>
        <v>*</v>
      </c>
      <c r="S36" s="130" t="str">
        <f>[31]Março!$I$22</f>
        <v>*</v>
      </c>
      <c r="T36" s="130" t="str">
        <f>[31]Março!$I$23</f>
        <v>*</v>
      </c>
      <c r="U36" s="130" t="str">
        <f>[31]Março!$I$24</f>
        <v>*</v>
      </c>
      <c r="V36" s="130" t="str">
        <f>[31]Março!$I$25</f>
        <v>*</v>
      </c>
      <c r="W36" s="130" t="str">
        <f>[31]Março!$I$26</f>
        <v>*</v>
      </c>
      <c r="X36" s="130" t="str">
        <f>[31]Março!$I$27</f>
        <v>*</v>
      </c>
      <c r="Y36" s="130" t="str">
        <f>[31]Março!$I$28</f>
        <v>*</v>
      </c>
      <c r="Z36" s="130" t="str">
        <f>[31]Março!$I$29</f>
        <v>*</v>
      </c>
      <c r="AA36" s="130" t="str">
        <f>[31]Março!$I$30</f>
        <v>*</v>
      </c>
      <c r="AB36" s="130" t="str">
        <f>[31]Março!$I$31</f>
        <v>*</v>
      </c>
      <c r="AC36" s="130" t="str">
        <f>[31]Março!$I$32</f>
        <v>*</v>
      </c>
      <c r="AD36" s="130" t="str">
        <f>[31]Março!$I$33</f>
        <v>*</v>
      </c>
      <c r="AE36" s="130" t="str">
        <f>[31]Março!$I$34</f>
        <v>*</v>
      </c>
      <c r="AF36" s="130" t="str">
        <f>[31]Março!$I$35</f>
        <v>*</v>
      </c>
      <c r="AG36" s="139" t="str">
        <f>[31]Março!$I$36</f>
        <v>*</v>
      </c>
      <c r="AJ36" t="s">
        <v>47</v>
      </c>
      <c r="AK36" t="s">
        <v>47</v>
      </c>
    </row>
    <row r="37" spans="1:39" x14ac:dyDescent="0.2">
      <c r="A37" s="97" t="s">
        <v>14</v>
      </c>
      <c r="B37" s="135" t="str">
        <f>[32]Março!$I$5</f>
        <v>*</v>
      </c>
      <c r="C37" s="135" t="str">
        <f>[32]Março!$I$6</f>
        <v>*</v>
      </c>
      <c r="D37" s="135" t="str">
        <f>[32]Março!$I$7</f>
        <v>*</v>
      </c>
      <c r="E37" s="135" t="str">
        <f>[32]Março!$I$8</f>
        <v>*</v>
      </c>
      <c r="F37" s="135" t="str">
        <f>[32]Março!$I$9</f>
        <v>*</v>
      </c>
      <c r="G37" s="135" t="str">
        <f>[32]Março!$I$10</f>
        <v>*</v>
      </c>
      <c r="H37" s="135" t="str">
        <f>[32]Março!$I$11</f>
        <v>*</v>
      </c>
      <c r="I37" s="135" t="str">
        <f>[32]Março!$I$12</f>
        <v>*</v>
      </c>
      <c r="J37" s="135" t="str">
        <f>[32]Março!$I$13</f>
        <v>*</v>
      </c>
      <c r="K37" s="135" t="str">
        <f>[32]Março!$I$14</f>
        <v>*</v>
      </c>
      <c r="L37" s="135" t="str">
        <f>[32]Março!$I$15</f>
        <v>*</v>
      </c>
      <c r="M37" s="135" t="str">
        <f>[32]Março!$I$16</f>
        <v>*</v>
      </c>
      <c r="N37" s="135" t="str">
        <f>[32]Março!$I$17</f>
        <v>*</v>
      </c>
      <c r="O37" s="135" t="str">
        <f>[32]Março!$I$18</f>
        <v>*</v>
      </c>
      <c r="P37" s="135" t="str">
        <f>[32]Março!$I$19</f>
        <v>*</v>
      </c>
      <c r="Q37" s="135" t="str">
        <f>[32]Março!$I$20</f>
        <v>*</v>
      </c>
      <c r="R37" s="135" t="str">
        <f>[32]Março!$I$21</f>
        <v>*</v>
      </c>
      <c r="S37" s="135" t="str">
        <f>[32]Março!$I$22</f>
        <v>*</v>
      </c>
      <c r="T37" s="135" t="str">
        <f>[32]Março!$I$23</f>
        <v>*</v>
      </c>
      <c r="U37" s="135" t="str">
        <f>[32]Março!$I$24</f>
        <v>*</v>
      </c>
      <c r="V37" s="135" t="str">
        <f>[32]Março!$I$25</f>
        <v>*</v>
      </c>
      <c r="W37" s="135" t="str">
        <f>[32]Março!$I$26</f>
        <v>*</v>
      </c>
      <c r="X37" s="135" t="str">
        <f>[32]Março!$I$27</f>
        <v>*</v>
      </c>
      <c r="Y37" s="135" t="str">
        <f>[32]Março!$I$28</f>
        <v>*</v>
      </c>
      <c r="Z37" s="135" t="str">
        <f>[32]Março!$I$29</f>
        <v>*</v>
      </c>
      <c r="AA37" s="135" t="str">
        <f>[32]Março!$I$30</f>
        <v>*</v>
      </c>
      <c r="AB37" s="135" t="str">
        <f>[32]Março!$I$31</f>
        <v>*</v>
      </c>
      <c r="AC37" s="135" t="str">
        <f>[32]Março!$I$32</f>
        <v>*</v>
      </c>
      <c r="AD37" s="135" t="str">
        <f>[32]Março!$I$33</f>
        <v>*</v>
      </c>
      <c r="AE37" s="135" t="str">
        <f>[32]Março!$I$34</f>
        <v>*</v>
      </c>
      <c r="AF37" s="135" t="str">
        <f>[32]Março!$I$35</f>
        <v>*</v>
      </c>
      <c r="AG37" s="126" t="s">
        <v>226</v>
      </c>
      <c r="AK37" t="s">
        <v>47</v>
      </c>
    </row>
    <row r="38" spans="1:39" x14ac:dyDescent="0.2">
      <c r="A38" s="97" t="s">
        <v>174</v>
      </c>
      <c r="B38" s="11" t="str">
        <f>[33]Março!$I$5</f>
        <v>SE</v>
      </c>
      <c r="C38" s="11" t="str">
        <f>[33]Março!$I$6</f>
        <v>S</v>
      </c>
      <c r="D38" s="11" t="str">
        <f>[33]Março!$I$7</f>
        <v>S</v>
      </c>
      <c r="E38" s="11" t="str">
        <f>[33]Março!$I$8</f>
        <v>S</v>
      </c>
      <c r="F38" s="11" t="str">
        <f>[33]Março!$I$9</f>
        <v>SE</v>
      </c>
      <c r="G38" s="11" t="str">
        <f>[33]Março!$I$10</f>
        <v>SE</v>
      </c>
      <c r="H38" s="11" t="str">
        <f>[33]Março!$I$11</f>
        <v>S</v>
      </c>
      <c r="I38" s="11" t="str">
        <f>[33]Março!$I$12</f>
        <v>SE</v>
      </c>
      <c r="J38" s="11" t="str">
        <f>[33]Março!$I$13</f>
        <v>SE</v>
      </c>
      <c r="K38" s="11" t="str">
        <f>[33]Março!$I$14</f>
        <v>S</v>
      </c>
      <c r="L38" s="11" t="str">
        <f>[33]Março!$I$15</f>
        <v>SE</v>
      </c>
      <c r="M38" s="11" t="str">
        <f>[33]Março!$I$16</f>
        <v>SE</v>
      </c>
      <c r="N38" s="11" t="str">
        <f>[33]Março!$I$17</f>
        <v>SE</v>
      </c>
      <c r="O38" s="11" t="str">
        <f>[33]Março!$I$18</f>
        <v>NE</v>
      </c>
      <c r="P38" s="11" t="str">
        <f>[33]Março!$I$19</f>
        <v>SE</v>
      </c>
      <c r="Q38" s="130" t="str">
        <f>[33]Março!$I$20</f>
        <v>L</v>
      </c>
      <c r="R38" s="130" t="str">
        <f>[33]Março!$I$21</f>
        <v>SE</v>
      </c>
      <c r="S38" s="130" t="str">
        <f>[33]Março!$I$22</f>
        <v>N</v>
      </c>
      <c r="T38" s="130" t="str">
        <f>[33]Março!$I$23</f>
        <v>SE</v>
      </c>
      <c r="U38" s="130" t="str">
        <f>[33]Março!$I$24</f>
        <v>S</v>
      </c>
      <c r="V38" s="130" t="str">
        <f>[33]Março!$I$25</f>
        <v>O</v>
      </c>
      <c r="W38" s="130" t="str">
        <f>[33]Março!$I$26</f>
        <v>NO</v>
      </c>
      <c r="X38" s="130" t="str">
        <f>[33]Março!$I$27</f>
        <v>S</v>
      </c>
      <c r="Y38" s="130" t="str">
        <f>[33]Março!$I$28</f>
        <v>SE</v>
      </c>
      <c r="Z38" s="130" t="str">
        <f>[33]Março!$I$29</f>
        <v>S</v>
      </c>
      <c r="AA38" s="130" t="str">
        <f>[33]Março!$I$30</f>
        <v>SE</v>
      </c>
      <c r="AB38" s="130" t="str">
        <f>[33]Março!$I$31</f>
        <v>SE</v>
      </c>
      <c r="AC38" s="130" t="str">
        <f>[33]Março!$I$32</f>
        <v>NE</v>
      </c>
      <c r="AD38" s="130" t="str">
        <f>[33]Março!$I$33</f>
        <v>L</v>
      </c>
      <c r="AE38" s="130" t="str">
        <f>[33]Março!$I$34</f>
        <v>S</v>
      </c>
      <c r="AF38" s="130" t="str">
        <f>[33]Março!$I$35</f>
        <v>S</v>
      </c>
      <c r="AG38" s="139" t="str">
        <f>[33]Março!$I$36</f>
        <v>SE</v>
      </c>
      <c r="AJ38" t="s">
        <v>47</v>
      </c>
      <c r="AK38" t="s">
        <v>47</v>
      </c>
    </row>
    <row r="39" spans="1:39" x14ac:dyDescent="0.2">
      <c r="A39" s="97" t="s">
        <v>15</v>
      </c>
      <c r="B39" s="135" t="str">
        <f>[34]Março!$I$5</f>
        <v>SO</v>
      </c>
      <c r="C39" s="135" t="str">
        <f>[34]Março!$I$6</f>
        <v>SO</v>
      </c>
      <c r="D39" s="135" t="str">
        <f>[34]Março!$I$7</f>
        <v>SO</v>
      </c>
      <c r="E39" s="135" t="str">
        <f>[34]Março!$I$8</f>
        <v>SO</v>
      </c>
      <c r="F39" s="135" t="str">
        <f>[34]Março!$I$9</f>
        <v>SO</v>
      </c>
      <c r="G39" s="135" t="str">
        <f>[34]Março!$I$10</f>
        <v>SO</v>
      </c>
      <c r="H39" s="135" t="str">
        <f>[34]Março!$I$11</f>
        <v>SO</v>
      </c>
      <c r="I39" s="135" t="str">
        <f>[34]Março!$I$12</f>
        <v>SO</v>
      </c>
      <c r="J39" s="135" t="str">
        <f>[34]Março!$I$13</f>
        <v>SO</v>
      </c>
      <c r="K39" s="135" t="str">
        <f>[34]Março!$I$14</f>
        <v>SO</v>
      </c>
      <c r="L39" s="135" t="str">
        <f>[34]Março!$I$15</f>
        <v>SO</v>
      </c>
      <c r="M39" s="135" t="str">
        <f>[34]Março!$I$16</f>
        <v>SO</v>
      </c>
      <c r="N39" s="135" t="str">
        <f>[34]Março!$I$17</f>
        <v>SO</v>
      </c>
      <c r="O39" s="135" t="str">
        <f>[34]Março!$I$18</f>
        <v>SO</v>
      </c>
      <c r="P39" s="135" t="str">
        <f>[34]Março!$I$19</f>
        <v>SO</v>
      </c>
      <c r="Q39" s="135" t="str">
        <f>[34]Março!$I$20</f>
        <v>SO</v>
      </c>
      <c r="R39" s="135" t="str">
        <f>[34]Março!$I$21</f>
        <v>SO</v>
      </c>
      <c r="S39" s="135" t="str">
        <f>[34]Março!$I$22</f>
        <v>SO</v>
      </c>
      <c r="T39" s="135" t="str">
        <f>[34]Março!$I$23</f>
        <v>SO</v>
      </c>
      <c r="U39" s="135" t="str">
        <f>[34]Março!$I$24</f>
        <v>SO</v>
      </c>
      <c r="V39" s="135" t="str">
        <f>[34]Março!$I$25</f>
        <v>SO</v>
      </c>
      <c r="W39" s="135" t="str">
        <f>[34]Março!$I$26</f>
        <v>SO</v>
      </c>
      <c r="X39" s="135" t="str">
        <f>[34]Março!$I$27</f>
        <v>SO</v>
      </c>
      <c r="Y39" s="135" t="str">
        <f>[34]Março!$I$28</f>
        <v>SO</v>
      </c>
      <c r="Z39" s="135" t="str">
        <f>[34]Março!$I$29</f>
        <v>SO</v>
      </c>
      <c r="AA39" s="135" t="str">
        <f>[34]Março!$I$30</f>
        <v>SO</v>
      </c>
      <c r="AB39" s="135" t="str">
        <f>[34]Março!$I$31</f>
        <v>SO</v>
      </c>
      <c r="AC39" s="135" t="str">
        <f>[34]Março!$I$32</f>
        <v>SO</v>
      </c>
      <c r="AD39" s="135" t="str">
        <f>[34]Março!$I$33</f>
        <v>SO</v>
      </c>
      <c r="AE39" s="135" t="str">
        <f>[34]Março!$I$34</f>
        <v>SO</v>
      </c>
      <c r="AF39" s="135" t="str">
        <f>[34]Março!$I$35</f>
        <v>SO</v>
      </c>
      <c r="AG39" s="126" t="str">
        <f>[34]Março!$I$36</f>
        <v>SO</v>
      </c>
      <c r="AH39" s="12" t="s">
        <v>47</v>
      </c>
      <c r="AK39" t="s">
        <v>47</v>
      </c>
    </row>
    <row r="40" spans="1:39" x14ac:dyDescent="0.2">
      <c r="A40" s="97" t="s">
        <v>16</v>
      </c>
      <c r="B40" s="136" t="str">
        <f>[35]Março!$I$5</f>
        <v>L</v>
      </c>
      <c r="C40" s="136" t="str">
        <f>[35]Março!$I$6</f>
        <v>SE</v>
      </c>
      <c r="D40" s="136" t="str">
        <f>[35]Março!$I$7</f>
        <v>SE</v>
      </c>
      <c r="E40" s="136" t="str">
        <f>[35]Março!$I$8</f>
        <v>SE</v>
      </c>
      <c r="F40" s="136" t="str">
        <f>[35]Março!$I$9</f>
        <v>*</v>
      </c>
      <c r="G40" s="136" t="str">
        <f>[35]Março!$I$10</f>
        <v>*</v>
      </c>
      <c r="H40" s="136" t="str">
        <f>[35]Março!$I$11</f>
        <v>*</v>
      </c>
      <c r="I40" s="136" t="str">
        <f>[35]Março!$I$12</f>
        <v>*</v>
      </c>
      <c r="J40" s="136" t="str">
        <f>[35]Março!$I$13</f>
        <v>*</v>
      </c>
      <c r="K40" s="136" t="str">
        <f>[35]Março!$I$14</f>
        <v>*</v>
      </c>
      <c r="L40" s="136" t="str">
        <f>[35]Março!$I$15</f>
        <v>*</v>
      </c>
      <c r="M40" s="136" t="str">
        <f>[35]Março!$I$16</f>
        <v>*</v>
      </c>
      <c r="N40" s="136" t="str">
        <f>[35]Março!$I$17</f>
        <v>*</v>
      </c>
      <c r="O40" s="136" t="str">
        <f>[35]Março!$I$18</f>
        <v>*</v>
      </c>
      <c r="P40" s="136" t="str">
        <f>[35]Março!$I$19</f>
        <v>*</v>
      </c>
      <c r="Q40" s="136" t="str">
        <f>[35]Março!$I$20</f>
        <v>*</v>
      </c>
      <c r="R40" s="136" t="str">
        <f>[35]Março!$I$21</f>
        <v>NE</v>
      </c>
      <c r="S40" s="136" t="str">
        <f>[35]Março!$I$22</f>
        <v>NO</v>
      </c>
      <c r="T40" s="136" t="str">
        <f>[35]Março!$I$23</f>
        <v>SE</v>
      </c>
      <c r="U40" s="136" t="str">
        <f>[35]Março!$I$24</f>
        <v>S</v>
      </c>
      <c r="V40" s="136" t="str">
        <f>[35]Março!$I$25</f>
        <v>S</v>
      </c>
      <c r="W40" s="136" t="str">
        <f>[35]Março!$I$26</f>
        <v>*</v>
      </c>
      <c r="X40" s="136" t="str">
        <f>[35]Março!$I$27</f>
        <v>*</v>
      </c>
      <c r="Y40" s="136" t="str">
        <f>[35]Março!$I$28</f>
        <v>*</v>
      </c>
      <c r="Z40" s="136" t="str">
        <f>[35]Março!$I$29</f>
        <v>*</v>
      </c>
      <c r="AA40" s="136" t="str">
        <f>[35]Março!$I$30</f>
        <v>*</v>
      </c>
      <c r="AB40" s="136" t="str">
        <f>[35]Março!$I$31</f>
        <v>*</v>
      </c>
      <c r="AC40" s="136" t="str">
        <f>[35]Março!$I$32</f>
        <v>*</v>
      </c>
      <c r="AD40" s="136" t="str">
        <f>[35]Março!$I$33</f>
        <v>N</v>
      </c>
      <c r="AE40" s="136" t="str">
        <f>[35]Março!$I$34</f>
        <v>SE</v>
      </c>
      <c r="AF40" s="136" t="str">
        <f>[35]Março!$I$35</f>
        <v>NO</v>
      </c>
      <c r="AG40" s="126" t="str">
        <f>[35]Março!$I$36</f>
        <v>SE</v>
      </c>
      <c r="AI40" t="s">
        <v>47</v>
      </c>
      <c r="AJ40" t="s">
        <v>47</v>
      </c>
    </row>
    <row r="41" spans="1:39" x14ac:dyDescent="0.2">
      <c r="A41" s="97" t="s">
        <v>175</v>
      </c>
      <c r="B41" s="135" t="str">
        <f>[36]Março!$I$5</f>
        <v>SE</v>
      </c>
      <c r="C41" s="135" t="str">
        <f>[36]Março!$I$6</f>
        <v>SE</v>
      </c>
      <c r="D41" s="135" t="str">
        <f>[36]Março!$I$7</f>
        <v>SE</v>
      </c>
      <c r="E41" s="135" t="str">
        <f>[36]Março!$I$8</f>
        <v>S</v>
      </c>
      <c r="F41" s="135" t="str">
        <f>[36]Março!$I$9</f>
        <v>SE</v>
      </c>
      <c r="G41" s="135" t="str">
        <f>[36]Março!$I$10</f>
        <v>SE</v>
      </c>
      <c r="H41" s="135" t="str">
        <f>[36]Março!$I$11</f>
        <v>SE</v>
      </c>
      <c r="I41" s="135" t="str">
        <f>[36]Março!$I$12</f>
        <v>SE</v>
      </c>
      <c r="J41" s="135" t="str">
        <f>[36]Março!$I$13</f>
        <v>SE</v>
      </c>
      <c r="K41" s="135" t="str">
        <f>[36]Março!$I$14</f>
        <v>SE</v>
      </c>
      <c r="L41" s="135" t="str">
        <f>[36]Março!$I$15</f>
        <v>S</v>
      </c>
      <c r="M41" s="135" t="str">
        <f>[36]Março!$I$16</f>
        <v>SE</v>
      </c>
      <c r="N41" s="135" t="str">
        <f>[36]Março!$I$17</f>
        <v>SE</v>
      </c>
      <c r="O41" s="135" t="str">
        <f>[36]Março!$I$18</f>
        <v>SE</v>
      </c>
      <c r="P41" s="135" t="str">
        <f>[36]Março!$I$19</f>
        <v>N</v>
      </c>
      <c r="Q41" s="135" t="str">
        <f>[36]Março!$I$20</f>
        <v>N</v>
      </c>
      <c r="R41" s="135" t="str">
        <f>[36]Março!$I$21</f>
        <v>N</v>
      </c>
      <c r="S41" s="135" t="str">
        <f>[36]Março!$I$22</f>
        <v>NO</v>
      </c>
      <c r="T41" s="130" t="str">
        <f>[36]Março!$I$23</f>
        <v>S</v>
      </c>
      <c r="U41" s="130" t="str">
        <f>[36]Março!$I$24</f>
        <v>SO</v>
      </c>
      <c r="V41" s="130" t="str">
        <f>[36]Março!$I$25</f>
        <v>S</v>
      </c>
      <c r="W41" s="130" t="str">
        <f>[36]Março!$I$26</f>
        <v>SE</v>
      </c>
      <c r="X41" s="130" t="str">
        <f>[36]Março!$I$27</f>
        <v>SE</v>
      </c>
      <c r="Y41" s="130" t="str">
        <f>[36]Março!$I$28</f>
        <v>S</v>
      </c>
      <c r="Z41" s="130" t="str">
        <f>[36]Março!$I$29</f>
        <v>SE</v>
      </c>
      <c r="AA41" s="130" t="str">
        <f>[36]Março!$I$30</f>
        <v>L</v>
      </c>
      <c r="AB41" s="130" t="str">
        <f>[36]Março!$I$31</f>
        <v>SE</v>
      </c>
      <c r="AC41" s="130" t="str">
        <f>[36]Março!$I$32</f>
        <v>NE</v>
      </c>
      <c r="AD41" s="130" t="str">
        <f>[36]Março!$I$33</f>
        <v>SE</v>
      </c>
      <c r="AE41" s="130" t="str">
        <f>[36]Março!$I$34</f>
        <v>SE</v>
      </c>
      <c r="AF41" s="130" t="str">
        <f>[36]Março!$I$35</f>
        <v>L</v>
      </c>
      <c r="AG41" s="139" t="str">
        <f>[36]Março!$I$36</f>
        <v>SE</v>
      </c>
      <c r="AJ41" t="s">
        <v>47</v>
      </c>
    </row>
    <row r="42" spans="1:39" x14ac:dyDescent="0.2">
      <c r="A42" s="97" t="s">
        <v>17</v>
      </c>
      <c r="B42" s="135" t="str">
        <f>[37]Março!$I$5</f>
        <v>NE</v>
      </c>
      <c r="C42" s="135" t="str">
        <f>[37]Março!$I$6</f>
        <v>L</v>
      </c>
      <c r="D42" s="135" t="str">
        <f>[37]Março!$I$7</f>
        <v>L</v>
      </c>
      <c r="E42" s="135" t="str">
        <f>[37]Março!$I$8</f>
        <v>L</v>
      </c>
      <c r="F42" s="135" t="str">
        <f>[37]Março!$I$9</f>
        <v>L</v>
      </c>
      <c r="G42" s="135" t="str">
        <f>[37]Março!$I$10</f>
        <v>NE</v>
      </c>
      <c r="H42" s="135" t="str">
        <f>[37]Março!$I$11</f>
        <v>N</v>
      </c>
      <c r="I42" s="135" t="str">
        <f>[37]Março!$I$12</f>
        <v>N</v>
      </c>
      <c r="J42" s="135" t="str">
        <f>[37]Março!$I$13</f>
        <v>NE</v>
      </c>
      <c r="K42" s="135" t="str">
        <f>[37]Março!$I$14</f>
        <v>L</v>
      </c>
      <c r="L42" s="135" t="str">
        <f>[37]Março!$I$15</f>
        <v>N</v>
      </c>
      <c r="M42" s="135" t="str">
        <f>[37]Março!$I$16</f>
        <v>N</v>
      </c>
      <c r="N42" s="135" t="str">
        <f>[37]Março!$I$17</f>
        <v>N</v>
      </c>
      <c r="O42" s="135" t="str">
        <f>[37]Março!$I$18</f>
        <v>N</v>
      </c>
      <c r="P42" s="135" t="str">
        <f>[37]Março!$I$19</f>
        <v>N</v>
      </c>
      <c r="Q42" s="135" t="str">
        <f>[37]Março!$I$20</f>
        <v>O</v>
      </c>
      <c r="R42" s="135" t="str">
        <f>[37]Março!$I$21</f>
        <v>N</v>
      </c>
      <c r="S42" s="135" t="str">
        <f>[37]Março!$I$22</f>
        <v>O</v>
      </c>
      <c r="T42" s="135" t="str">
        <f>[37]Março!$I$23</f>
        <v>L</v>
      </c>
      <c r="U42" s="135" t="str">
        <f>[37]Março!$I$24</f>
        <v>S</v>
      </c>
      <c r="V42" s="135" t="str">
        <f>[37]Março!$I$25</f>
        <v>SE</v>
      </c>
      <c r="W42" s="135" t="str">
        <f>[37]Março!$I$26</f>
        <v>NE</v>
      </c>
      <c r="X42" s="135" t="str">
        <f>[37]Março!$I$27</f>
        <v>NE</v>
      </c>
      <c r="Y42" s="135" t="str">
        <f>[37]Março!$I$28</f>
        <v>L</v>
      </c>
      <c r="Z42" s="135" t="str">
        <f>[37]Março!$I$29</f>
        <v>NE</v>
      </c>
      <c r="AA42" s="135" t="str">
        <f>[37]Março!$I$30</f>
        <v>L</v>
      </c>
      <c r="AB42" s="135" t="str">
        <f>[37]Março!$I$31</f>
        <v>L</v>
      </c>
      <c r="AC42" s="135" t="str">
        <f>[37]Março!$I$32</f>
        <v>N</v>
      </c>
      <c r="AD42" s="135" t="str">
        <f>[37]Março!$I$33</f>
        <v>N</v>
      </c>
      <c r="AE42" s="135" t="str">
        <f>[37]Março!$I$34</f>
        <v>N</v>
      </c>
      <c r="AF42" s="135" t="str">
        <f>[37]Março!$I$35</f>
        <v>L</v>
      </c>
      <c r="AG42" s="126" t="str">
        <f>[37]Março!$I$36</f>
        <v>N</v>
      </c>
    </row>
    <row r="43" spans="1:39" x14ac:dyDescent="0.2">
      <c r="A43" s="97" t="s">
        <v>157</v>
      </c>
      <c r="B43" s="11" t="str">
        <f>[38]Março!$I$5</f>
        <v>SE</v>
      </c>
      <c r="C43" s="11" t="str">
        <f>[38]Março!$I$6</f>
        <v>SE</v>
      </c>
      <c r="D43" s="11" t="str">
        <f>[38]Março!$I$7</f>
        <v>SE</v>
      </c>
      <c r="E43" s="11" t="str">
        <f>[38]Março!$I$8</f>
        <v>SE</v>
      </c>
      <c r="F43" s="11" t="str">
        <f>[38]Março!$I$9</f>
        <v>SE</v>
      </c>
      <c r="G43" s="11" t="str">
        <f>[38]Março!$I$10</f>
        <v>L</v>
      </c>
      <c r="H43" s="11" t="str">
        <f>[38]Março!$I$11</f>
        <v>L</v>
      </c>
      <c r="I43" s="11" t="str">
        <f>[38]Março!$I$12</f>
        <v>L</v>
      </c>
      <c r="J43" s="11" t="str">
        <f>[38]Março!$I$13</f>
        <v>SE</v>
      </c>
      <c r="K43" s="11" t="str">
        <f>[38]Março!$I$14</f>
        <v>SE</v>
      </c>
      <c r="L43" s="11" t="str">
        <f>[38]Março!$I$15</f>
        <v>SE</v>
      </c>
      <c r="M43" s="11" t="str">
        <f>[38]Março!$I$16</f>
        <v>L</v>
      </c>
      <c r="N43" s="11" t="str">
        <f>[38]Março!$I$17</f>
        <v>L</v>
      </c>
      <c r="O43" s="11" t="str">
        <f>[38]Março!$I$18</f>
        <v>SE</v>
      </c>
      <c r="P43" s="11" t="str">
        <f>[38]Março!$I$19</f>
        <v>N</v>
      </c>
      <c r="Q43" s="11" t="str">
        <f>[38]Março!$I$20</f>
        <v>NE</v>
      </c>
      <c r="R43" s="11" t="str">
        <f>[38]Março!$I$21</f>
        <v>N</v>
      </c>
      <c r="S43" s="11" t="str">
        <f>[38]Março!$I$22</f>
        <v>L</v>
      </c>
      <c r="T43" s="130" t="str">
        <f>[38]Março!$I$23</f>
        <v>SO</v>
      </c>
      <c r="U43" s="130" t="str">
        <f>[38]Março!$I$24</f>
        <v>O</v>
      </c>
      <c r="V43" s="130" t="str">
        <f>[38]Março!$I$25</f>
        <v>SE</v>
      </c>
      <c r="W43" s="130" t="str">
        <f>[38]Março!$I$26</f>
        <v>L</v>
      </c>
      <c r="X43" s="130" t="str">
        <f>[38]Março!$I$27</f>
        <v>SE</v>
      </c>
      <c r="Y43" s="130" t="str">
        <f>[38]Março!$I$28</f>
        <v>L</v>
      </c>
      <c r="Z43" s="130" t="str">
        <f>[38]Março!$I$29</f>
        <v>L</v>
      </c>
      <c r="AA43" s="130" t="str">
        <f>[38]Março!$I$30</f>
        <v>L</v>
      </c>
      <c r="AB43" s="130" t="str">
        <f>[38]Março!$I$31</f>
        <v>L</v>
      </c>
      <c r="AC43" s="130" t="str">
        <f>[38]Março!$I$32</f>
        <v>L</v>
      </c>
      <c r="AD43" s="130" t="str">
        <f>[38]Março!$I$33</f>
        <v>SE</v>
      </c>
      <c r="AE43" s="130" t="str">
        <f>[38]Março!$I$34</f>
        <v>L</v>
      </c>
      <c r="AF43" s="130" t="str">
        <f>[38]Março!$I$35</f>
        <v>L</v>
      </c>
      <c r="AG43" s="139" t="str">
        <f>[38]Março!$I$36</f>
        <v>L</v>
      </c>
      <c r="AJ43" t="s">
        <v>47</v>
      </c>
      <c r="AK43" t="s">
        <v>47</v>
      </c>
      <c r="AL43" t="s">
        <v>47</v>
      </c>
    </row>
    <row r="44" spans="1:39" x14ac:dyDescent="0.2">
      <c r="A44" s="97" t="s">
        <v>18</v>
      </c>
      <c r="B44" s="135" t="str">
        <f>[39]Março!$I$5</f>
        <v>L</v>
      </c>
      <c r="C44" s="135" t="str">
        <f>[39]Março!$I$6</f>
        <v>L</v>
      </c>
      <c r="D44" s="135" t="str">
        <f>[39]Março!$I$7</f>
        <v>L</v>
      </c>
      <c r="E44" s="135" t="str">
        <f>[39]Março!$I$8</f>
        <v>L</v>
      </c>
      <c r="F44" s="135" t="str">
        <f>[39]Março!$I$9</f>
        <v>L</v>
      </c>
      <c r="G44" s="135" t="str">
        <f>[39]Março!$I$10</f>
        <v>L</v>
      </c>
      <c r="H44" s="135" t="str">
        <f>[39]Março!$I$11</f>
        <v>L</v>
      </c>
      <c r="I44" s="135" t="str">
        <f>[39]Março!$I$12</f>
        <v>L</v>
      </c>
      <c r="J44" s="135" t="str">
        <f>[39]Março!$I$13</f>
        <v>L</v>
      </c>
      <c r="K44" s="135" t="str">
        <f>[39]Março!$I$14</f>
        <v>L</v>
      </c>
      <c r="L44" s="135" t="str">
        <f>[39]Março!$I$15</f>
        <v>L</v>
      </c>
      <c r="M44" s="135" t="str">
        <f>[39]Março!$I$16</f>
        <v>O</v>
      </c>
      <c r="N44" s="135" t="str">
        <f>[39]Março!$I$17</f>
        <v>L</v>
      </c>
      <c r="O44" s="135" t="str">
        <f>[39]Março!$I$18</f>
        <v>L</v>
      </c>
      <c r="P44" s="135" t="str">
        <f>[39]Março!$I$19</f>
        <v>S</v>
      </c>
      <c r="Q44" s="135" t="str">
        <f>[39]Março!$I$20</f>
        <v>NE</v>
      </c>
      <c r="R44" s="135" t="str">
        <f>[39]Março!$I$21</f>
        <v>N</v>
      </c>
      <c r="S44" s="135" t="str">
        <f>[39]Março!$I$22</f>
        <v>N</v>
      </c>
      <c r="T44" s="135" t="str">
        <f>[39]Março!$I$23</f>
        <v>O</v>
      </c>
      <c r="U44" s="135" t="str">
        <f>[39]Março!$I$24</f>
        <v>L</v>
      </c>
      <c r="V44" s="135" t="str">
        <f>[39]Março!$I$25</f>
        <v>O</v>
      </c>
      <c r="W44" s="135" t="str">
        <f>[39]Março!$I$26</f>
        <v>S</v>
      </c>
      <c r="X44" s="135" t="str">
        <f>[39]Março!$I$27</f>
        <v>L</v>
      </c>
      <c r="Y44" s="135" t="str">
        <f>[39]Março!$I$28</f>
        <v>L</v>
      </c>
      <c r="Z44" s="135" t="str">
        <f>[39]Março!$I$29</f>
        <v>L</v>
      </c>
      <c r="AA44" s="135" t="str">
        <f>[39]Março!$I$30</f>
        <v>L</v>
      </c>
      <c r="AB44" s="135" t="str">
        <f>[39]Março!$I$31</f>
        <v>L</v>
      </c>
      <c r="AC44" s="135" t="str">
        <f>[39]Março!$I$32</f>
        <v>L</v>
      </c>
      <c r="AD44" s="135" t="str">
        <f>[39]Março!$I$33</f>
        <v>L</v>
      </c>
      <c r="AE44" s="135" t="str">
        <f>[39]Março!$I$34</f>
        <v>L</v>
      </c>
      <c r="AF44" s="135" t="str">
        <f>[39]Março!$I$35</f>
        <v>L</v>
      </c>
      <c r="AG44" s="126" t="str">
        <f>[39]Março!$I$36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7" t="s">
        <v>162</v>
      </c>
      <c r="B45" s="135" t="str">
        <f>[40]Março!$I$5</f>
        <v>N</v>
      </c>
      <c r="C45" s="135" t="str">
        <f>[40]Março!$I$6</f>
        <v>N</v>
      </c>
      <c r="D45" s="135" t="str">
        <f>[40]Março!$I$7</f>
        <v>N</v>
      </c>
      <c r="E45" s="135" t="str">
        <f>[40]Março!$I$8</f>
        <v>N</v>
      </c>
      <c r="F45" s="135" t="str">
        <f>[40]Março!$I$9</f>
        <v>N</v>
      </c>
      <c r="G45" s="135" t="str">
        <f>[40]Março!$I$10</f>
        <v>N</v>
      </c>
      <c r="H45" s="135" t="str">
        <f>[40]Março!$I$11</f>
        <v>N</v>
      </c>
      <c r="I45" s="135" t="str">
        <f>[40]Março!$I$12</f>
        <v>N</v>
      </c>
      <c r="J45" s="135" t="str">
        <f>[40]Março!$I$13</f>
        <v>N</v>
      </c>
      <c r="K45" s="135" t="str">
        <f>[40]Março!$I$14</f>
        <v>N</v>
      </c>
      <c r="L45" s="135" t="str">
        <f>[40]Março!$I$15</f>
        <v>N</v>
      </c>
      <c r="M45" s="135" t="str">
        <f>[40]Março!$I$16</f>
        <v>N</v>
      </c>
      <c r="N45" s="135" t="str">
        <f>[40]Março!$I$17</f>
        <v>N</v>
      </c>
      <c r="O45" s="135" t="str">
        <f>[40]Março!$I$18</f>
        <v>N</v>
      </c>
      <c r="P45" s="135" t="str">
        <f>[40]Março!$I$19</f>
        <v>N</v>
      </c>
      <c r="Q45" s="135" t="str">
        <f>[40]Março!$I$20</f>
        <v>N</v>
      </c>
      <c r="R45" s="135" t="str">
        <f>[40]Março!$I$21</f>
        <v>N</v>
      </c>
      <c r="S45" s="135" t="str">
        <f>[40]Março!$I$22</f>
        <v>N</v>
      </c>
      <c r="T45" s="130" t="str">
        <f>[40]Março!$I$23</f>
        <v>N</v>
      </c>
      <c r="U45" s="130" t="str">
        <f>[40]Março!$I$24</f>
        <v>N</v>
      </c>
      <c r="V45" s="130" t="str">
        <f>[40]Março!$I$25</f>
        <v>N</v>
      </c>
      <c r="W45" s="130" t="str">
        <f>[40]Março!$I$26</f>
        <v>N</v>
      </c>
      <c r="X45" s="130" t="str">
        <f>[40]Março!$I$27</f>
        <v>N</v>
      </c>
      <c r="Y45" s="130" t="str">
        <f>[40]Março!$I$28</f>
        <v>N</v>
      </c>
      <c r="Z45" s="130" t="str">
        <f>[40]Março!$I$29</f>
        <v>N</v>
      </c>
      <c r="AA45" s="130" t="str">
        <f>[40]Março!$I$30</f>
        <v>N</v>
      </c>
      <c r="AB45" s="130" t="str">
        <f>[40]Março!$I$31</f>
        <v>N</v>
      </c>
      <c r="AC45" s="130" t="str">
        <f>[40]Março!$I$32</f>
        <v>N</v>
      </c>
      <c r="AD45" s="130" t="str">
        <f>[40]Março!$I$33</f>
        <v>N</v>
      </c>
      <c r="AE45" s="130" t="str">
        <f>[40]Março!$I$34</f>
        <v>N</v>
      </c>
      <c r="AF45" s="130" t="str">
        <f>[40]Março!$I$35</f>
        <v>N</v>
      </c>
      <c r="AG45" s="139" t="str">
        <f>[40]Março!$I$36</f>
        <v>N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7" t="s">
        <v>19</v>
      </c>
      <c r="B46" s="135" t="str">
        <f>[41]Março!$I$5</f>
        <v>S</v>
      </c>
      <c r="C46" s="135" t="str">
        <f>[41]Março!$I$6</f>
        <v>L</v>
      </c>
      <c r="D46" s="135" t="str">
        <f>[41]Março!$I$7</f>
        <v>L</v>
      </c>
      <c r="E46" s="135" t="str">
        <f>[41]Março!$I$8</f>
        <v>L</v>
      </c>
      <c r="F46" s="135" t="str">
        <f>[41]Março!$I$9</f>
        <v>SE</v>
      </c>
      <c r="G46" s="135" t="str">
        <f>[41]Março!$I$10</f>
        <v>SE</v>
      </c>
      <c r="H46" s="135" t="str">
        <f>[41]Março!$I$11</f>
        <v>N</v>
      </c>
      <c r="I46" s="135" t="str">
        <f>[41]Março!$I$12</f>
        <v>NE</v>
      </c>
      <c r="J46" s="135" t="str">
        <f>[41]Março!$I$13</f>
        <v>NE</v>
      </c>
      <c r="K46" s="135" t="str">
        <f>[41]Março!$I$14</f>
        <v>SE</v>
      </c>
      <c r="L46" s="135" t="str">
        <f>[41]Março!$I$15</f>
        <v>L</v>
      </c>
      <c r="M46" s="135" t="str">
        <f>[41]Março!$I$16</f>
        <v>NE</v>
      </c>
      <c r="N46" s="135" t="str">
        <f>[41]Março!$I$17</f>
        <v>NE</v>
      </c>
      <c r="O46" s="135" t="str">
        <f>[41]Março!$I$18</f>
        <v>NE</v>
      </c>
      <c r="P46" s="135" t="str">
        <f>[41]Março!$I$19</f>
        <v>L</v>
      </c>
      <c r="Q46" s="135" t="str">
        <f>[41]Março!$I$20</f>
        <v>S</v>
      </c>
      <c r="R46" s="135" t="str">
        <f>[41]Março!$I$21</f>
        <v>NE</v>
      </c>
      <c r="S46" s="135" t="str">
        <f>[41]Março!$I$22</f>
        <v>NO</v>
      </c>
      <c r="T46" s="135" t="str">
        <f>[41]Março!$I$23</f>
        <v>NE</v>
      </c>
      <c r="U46" s="135" t="str">
        <f>[41]Março!$I$24</f>
        <v>S</v>
      </c>
      <c r="V46" s="135" t="str">
        <f>[41]Março!$I$25</f>
        <v>S</v>
      </c>
      <c r="W46" s="135" t="str">
        <f>[41]Março!$I$26</f>
        <v>SE</v>
      </c>
      <c r="X46" s="135" t="str">
        <f>[41]Março!$I$27</f>
        <v>NE</v>
      </c>
      <c r="Y46" s="135" t="str">
        <f>[41]Março!$I$28</f>
        <v>NE</v>
      </c>
      <c r="Z46" s="135" t="str">
        <f>[41]Março!$I$29</f>
        <v>NE</v>
      </c>
      <c r="AA46" s="135" t="str">
        <f>[41]Março!$I$30</f>
        <v>SE</v>
      </c>
      <c r="AB46" s="135" t="str">
        <f>[41]Março!$I$31</f>
        <v>L</v>
      </c>
      <c r="AC46" s="135" t="str">
        <f>[41]Março!$I$32</f>
        <v>NE</v>
      </c>
      <c r="AD46" s="135" t="str">
        <f>[41]Março!$I$33</f>
        <v>NE</v>
      </c>
      <c r="AE46" s="135" t="str">
        <f>[41]Março!$I$34</f>
        <v>NE</v>
      </c>
      <c r="AF46" s="135" t="str">
        <f>[41]Março!$I$35</f>
        <v>N</v>
      </c>
      <c r="AG46" s="126" t="str">
        <f>[41]Março!$I$36</f>
        <v>NE</v>
      </c>
      <c r="AH46" s="12" t="s">
        <v>47</v>
      </c>
      <c r="AJ46" t="s">
        <v>47</v>
      </c>
    </row>
    <row r="47" spans="1:39" x14ac:dyDescent="0.2">
      <c r="A47" s="97" t="s">
        <v>31</v>
      </c>
      <c r="B47" s="135" t="str">
        <f>[42]Março!$I$5</f>
        <v>SE</v>
      </c>
      <c r="C47" s="135" t="str">
        <f>[42]Março!$I$6</f>
        <v>SE</v>
      </c>
      <c r="D47" s="135" t="str">
        <f>[42]Março!$I$7</f>
        <v>SE</v>
      </c>
      <c r="E47" s="135" t="str">
        <f>[42]Março!$I$8</f>
        <v>SE</v>
      </c>
      <c r="F47" s="135" t="str">
        <f>[42]Março!$I$9</f>
        <v>SE</v>
      </c>
      <c r="G47" s="135" t="str">
        <f>[42]Março!$I$10</f>
        <v>SE</v>
      </c>
      <c r="H47" s="135" t="str">
        <f>[42]Março!$I$11</f>
        <v>NE</v>
      </c>
      <c r="I47" s="135" t="str">
        <f>[42]Março!$I$12</f>
        <v>NE</v>
      </c>
      <c r="J47" s="135" t="str">
        <f>[42]Março!$I$13</f>
        <v>L</v>
      </c>
      <c r="K47" s="135" t="str">
        <f>[42]Março!$I$14</f>
        <v>SE</v>
      </c>
      <c r="L47" s="135" t="str">
        <f>[42]Março!$I$15</f>
        <v>SE</v>
      </c>
      <c r="M47" s="135" t="str">
        <f>[42]Março!$I$16</f>
        <v>NE</v>
      </c>
      <c r="N47" s="135" t="str">
        <f>[42]Março!$I$17</f>
        <v>NE</v>
      </c>
      <c r="O47" s="135" t="str">
        <f>[42]Março!$I$18</f>
        <v>NE</v>
      </c>
      <c r="P47" s="135" t="str">
        <f>[42]Março!$I$19</f>
        <v>SE</v>
      </c>
      <c r="Q47" s="135" t="str">
        <f>[42]Março!$I$20</f>
        <v>NO</v>
      </c>
      <c r="R47" s="135" t="str">
        <f>[42]Março!$I$21</f>
        <v>NO</v>
      </c>
      <c r="S47" s="135" t="str">
        <f>[42]Março!$I$22</f>
        <v>NO</v>
      </c>
      <c r="T47" s="135" t="str">
        <f>[42]Março!$I$23</f>
        <v>NO</v>
      </c>
      <c r="U47" s="135" t="str">
        <f>[42]Março!$I$24</f>
        <v>S</v>
      </c>
      <c r="V47" s="135" t="str">
        <f>[42]Março!$I$25</f>
        <v>S</v>
      </c>
      <c r="W47" s="135" t="str">
        <f>[42]Março!$I$26</f>
        <v>SE</v>
      </c>
      <c r="X47" s="135" t="str">
        <f>[42]Março!$I$27</f>
        <v>L</v>
      </c>
      <c r="Y47" s="135" t="str">
        <f>[42]Março!$I$28</f>
        <v>SE</v>
      </c>
      <c r="Z47" s="135" t="str">
        <f>[42]Março!$I$29</f>
        <v>NE</v>
      </c>
      <c r="AA47" s="135" t="str">
        <f>[42]Março!$I$30</f>
        <v>SE</v>
      </c>
      <c r="AB47" s="135" t="str">
        <f>[42]Março!$I$31</f>
        <v>SE</v>
      </c>
      <c r="AC47" s="135" t="str">
        <f>[42]Março!$I$32</f>
        <v>NE</v>
      </c>
      <c r="AD47" s="135" t="str">
        <f>[42]Março!$I$33</f>
        <v>NE</v>
      </c>
      <c r="AE47" s="135" t="str">
        <f>[42]Março!$I$34</f>
        <v>SE</v>
      </c>
      <c r="AF47" s="135" t="str">
        <f>[42]Março!$I$35</f>
        <v>SE</v>
      </c>
      <c r="AG47" s="126" t="str">
        <f>[42]Março!$I$36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97" t="s">
        <v>44</v>
      </c>
      <c r="B48" s="135" t="str">
        <f>[43]Março!$I$5</f>
        <v>SE</v>
      </c>
      <c r="C48" s="135" t="str">
        <f>[43]Março!$I$6</f>
        <v>SE</v>
      </c>
      <c r="D48" s="135" t="str">
        <f>[43]Março!$I$7</f>
        <v>SE</v>
      </c>
      <c r="E48" s="135" t="str">
        <f>[43]Março!$I$8</f>
        <v>SE</v>
      </c>
      <c r="F48" s="135" t="str">
        <f>[43]Março!$I$9</f>
        <v>SE</v>
      </c>
      <c r="G48" s="135" t="str">
        <f>[43]Março!$I$10</f>
        <v>SE</v>
      </c>
      <c r="H48" s="135" t="str">
        <f>[43]Março!$I$11</f>
        <v>L</v>
      </c>
      <c r="I48" s="135" t="str">
        <f>[43]Março!$I$12</f>
        <v>L</v>
      </c>
      <c r="J48" s="135" t="str">
        <f>[43]Março!$I$13</f>
        <v>L</v>
      </c>
      <c r="K48" s="135" t="str">
        <f>[43]Março!$I$14</f>
        <v>L</v>
      </c>
      <c r="L48" s="135" t="str">
        <f>[43]Março!$I$15</f>
        <v>L</v>
      </c>
      <c r="M48" s="135" t="str">
        <f>[43]Março!$I$16</f>
        <v>NE</v>
      </c>
      <c r="N48" s="135" t="str">
        <f>[43]Março!$I$17</f>
        <v>NE</v>
      </c>
      <c r="O48" s="135" t="str">
        <f>[43]Março!$I$18</f>
        <v>L</v>
      </c>
      <c r="P48" s="135" t="str">
        <f>[43]Março!$I$19</f>
        <v>NE</v>
      </c>
      <c r="Q48" s="135" t="str">
        <f>[43]Março!$I$20</f>
        <v>NE</v>
      </c>
      <c r="R48" s="135" t="str">
        <f>[43]Março!$I$21</f>
        <v>NE</v>
      </c>
      <c r="S48" s="135" t="str">
        <f>[43]Março!$I$22</f>
        <v>N</v>
      </c>
      <c r="T48" s="135" t="str">
        <f>[43]Março!$I$23</f>
        <v>L</v>
      </c>
      <c r="U48" s="135" t="str">
        <f>[43]Março!$I$24</f>
        <v>O</v>
      </c>
      <c r="V48" s="135" t="str">
        <f>[43]Março!$I$25</f>
        <v>O</v>
      </c>
      <c r="W48" s="135" t="str">
        <f>[43]Março!$I$26</f>
        <v>O</v>
      </c>
      <c r="X48" s="135" t="str">
        <f>[43]Março!$I$27</f>
        <v>L</v>
      </c>
      <c r="Y48" s="135" t="str">
        <f>[43]Março!$I$28</f>
        <v>L</v>
      </c>
      <c r="Z48" s="135" t="str">
        <f>[43]Março!$I$29</f>
        <v>NE</v>
      </c>
      <c r="AA48" s="135" t="str">
        <f>[43]Março!$I$30</f>
        <v>NE</v>
      </c>
      <c r="AB48" s="135" t="str">
        <f>[43]Março!$I$31</f>
        <v>NE</v>
      </c>
      <c r="AC48" s="135" t="str">
        <f>[43]Março!$I$32</f>
        <v>L</v>
      </c>
      <c r="AD48" s="135" t="str">
        <f>[43]Março!$I$33</f>
        <v>NE</v>
      </c>
      <c r="AE48" s="135" t="str">
        <f>[43]Março!$I$34</f>
        <v>L</v>
      </c>
      <c r="AF48" s="135" t="str">
        <f>[43]Março!$I$35</f>
        <v>L</v>
      </c>
      <c r="AG48" s="126" t="str">
        <f>[43]Março!$I$36</f>
        <v>L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8" t="s">
        <v>20</v>
      </c>
      <c r="B49" s="130" t="str">
        <f>[44]Março!$I$5</f>
        <v>*</v>
      </c>
      <c r="C49" s="130" t="str">
        <f>[44]Março!$I$6</f>
        <v>*</v>
      </c>
      <c r="D49" s="130" t="str">
        <f>[44]Março!$I$7</f>
        <v>*</v>
      </c>
      <c r="E49" s="130" t="str">
        <f>[44]Março!$I$8</f>
        <v>*</v>
      </c>
      <c r="F49" s="130" t="str">
        <f>[44]Março!$I$9</f>
        <v>*</v>
      </c>
      <c r="G49" s="130" t="str">
        <f>[44]Março!$I$10</f>
        <v>*</v>
      </c>
      <c r="H49" s="130" t="str">
        <f>[44]Março!$I$11</f>
        <v>*</v>
      </c>
      <c r="I49" s="130" t="str">
        <f>[44]Março!$I$12</f>
        <v>*</v>
      </c>
      <c r="J49" s="130" t="str">
        <f>[44]Março!$I$13</f>
        <v>*</v>
      </c>
      <c r="K49" s="130" t="str">
        <f>[44]Março!$I$14</f>
        <v>*</v>
      </c>
      <c r="L49" s="130" t="str">
        <f>[44]Março!$I$15</f>
        <v>*</v>
      </c>
      <c r="M49" s="130" t="str">
        <f>[44]Março!$I$16</f>
        <v>*</v>
      </c>
      <c r="N49" s="130" t="str">
        <f>[44]Março!$I$17</f>
        <v>*</v>
      </c>
      <c r="O49" s="130" t="str">
        <f>[44]Março!$I$18</f>
        <v>*</v>
      </c>
      <c r="P49" s="130" t="str">
        <f>[44]Março!$I$19</f>
        <v>*</v>
      </c>
      <c r="Q49" s="130" t="str">
        <f>[44]Março!$I$20</f>
        <v>*</v>
      </c>
      <c r="R49" s="130" t="str">
        <f>[44]Março!$I$21</f>
        <v>*</v>
      </c>
      <c r="S49" s="130" t="str">
        <f>[44]Março!$I$22</f>
        <v>*</v>
      </c>
      <c r="T49" s="130" t="str">
        <f>[44]Março!$I$23</f>
        <v>*</v>
      </c>
      <c r="U49" s="130" t="str">
        <f>[44]Março!$I$24</f>
        <v>*</v>
      </c>
      <c r="V49" s="130" t="str">
        <f>[44]Março!$I$25</f>
        <v>*</v>
      </c>
      <c r="W49" s="130" t="str">
        <f>[44]Março!$I$26</f>
        <v>*</v>
      </c>
      <c r="X49" s="130" t="str">
        <f>[44]Março!$I$27</f>
        <v>*</v>
      </c>
      <c r="Y49" s="130" t="str">
        <f>[44]Março!$I$28</f>
        <v>*</v>
      </c>
      <c r="Z49" s="130" t="str">
        <f>[44]Março!$I$29</f>
        <v>*</v>
      </c>
      <c r="AA49" s="130" t="str">
        <f>[44]Março!$I$30</f>
        <v>*</v>
      </c>
      <c r="AB49" s="130" t="str">
        <f>[44]Março!$I$31</f>
        <v>*</v>
      </c>
      <c r="AC49" s="130" t="str">
        <f>[44]Março!$I$32</f>
        <v>*</v>
      </c>
      <c r="AD49" s="130" t="str">
        <f>[44]Março!$I$33</f>
        <v>*</v>
      </c>
      <c r="AE49" s="130" t="str">
        <f>[44]Março!$I$34</f>
        <v>*</v>
      </c>
      <c r="AF49" s="130" t="str">
        <f>[44]Março!$I$35</f>
        <v>*</v>
      </c>
      <c r="AG49" s="126" t="s">
        <v>226</v>
      </c>
    </row>
    <row r="50" spans="1:38" s="5" customFormat="1" ht="17.100000000000001" customHeight="1" thickBot="1" x14ac:dyDescent="0.25">
      <c r="A50" s="99" t="s">
        <v>224</v>
      </c>
      <c r="B50" s="100" t="s">
        <v>232</v>
      </c>
      <c r="C50" s="101" t="s">
        <v>232</v>
      </c>
      <c r="D50" s="101" t="s">
        <v>232</v>
      </c>
      <c r="E50" s="101" t="s">
        <v>232</v>
      </c>
      <c r="F50" s="101" t="s">
        <v>232</v>
      </c>
      <c r="G50" s="101" t="s">
        <v>232</v>
      </c>
      <c r="H50" s="101" t="s">
        <v>234</v>
      </c>
      <c r="I50" s="101" t="s">
        <v>234</v>
      </c>
      <c r="J50" s="101" t="s">
        <v>232</v>
      </c>
      <c r="K50" s="101" t="s">
        <v>232</v>
      </c>
      <c r="L50" s="101" t="s">
        <v>235</v>
      </c>
      <c r="M50" s="101" t="s">
        <v>235</v>
      </c>
      <c r="N50" s="101" t="s">
        <v>235</v>
      </c>
      <c r="O50" s="101" t="s">
        <v>235</v>
      </c>
      <c r="P50" s="101" t="s">
        <v>236</v>
      </c>
      <c r="Q50" s="101" t="s">
        <v>236</v>
      </c>
      <c r="R50" s="101" t="s">
        <v>236</v>
      </c>
      <c r="S50" s="101" t="s">
        <v>236</v>
      </c>
      <c r="T50" s="101" t="s">
        <v>235</v>
      </c>
      <c r="U50" s="101" t="s">
        <v>237</v>
      </c>
      <c r="V50" s="101" t="s">
        <v>238</v>
      </c>
      <c r="W50" s="101" t="s">
        <v>237</v>
      </c>
      <c r="X50" s="101" t="s">
        <v>232</v>
      </c>
      <c r="Y50" s="101" t="s">
        <v>234</v>
      </c>
      <c r="Z50" s="101" t="s">
        <v>234</v>
      </c>
      <c r="AA50" s="101" t="s">
        <v>234</v>
      </c>
      <c r="AB50" s="101" t="s">
        <v>234</v>
      </c>
      <c r="AC50" s="101" t="s">
        <v>235</v>
      </c>
      <c r="AD50" s="101" t="s">
        <v>235</v>
      </c>
      <c r="AE50" s="122" t="s">
        <v>234</v>
      </c>
      <c r="AF50" s="102" t="s">
        <v>234</v>
      </c>
      <c r="AG50" s="123"/>
      <c r="AL50" s="5" t="s">
        <v>47</v>
      </c>
    </row>
    <row r="51" spans="1:38" s="8" customFormat="1" ht="13.5" thickBot="1" x14ac:dyDescent="0.25">
      <c r="A51" s="184" t="s">
        <v>223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6"/>
      <c r="AF51" s="119"/>
      <c r="AG51" s="127" t="s">
        <v>232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3" t="s">
        <v>97</v>
      </c>
      <c r="U53" s="153"/>
      <c r="V53" s="153"/>
      <c r="W53" s="153"/>
      <c r="X53" s="153"/>
      <c r="Y53" s="86"/>
      <c r="Z53" s="86"/>
      <c r="AA53" s="86"/>
      <c r="AB53" s="86"/>
      <c r="AC53" s="86"/>
      <c r="AD53" s="86"/>
      <c r="AE53" s="86"/>
      <c r="AF53" s="116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54" t="s">
        <v>98</v>
      </c>
      <c r="U54" s="154"/>
      <c r="V54" s="154"/>
      <c r="W54" s="154"/>
      <c r="X54" s="154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8" sqref="AJ6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6" t="s">
        <v>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70"/>
    </row>
    <row r="2" spans="1:34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4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6">
        <v>30</v>
      </c>
      <c r="AF3" s="155">
        <v>31</v>
      </c>
      <c r="AG3" s="118" t="s">
        <v>37</v>
      </c>
      <c r="AH3" s="108" t="s">
        <v>36</v>
      </c>
    </row>
    <row r="4" spans="1:34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8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[1]Março!$J$5</f>
        <v>25.56</v>
      </c>
      <c r="C5" s="128">
        <f>[1]Março!$J$6</f>
        <v>25.56</v>
      </c>
      <c r="D5" s="128">
        <f>[1]Março!$J$7</f>
        <v>21.6</v>
      </c>
      <c r="E5" s="128">
        <f>[1]Março!$J$8</f>
        <v>17.64</v>
      </c>
      <c r="F5" s="128">
        <f>[1]Março!$J$9</f>
        <v>24.12</v>
      </c>
      <c r="G5" s="128">
        <f>[1]Março!$J$10</f>
        <v>27</v>
      </c>
      <c r="H5" s="128">
        <f>[1]Março!$J$11</f>
        <v>22.32</v>
      </c>
      <c r="I5" s="128">
        <f>[1]Março!$J$12</f>
        <v>21.6</v>
      </c>
      <c r="J5" s="128">
        <f>[1]Março!$J$13</f>
        <v>25.56</v>
      </c>
      <c r="K5" s="128">
        <f>[1]Março!$J$14</f>
        <v>20.52</v>
      </c>
      <c r="L5" s="128">
        <f>[1]Março!$J$15</f>
        <v>24.12</v>
      </c>
      <c r="M5" s="128">
        <f>[1]Março!$J$16</f>
        <v>25.92</v>
      </c>
      <c r="N5" s="128">
        <f>[1]Março!$J$17</f>
        <v>27</v>
      </c>
      <c r="O5" s="128">
        <f>[1]Março!$J$18</f>
        <v>23.759999999999998</v>
      </c>
      <c r="P5" s="128">
        <f>[1]Março!$J$19</f>
        <v>70.2</v>
      </c>
      <c r="Q5" s="128">
        <f>[1]Março!$J$20</f>
        <v>29.16</v>
      </c>
      <c r="R5" s="128">
        <f>[1]Março!$J$21</f>
        <v>30.240000000000002</v>
      </c>
      <c r="S5" s="128">
        <f>[1]Março!$J$22</f>
        <v>35.28</v>
      </c>
      <c r="T5" s="128">
        <f>[1]Março!$J$23</f>
        <v>45.36</v>
      </c>
      <c r="U5" s="128">
        <f>[1]Março!$J$24</f>
        <v>13.68</v>
      </c>
      <c r="V5" s="128">
        <f>[1]Março!$J$25</f>
        <v>27.36</v>
      </c>
      <c r="W5" s="128">
        <f>[1]Março!$J$26</f>
        <v>28.8</v>
      </c>
      <c r="X5" s="128">
        <f>[1]Março!$J$27</f>
        <v>22.68</v>
      </c>
      <c r="Y5" s="128">
        <f>[1]Março!$J$28</f>
        <v>24.840000000000003</v>
      </c>
      <c r="Z5" s="128">
        <f>[1]Março!$J$29</f>
        <v>26.64</v>
      </c>
      <c r="AA5" s="128">
        <f>[1]Março!$J$30</f>
        <v>26.64</v>
      </c>
      <c r="AB5" s="128">
        <f>[1]Março!$J$31</f>
        <v>23.400000000000002</v>
      </c>
      <c r="AC5" s="128">
        <f>[1]Março!$J$32</f>
        <v>44.64</v>
      </c>
      <c r="AD5" s="128">
        <f>[1]Março!$J$33</f>
        <v>25.56</v>
      </c>
      <c r="AE5" s="128">
        <f>[1]Março!$J$34</f>
        <v>31.680000000000003</v>
      </c>
      <c r="AF5" s="128">
        <f>[1]Março!$J$35</f>
        <v>19.440000000000001</v>
      </c>
      <c r="AG5" s="15">
        <f t="shared" ref="AG5:AG6" si="1">MAX(B5:AF5)</f>
        <v>70.2</v>
      </c>
      <c r="AH5" s="125">
        <f t="shared" ref="AH5:AH6" si="2">AVERAGE(B5:AF5)</f>
        <v>27.673548387096769</v>
      </c>
    </row>
    <row r="6" spans="1:34" x14ac:dyDescent="0.2">
      <c r="A6" s="58" t="s">
        <v>0</v>
      </c>
      <c r="B6" s="11">
        <f>[2]Março!$J$5</f>
        <v>51.480000000000004</v>
      </c>
      <c r="C6" s="11">
        <f>[2]Março!$J$6</f>
        <v>39.24</v>
      </c>
      <c r="D6" s="11">
        <f>[2]Março!$J$7</f>
        <v>31.680000000000003</v>
      </c>
      <c r="E6" s="11">
        <f>[2]Março!$J$8</f>
        <v>19.079999999999998</v>
      </c>
      <c r="F6" s="11">
        <f>[2]Março!$J$9</f>
        <v>29.16</v>
      </c>
      <c r="G6" s="11">
        <f>[2]Março!$J$10</f>
        <v>36.36</v>
      </c>
      <c r="H6" s="11">
        <f>[2]Março!$J$11</f>
        <v>37.080000000000005</v>
      </c>
      <c r="I6" s="11">
        <f>[2]Março!$J$12</f>
        <v>49.680000000000007</v>
      </c>
      <c r="J6" s="11">
        <f>[2]Março!$J$13</f>
        <v>20.52</v>
      </c>
      <c r="K6" s="11">
        <f>[2]Março!$J$14</f>
        <v>34.200000000000003</v>
      </c>
      <c r="L6" s="11">
        <f>[2]Março!$J$15</f>
        <v>30.96</v>
      </c>
      <c r="M6" s="11">
        <f>[2]Março!$J$16</f>
        <v>36.72</v>
      </c>
      <c r="N6" s="11">
        <f>[2]Março!$J$17</f>
        <v>35.64</v>
      </c>
      <c r="O6" s="11">
        <f>[2]Março!$J$18</f>
        <v>32.04</v>
      </c>
      <c r="P6" s="11">
        <f>[2]Março!$J$19</f>
        <v>28.8</v>
      </c>
      <c r="Q6" s="11">
        <f>[2]Março!$J$20</f>
        <v>31.680000000000003</v>
      </c>
      <c r="R6" s="11">
        <f>[2]Março!$J$21</f>
        <v>60.480000000000004</v>
      </c>
      <c r="S6" s="11">
        <f>[2]Março!$J$22</f>
        <v>35.64</v>
      </c>
      <c r="T6" s="11">
        <f>[2]Março!$J$23</f>
        <v>27.36</v>
      </c>
      <c r="U6" s="11">
        <f>[2]Março!$J$24</f>
        <v>21.6</v>
      </c>
      <c r="V6" s="11">
        <f>[2]Março!$J$25</f>
        <v>21.240000000000002</v>
      </c>
      <c r="W6" s="11">
        <f>[2]Março!$J$26</f>
        <v>22.68</v>
      </c>
      <c r="X6" s="11">
        <f>[2]Março!$J$27</f>
        <v>41.04</v>
      </c>
      <c r="Y6" s="11">
        <f>[2]Março!$J$28</f>
        <v>38.880000000000003</v>
      </c>
      <c r="Z6" s="11">
        <f>[2]Março!$J$29</f>
        <v>38.159999999999997</v>
      </c>
      <c r="AA6" s="11">
        <f>[2]Março!$J$30</f>
        <v>37.440000000000005</v>
      </c>
      <c r="AB6" s="11">
        <f>[2]Março!$J$31</f>
        <v>34.56</v>
      </c>
      <c r="AC6" s="11">
        <f>[2]Março!$J$32</f>
        <v>41.4</v>
      </c>
      <c r="AD6" s="11">
        <f>[2]Março!$J$33</f>
        <v>30.6</v>
      </c>
      <c r="AE6" s="11">
        <f>[2]Março!$J$34</f>
        <v>20.88</v>
      </c>
      <c r="AF6" s="11">
        <f>[2]Março!$J$35</f>
        <v>23.759999999999998</v>
      </c>
      <c r="AG6" s="15">
        <f t="shared" si="1"/>
        <v>60.480000000000004</v>
      </c>
      <c r="AH6" s="125">
        <f t="shared" si="2"/>
        <v>33.549677419354836</v>
      </c>
    </row>
    <row r="7" spans="1:34" x14ac:dyDescent="0.2">
      <c r="A7" s="58" t="s">
        <v>104</v>
      </c>
      <c r="B7" s="11">
        <f>[3]Março!$J$5</f>
        <v>29.52</v>
      </c>
      <c r="C7" s="11">
        <f>[3]Março!$J$6</f>
        <v>32.76</v>
      </c>
      <c r="D7" s="11">
        <f>[3]Março!$J$7</f>
        <v>39.24</v>
      </c>
      <c r="E7" s="11">
        <f>[3]Março!$J$8</f>
        <v>22.68</v>
      </c>
      <c r="F7" s="11">
        <f>[3]Março!$J$9</f>
        <v>27</v>
      </c>
      <c r="G7" s="11">
        <f>[3]Março!$J$10</f>
        <v>32.4</v>
      </c>
      <c r="H7" s="11">
        <f>[3]Março!$J$11</f>
        <v>28.08</v>
      </c>
      <c r="I7" s="11">
        <f>[3]Março!$J$12</f>
        <v>33.480000000000004</v>
      </c>
      <c r="J7" s="11">
        <f>[3]Março!$J$13</f>
        <v>24.48</v>
      </c>
      <c r="K7" s="11">
        <f>[3]Março!$J$14</f>
        <v>26.28</v>
      </c>
      <c r="L7" s="11">
        <f>[3]Março!$J$15</f>
        <v>41.76</v>
      </c>
      <c r="M7" s="11">
        <f>[3]Março!$J$16</f>
        <v>30.6</v>
      </c>
      <c r="N7" s="11">
        <f>[3]Março!$J$17</f>
        <v>29.52</v>
      </c>
      <c r="O7" s="11">
        <f>[3]Março!$J$18</f>
        <v>33.480000000000004</v>
      </c>
      <c r="P7" s="11">
        <f>[3]Março!$J$19</f>
        <v>46.080000000000005</v>
      </c>
      <c r="Q7" s="11">
        <f>[3]Março!$J$20</f>
        <v>36.36</v>
      </c>
      <c r="R7" s="11">
        <f>[3]Março!$J$21</f>
        <v>27</v>
      </c>
      <c r="S7" s="11">
        <f>[3]Março!$J$22</f>
        <v>32.04</v>
      </c>
      <c r="T7" s="11">
        <f>[3]Março!$J$23</f>
        <v>39.6</v>
      </c>
      <c r="U7" s="11">
        <f>[3]Março!$J$24</f>
        <v>21.96</v>
      </c>
      <c r="V7" s="11">
        <f>[3]Março!$J$25</f>
        <v>25.56</v>
      </c>
      <c r="W7" s="11">
        <f>[3]Março!$J$26</f>
        <v>32.04</v>
      </c>
      <c r="X7" s="11">
        <f>[3]Março!$J$27</f>
        <v>33.119999999999997</v>
      </c>
      <c r="Y7" s="11">
        <f>[3]Março!$J$28</f>
        <v>37.800000000000004</v>
      </c>
      <c r="Z7" s="11">
        <f>[3]Março!$J$29</f>
        <v>38.159999999999997</v>
      </c>
      <c r="AA7" s="11">
        <f>[3]Março!$J$30</f>
        <v>34.56</v>
      </c>
      <c r="AB7" s="11">
        <f>[3]Março!$J$31</f>
        <v>33.119999999999997</v>
      </c>
      <c r="AC7" s="11">
        <f>[3]Março!$J$32</f>
        <v>33.480000000000004</v>
      </c>
      <c r="AD7" s="11">
        <f>[3]Março!$J$33</f>
        <v>41.04</v>
      </c>
      <c r="AE7" s="11">
        <f>[3]Março!$J$34</f>
        <v>18.720000000000002</v>
      </c>
      <c r="AF7" s="11">
        <f>[3]Março!$J$35</f>
        <v>31.319999999999997</v>
      </c>
      <c r="AG7" s="15">
        <f t="shared" ref="AG7" si="3">MAX(B7:AF7)</f>
        <v>46.080000000000005</v>
      </c>
      <c r="AH7" s="125">
        <f t="shared" ref="AH7" si="4">AVERAGE(B7:AF7)</f>
        <v>32.04</v>
      </c>
    </row>
    <row r="8" spans="1:34" x14ac:dyDescent="0.2">
      <c r="A8" s="58" t="s">
        <v>1</v>
      </c>
      <c r="B8" s="11" t="s">
        <v>226</v>
      </c>
      <c r="C8" s="11" t="s">
        <v>226</v>
      </c>
      <c r="D8" s="11" t="s">
        <v>226</v>
      </c>
      <c r="E8" s="11" t="s">
        <v>226</v>
      </c>
      <c r="F8" s="11" t="s">
        <v>226</v>
      </c>
      <c r="G8" s="11">
        <v>14.76</v>
      </c>
      <c r="H8" s="11">
        <v>22.68</v>
      </c>
      <c r="I8" s="11">
        <v>16.559999999999999</v>
      </c>
      <c r="J8" s="11">
        <v>21.96</v>
      </c>
      <c r="K8" s="11">
        <v>18.36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226</v>
      </c>
      <c r="Q8" s="11" t="s">
        <v>226</v>
      </c>
      <c r="R8" s="11" t="s">
        <v>226</v>
      </c>
      <c r="S8" s="11" t="s">
        <v>226</v>
      </c>
      <c r="T8" s="11" t="s">
        <v>226</v>
      </c>
      <c r="U8" s="11" t="s">
        <v>226</v>
      </c>
      <c r="V8" s="11" t="s">
        <v>226</v>
      </c>
      <c r="W8" s="11" t="s">
        <v>226</v>
      </c>
      <c r="X8" s="11" t="s">
        <v>226</v>
      </c>
      <c r="Y8" s="11" t="s">
        <v>226</v>
      </c>
      <c r="Z8" s="11" t="s">
        <v>226</v>
      </c>
      <c r="AA8" s="11" t="s">
        <v>226</v>
      </c>
      <c r="AB8" s="11" t="s">
        <v>226</v>
      </c>
      <c r="AC8" s="11" t="s">
        <v>226</v>
      </c>
      <c r="AD8" s="11" t="s">
        <v>226</v>
      </c>
      <c r="AE8" s="11" t="s">
        <v>226</v>
      </c>
      <c r="AF8" s="11" t="s">
        <v>226</v>
      </c>
      <c r="AG8" s="15">
        <f t="shared" ref="AG8:AG9" si="5">MAX(B8:AF8)</f>
        <v>22.68</v>
      </c>
      <c r="AH8" s="125">
        <f t="shared" ref="AH8:AH9" si="6">AVERAGE(B8:AF8)</f>
        <v>18.864000000000001</v>
      </c>
    </row>
    <row r="9" spans="1:34" x14ac:dyDescent="0.2">
      <c r="A9" s="58" t="s">
        <v>167</v>
      </c>
      <c r="B9" s="11">
        <f>[4]Março!$J$5</f>
        <v>36</v>
      </c>
      <c r="C9" s="11">
        <f>[4]Março!$J$6</f>
        <v>48.24</v>
      </c>
      <c r="D9" s="11">
        <f>[4]Março!$J$7</f>
        <v>35.64</v>
      </c>
      <c r="E9" s="11">
        <f>[4]Março!$J$8</f>
        <v>27</v>
      </c>
      <c r="F9" s="11">
        <f>[4]Março!$J$9</f>
        <v>27.720000000000002</v>
      </c>
      <c r="G9" s="11">
        <f>[4]Março!$J$10</f>
        <v>32.76</v>
      </c>
      <c r="H9" s="11">
        <f>[4]Março!$J$11</f>
        <v>38.519999999999996</v>
      </c>
      <c r="I9" s="11">
        <f>[4]Março!$J$12</f>
        <v>36</v>
      </c>
      <c r="J9" s="11">
        <f>[4]Março!$J$13</f>
        <v>29.52</v>
      </c>
      <c r="K9" s="11">
        <f>[4]Março!$J$14</f>
        <v>32.76</v>
      </c>
      <c r="L9" s="11">
        <f>[4]Março!$J$15</f>
        <v>33.119999999999997</v>
      </c>
      <c r="M9" s="11">
        <f>[4]Março!$J$16</f>
        <v>36.36</v>
      </c>
      <c r="N9" s="11">
        <f>[4]Março!$J$17</f>
        <v>50.04</v>
      </c>
      <c r="O9" s="11">
        <f>[4]Março!$J$18</f>
        <v>35.64</v>
      </c>
      <c r="P9" s="11">
        <f>[4]Março!$J$19</f>
        <v>44.28</v>
      </c>
      <c r="Q9" s="11">
        <f>[4]Março!$J$20</f>
        <v>37.080000000000005</v>
      </c>
      <c r="R9" s="11">
        <f>[4]Março!$J$21</f>
        <v>31.680000000000003</v>
      </c>
      <c r="S9" s="11">
        <f>[4]Março!$J$22</f>
        <v>30.96</v>
      </c>
      <c r="T9" s="11">
        <f>[4]Março!$J$23</f>
        <v>33.840000000000003</v>
      </c>
      <c r="U9" s="11">
        <f>[4]Março!$J$24</f>
        <v>30.6</v>
      </c>
      <c r="V9" s="11">
        <f>[4]Março!$J$25</f>
        <v>23.040000000000003</v>
      </c>
      <c r="W9" s="11">
        <f>[4]Março!$J$26</f>
        <v>25.92</v>
      </c>
      <c r="X9" s="11">
        <f>[4]Março!$J$27</f>
        <v>32.4</v>
      </c>
      <c r="Y9" s="11">
        <f>[4]Março!$J$28</f>
        <v>45.72</v>
      </c>
      <c r="Z9" s="11">
        <f>[4]Março!$J$29</f>
        <v>41.04</v>
      </c>
      <c r="AA9" s="11">
        <f>[4]Março!$J$30</f>
        <v>41.4</v>
      </c>
      <c r="AB9" s="11">
        <f>[4]Março!$J$31</f>
        <v>37.800000000000004</v>
      </c>
      <c r="AC9" s="11">
        <f>[4]Março!$J$32</f>
        <v>38.159999999999997</v>
      </c>
      <c r="AD9" s="11">
        <f>[4]Março!$J$33</f>
        <v>39.96</v>
      </c>
      <c r="AE9" s="11">
        <f>[4]Março!$J$34</f>
        <v>27</v>
      </c>
      <c r="AF9" s="11">
        <f>[4]Março!$J$35</f>
        <v>26.28</v>
      </c>
      <c r="AG9" s="15">
        <f t="shared" si="5"/>
        <v>50.04</v>
      </c>
      <c r="AH9" s="125">
        <f t="shared" si="6"/>
        <v>35.047741935483863</v>
      </c>
    </row>
    <row r="10" spans="1:34" x14ac:dyDescent="0.2">
      <c r="A10" s="58" t="s">
        <v>111</v>
      </c>
      <c r="B10" s="11" t="str">
        <f>[5]Março!$J$5</f>
        <v>*</v>
      </c>
      <c r="C10" s="11" t="str">
        <f>[5]Março!$J$6</f>
        <v>*</v>
      </c>
      <c r="D10" s="11" t="str">
        <f>[5]Março!$J$7</f>
        <v>*</v>
      </c>
      <c r="E10" s="11" t="str">
        <f>[5]Março!$J$8</f>
        <v>*</v>
      </c>
      <c r="F10" s="11" t="str">
        <f>[5]Março!$J$9</f>
        <v>*</v>
      </c>
      <c r="G10" s="11" t="str">
        <f>[5]Março!$J$10</f>
        <v>*</v>
      </c>
      <c r="H10" s="11" t="str">
        <f>[5]Março!$J$11</f>
        <v>*</v>
      </c>
      <c r="I10" s="11" t="str">
        <f>[5]Março!$J$12</f>
        <v>*</v>
      </c>
      <c r="J10" s="11" t="str">
        <f>[5]Março!$J$13</f>
        <v>*</v>
      </c>
      <c r="K10" s="11" t="str">
        <f>[5]Março!$J$14</f>
        <v>*</v>
      </c>
      <c r="L10" s="11" t="str">
        <f>[5]Março!$J$15</f>
        <v>*</v>
      </c>
      <c r="M10" s="11" t="str">
        <f>[5]Março!$J$16</f>
        <v>*</v>
      </c>
      <c r="N10" s="11" t="str">
        <f>[5]Março!$J$17</f>
        <v>*</v>
      </c>
      <c r="O10" s="11" t="str">
        <f>[5]Março!$J$18</f>
        <v>*</v>
      </c>
      <c r="P10" s="11" t="str">
        <f>[5]Março!$J$19</f>
        <v>*</v>
      </c>
      <c r="Q10" s="11" t="str">
        <f>[5]Março!$J$20</f>
        <v>*</v>
      </c>
      <c r="R10" s="11" t="str">
        <f>[5]Março!$J$21</f>
        <v>*</v>
      </c>
      <c r="S10" s="11" t="str">
        <f>[5]Março!$J$22</f>
        <v>*</v>
      </c>
      <c r="T10" s="11" t="str">
        <f>[5]Março!$J$23</f>
        <v>*</v>
      </c>
      <c r="U10" s="11" t="str">
        <f>[5]Março!$J$24</f>
        <v>*</v>
      </c>
      <c r="V10" s="11" t="str">
        <f>[5]Março!$J$25</f>
        <v>*</v>
      </c>
      <c r="W10" s="11" t="str">
        <f>[5]Março!$J$26</f>
        <v>*</v>
      </c>
      <c r="X10" s="11" t="str">
        <f>[5]Março!$J$27</f>
        <v>*</v>
      </c>
      <c r="Y10" s="11" t="str">
        <f>[5]Março!$J$28</f>
        <v>*</v>
      </c>
      <c r="Z10" s="11" t="str">
        <f>[5]Março!$J$29</f>
        <v>*</v>
      </c>
      <c r="AA10" s="11" t="str">
        <f>[5]Março!$J$30</f>
        <v>*</v>
      </c>
      <c r="AB10" s="11" t="str">
        <f>[5]Março!$J$31</f>
        <v>*</v>
      </c>
      <c r="AC10" s="11" t="str">
        <f>[5]Março!$J$32</f>
        <v>*</v>
      </c>
      <c r="AD10" s="11" t="str">
        <f>[5]Março!$J$33</f>
        <v>*</v>
      </c>
      <c r="AE10" s="11" t="str">
        <f>[5]Março!$J$34</f>
        <v>*</v>
      </c>
      <c r="AF10" s="11" t="str">
        <f>[5]Março!$J$35</f>
        <v>*</v>
      </c>
      <c r="AG10" s="92" t="s">
        <v>226</v>
      </c>
      <c r="AH10" s="115" t="s">
        <v>226</v>
      </c>
    </row>
    <row r="11" spans="1:34" x14ac:dyDescent="0.2">
      <c r="A11" s="58" t="s">
        <v>64</v>
      </c>
      <c r="B11" s="11">
        <f>[6]Março!$J$5</f>
        <v>73.8</v>
      </c>
      <c r="C11" s="11">
        <f>[6]Março!$J$6</f>
        <v>48.24</v>
      </c>
      <c r="D11" s="11">
        <f>[6]Março!$J$7</f>
        <v>41.76</v>
      </c>
      <c r="E11" s="11">
        <f>[6]Março!$J$8</f>
        <v>26.64</v>
      </c>
      <c r="F11" s="11">
        <f>[6]Março!$J$9</f>
        <v>24.12</v>
      </c>
      <c r="G11" s="11">
        <f>[6]Março!$J$10</f>
        <v>36.36</v>
      </c>
      <c r="H11" s="11">
        <f>[6]Março!$J$11</f>
        <v>28.44</v>
      </c>
      <c r="I11" s="11">
        <f>[6]Março!$J$12</f>
        <v>37.800000000000004</v>
      </c>
      <c r="J11" s="11">
        <f>[6]Março!$J$13</f>
        <v>24.840000000000003</v>
      </c>
      <c r="K11" s="11">
        <f>[6]Março!$J$14</f>
        <v>24.48</v>
      </c>
      <c r="L11" s="11">
        <f>[6]Março!$J$15</f>
        <v>30.6</v>
      </c>
      <c r="M11" s="11">
        <f>[6]Março!$J$16</f>
        <v>28.8</v>
      </c>
      <c r="N11" s="11">
        <f>[6]Março!$J$17</f>
        <v>29.880000000000003</v>
      </c>
      <c r="O11" s="11">
        <f>[6]Março!$J$18</f>
        <v>25.56</v>
      </c>
      <c r="P11" s="11">
        <f>[6]Março!$J$19</f>
        <v>31.319999999999997</v>
      </c>
      <c r="Q11" s="11">
        <f>[6]Março!$J$20</f>
        <v>34.56</v>
      </c>
      <c r="R11" s="11">
        <f>[6]Março!$J$21</f>
        <v>24.840000000000003</v>
      </c>
      <c r="S11" s="11">
        <f>[6]Março!$J$22</f>
        <v>30.6</v>
      </c>
      <c r="T11" s="11">
        <f>[6]Março!$J$23</f>
        <v>40.680000000000007</v>
      </c>
      <c r="U11" s="11">
        <f>[6]Março!$J$24</f>
        <v>24.48</v>
      </c>
      <c r="V11" s="11">
        <f>[6]Março!$J$25</f>
        <v>18.36</v>
      </c>
      <c r="W11" s="11">
        <f>[6]Março!$J$26</f>
        <v>36.72</v>
      </c>
      <c r="X11" s="11">
        <f>[6]Março!$J$27</f>
        <v>52.92</v>
      </c>
      <c r="Y11" s="11">
        <f>[6]Março!$J$28</f>
        <v>30.6</v>
      </c>
      <c r="Z11" s="11">
        <f>[6]Março!$J$29</f>
        <v>37.080000000000005</v>
      </c>
      <c r="AA11" s="11">
        <f>[6]Março!$J$30</f>
        <v>31.319999999999997</v>
      </c>
      <c r="AB11" s="11">
        <f>[6]Março!$J$31</f>
        <v>34.92</v>
      </c>
      <c r="AC11" s="11">
        <f>[6]Março!$J$32</f>
        <v>30.6</v>
      </c>
      <c r="AD11" s="11">
        <f>[6]Março!$J$33</f>
        <v>30.6</v>
      </c>
      <c r="AE11" s="11">
        <f>[6]Março!$J$34</f>
        <v>19.8</v>
      </c>
      <c r="AF11" s="11">
        <f>[6]Março!$J$35</f>
        <v>34.92</v>
      </c>
      <c r="AG11" s="15">
        <f t="shared" ref="AG11" si="7">MAX(B11:AF11)</f>
        <v>73.8</v>
      </c>
      <c r="AH11" s="125">
        <f t="shared" ref="AH11" si="8">AVERAGE(B11:AF11)</f>
        <v>33.085161290322588</v>
      </c>
    </row>
    <row r="12" spans="1:34" x14ac:dyDescent="0.2">
      <c r="A12" s="58" t="s">
        <v>41</v>
      </c>
      <c r="B12" s="11" t="str">
        <f>[7]Março!$J$5</f>
        <v>*</v>
      </c>
      <c r="C12" s="11" t="str">
        <f>[7]Março!$J$6</f>
        <v>*</v>
      </c>
      <c r="D12" s="11" t="str">
        <f>[7]Março!$J$7</f>
        <v>*</v>
      </c>
      <c r="E12" s="11" t="str">
        <f>[7]Março!$J$8</f>
        <v>*</v>
      </c>
      <c r="F12" s="11" t="str">
        <f>[7]Março!$J$9</f>
        <v>*</v>
      </c>
      <c r="G12" s="11" t="str">
        <f>[7]Março!$J$10</f>
        <v>*</v>
      </c>
      <c r="H12" s="11" t="str">
        <f>[7]Março!$J$11</f>
        <v>*</v>
      </c>
      <c r="I12" s="11" t="str">
        <f>[7]Março!$J$12</f>
        <v>*</v>
      </c>
      <c r="J12" s="11" t="str">
        <f>[7]Março!$J$13</f>
        <v>*</v>
      </c>
      <c r="K12" s="11" t="str">
        <f>[7]Março!$J$14</f>
        <v>*</v>
      </c>
      <c r="L12" s="11" t="str">
        <f>[7]Março!$J$15</f>
        <v>*</v>
      </c>
      <c r="M12" s="11" t="str">
        <f>[7]Março!$J$16</f>
        <v>*</v>
      </c>
      <c r="N12" s="11" t="str">
        <f>[7]Março!$J$17</f>
        <v>*</v>
      </c>
      <c r="O12" s="11" t="str">
        <f>[7]Março!$J$18</f>
        <v>*</v>
      </c>
      <c r="P12" s="11" t="str">
        <f>[7]Março!$J$19</f>
        <v>*</v>
      </c>
      <c r="Q12" s="11" t="str">
        <f>[7]Março!$J$20</f>
        <v>*</v>
      </c>
      <c r="R12" s="11" t="str">
        <f>[7]Março!$J$21</f>
        <v>*</v>
      </c>
      <c r="S12" s="11" t="str">
        <f>[7]Março!$J$22</f>
        <v>*</v>
      </c>
      <c r="T12" s="11" t="str">
        <f>[7]Março!$J$23</f>
        <v>*</v>
      </c>
      <c r="U12" s="11" t="str">
        <f>[7]Março!$J$24</f>
        <v>*</v>
      </c>
      <c r="V12" s="11" t="str">
        <f>[7]Março!$J$25</f>
        <v>*</v>
      </c>
      <c r="W12" s="11" t="str">
        <f>[7]Março!$J$26</f>
        <v>*</v>
      </c>
      <c r="X12" s="11" t="str">
        <f>[7]Março!$J$27</f>
        <v>*</v>
      </c>
      <c r="Y12" s="11" t="str">
        <f>[7]Março!$J$28</f>
        <v>*</v>
      </c>
      <c r="Z12" s="11" t="str">
        <f>[7]Março!$J$29</f>
        <v>*</v>
      </c>
      <c r="AA12" s="11" t="str">
        <f>[7]Março!$J$30</f>
        <v>*</v>
      </c>
      <c r="AB12" s="11" t="str">
        <f>[7]Março!$J$31</f>
        <v>*</v>
      </c>
      <c r="AC12" s="11" t="str">
        <f>[7]Março!$J$32</f>
        <v>*</v>
      </c>
      <c r="AD12" s="11" t="str">
        <f>[7]Março!$J$33</f>
        <v>*</v>
      </c>
      <c r="AE12" s="11" t="str">
        <f>[7]Março!$J$34</f>
        <v>*</v>
      </c>
      <c r="AF12" s="11" t="str">
        <f>[7]Março!$J$35</f>
        <v>*</v>
      </c>
      <c r="AG12" s="15" t="s">
        <v>226</v>
      </c>
      <c r="AH12" s="125" t="s">
        <v>226</v>
      </c>
    </row>
    <row r="13" spans="1:34" x14ac:dyDescent="0.2">
      <c r="A13" s="58" t="s">
        <v>114</v>
      </c>
      <c r="B13" s="11" t="str">
        <f>[8]Março!$J$5</f>
        <v>*</v>
      </c>
      <c r="C13" s="11" t="str">
        <f>[8]Março!$J$6</f>
        <v>*</v>
      </c>
      <c r="D13" s="11" t="str">
        <f>[8]Março!$J$7</f>
        <v>*</v>
      </c>
      <c r="E13" s="11" t="str">
        <f>[8]Março!$J$8</f>
        <v>*</v>
      </c>
      <c r="F13" s="11" t="str">
        <f>[8]Março!$J$9</f>
        <v>*</v>
      </c>
      <c r="G13" s="11" t="str">
        <f>[8]Março!$J$10</f>
        <v>*</v>
      </c>
      <c r="H13" s="11" t="str">
        <f>[8]Março!$J$11</f>
        <v>*</v>
      </c>
      <c r="I13" s="11" t="str">
        <f>[8]Março!$J$12</f>
        <v>*</v>
      </c>
      <c r="J13" s="11" t="str">
        <f>[8]Março!$J$13</f>
        <v>*</v>
      </c>
      <c r="K13" s="11" t="str">
        <f>[8]Março!$J$14</f>
        <v>*</v>
      </c>
      <c r="L13" s="11" t="str">
        <f>[8]Março!$J$15</f>
        <v>*</v>
      </c>
      <c r="M13" s="11" t="str">
        <f>[8]Março!$J$16</f>
        <v>*</v>
      </c>
      <c r="N13" s="11" t="str">
        <f>[8]Março!$J$17</f>
        <v>*</v>
      </c>
      <c r="O13" s="11" t="str">
        <f>[8]Março!$J$18</f>
        <v>*</v>
      </c>
      <c r="P13" s="11" t="str">
        <f>[8]Março!$J$19</f>
        <v>*</v>
      </c>
      <c r="Q13" s="11" t="str">
        <f>[8]Março!$J$20</f>
        <v>*</v>
      </c>
      <c r="R13" s="11" t="str">
        <f>[8]Março!$J$21</f>
        <v>*</v>
      </c>
      <c r="S13" s="11" t="str">
        <f>[8]Março!$J$22</f>
        <v>*</v>
      </c>
      <c r="T13" s="11" t="str">
        <f>[8]Março!$J$23</f>
        <v>*</v>
      </c>
      <c r="U13" s="11" t="str">
        <f>[8]Março!$J$24</f>
        <v>*</v>
      </c>
      <c r="V13" s="11" t="str">
        <f>[8]Março!$J$25</f>
        <v>*</v>
      </c>
      <c r="W13" s="11" t="str">
        <f>[8]Março!$J$26</f>
        <v>*</v>
      </c>
      <c r="X13" s="11" t="str">
        <f>[8]Março!$J$27</f>
        <v>*</v>
      </c>
      <c r="Y13" s="11" t="str">
        <f>[8]Março!$J$28</f>
        <v>*</v>
      </c>
      <c r="Z13" s="11" t="str">
        <f>[8]Março!$J$29</f>
        <v>*</v>
      </c>
      <c r="AA13" s="11" t="str">
        <f>[8]Março!$J$30</f>
        <v>*</v>
      </c>
      <c r="AB13" s="11" t="str">
        <f>[8]Março!$J$31</f>
        <v>*</v>
      </c>
      <c r="AC13" s="11" t="str">
        <f>[8]Março!$J$32</f>
        <v>*</v>
      </c>
      <c r="AD13" s="11" t="str">
        <f>[8]Março!$J$33</f>
        <v>*</v>
      </c>
      <c r="AE13" s="11" t="str">
        <f>[8]Março!$J$34</f>
        <v>*</v>
      </c>
      <c r="AF13" s="11" t="str">
        <f>[8]Março!$J$35</f>
        <v>*</v>
      </c>
      <c r="AG13" s="92" t="s">
        <v>226</v>
      </c>
      <c r="AH13" s="115" t="s">
        <v>226</v>
      </c>
    </row>
    <row r="14" spans="1:34" x14ac:dyDescent="0.2">
      <c r="A14" s="58" t="s">
        <v>118</v>
      </c>
      <c r="B14" s="11" t="str">
        <f>[9]Março!$J$5</f>
        <v>*</v>
      </c>
      <c r="C14" s="11" t="str">
        <f>[9]Março!$J$6</f>
        <v>*</v>
      </c>
      <c r="D14" s="11" t="str">
        <f>[9]Março!$J$7</f>
        <v>*</v>
      </c>
      <c r="E14" s="11" t="str">
        <f>[9]Março!$J$8</f>
        <v>*</v>
      </c>
      <c r="F14" s="11" t="str">
        <f>[9]Março!$J$9</f>
        <v>*</v>
      </c>
      <c r="G14" s="11" t="str">
        <f>[9]Março!$J$10</f>
        <v>*</v>
      </c>
      <c r="H14" s="11" t="str">
        <f>[9]Março!$J$11</f>
        <v>*</v>
      </c>
      <c r="I14" s="11" t="str">
        <f>[9]Março!$J$12</f>
        <v>*</v>
      </c>
      <c r="J14" s="11" t="str">
        <f>[9]Março!$J$13</f>
        <v>*</v>
      </c>
      <c r="K14" s="11" t="str">
        <f>[9]Março!$J$14</f>
        <v>*</v>
      </c>
      <c r="L14" s="11" t="str">
        <f>[9]Março!$J$15</f>
        <v>*</v>
      </c>
      <c r="M14" s="11" t="str">
        <f>[9]Março!$J$16</f>
        <v>*</v>
      </c>
      <c r="N14" s="11" t="str">
        <f>[9]Março!$J$17</f>
        <v>*</v>
      </c>
      <c r="O14" s="11" t="str">
        <f>[9]Março!$J$18</f>
        <v>*</v>
      </c>
      <c r="P14" s="11" t="str">
        <f>[9]Março!$J$19</f>
        <v>*</v>
      </c>
      <c r="Q14" s="11" t="str">
        <f>[9]Março!$J$20</f>
        <v>*</v>
      </c>
      <c r="R14" s="11" t="str">
        <f>[9]Março!$J$21</f>
        <v>*</v>
      </c>
      <c r="S14" s="11" t="str">
        <f>[9]Março!$J$22</f>
        <v>*</v>
      </c>
      <c r="T14" s="11" t="str">
        <f>[9]Março!$J$23</f>
        <v>*</v>
      </c>
      <c r="U14" s="11" t="str">
        <f>[9]Março!$J$24</f>
        <v>*</v>
      </c>
      <c r="V14" s="11" t="str">
        <f>[9]Março!$J$25</f>
        <v>*</v>
      </c>
      <c r="W14" s="11" t="str">
        <f>[9]Março!$J$26</f>
        <v>*</v>
      </c>
      <c r="X14" s="11" t="str">
        <f>[9]Março!$J$27</f>
        <v>*</v>
      </c>
      <c r="Y14" s="11" t="str">
        <f>[9]Março!$J$28</f>
        <v>*</v>
      </c>
      <c r="Z14" s="11" t="str">
        <f>[9]Março!$J$29</f>
        <v>*</v>
      </c>
      <c r="AA14" s="11" t="str">
        <f>[9]Março!$J$30</f>
        <v>*</v>
      </c>
      <c r="AB14" s="11" t="str">
        <f>[9]Março!$J$31</f>
        <v>*</v>
      </c>
      <c r="AC14" s="11" t="str">
        <f>[9]Março!$J$32</f>
        <v>*</v>
      </c>
      <c r="AD14" s="11" t="str">
        <f>[9]Março!$J$33</f>
        <v>*</v>
      </c>
      <c r="AE14" s="11" t="str">
        <f>[9]Março!$J$34</f>
        <v>*</v>
      </c>
      <c r="AF14" s="11" t="str">
        <f>[9]Março!$J$35</f>
        <v>*</v>
      </c>
      <c r="AG14" s="92" t="s">
        <v>226</v>
      </c>
      <c r="AH14" s="115" t="s">
        <v>226</v>
      </c>
    </row>
    <row r="15" spans="1:34" x14ac:dyDescent="0.2">
      <c r="A15" s="58" t="s">
        <v>121</v>
      </c>
      <c r="B15" s="11">
        <f>[10]Março!$J$5</f>
        <v>34.200000000000003</v>
      </c>
      <c r="C15" s="11">
        <f>[10]Março!$J$6</f>
        <v>30.6</v>
      </c>
      <c r="D15" s="11">
        <f>[10]Março!$J$7</f>
        <v>37.800000000000004</v>
      </c>
      <c r="E15" s="11">
        <f>[10]Março!$J$8</f>
        <v>26.28</v>
      </c>
      <c r="F15" s="11">
        <f>[10]Março!$J$9</f>
        <v>21.96</v>
      </c>
      <c r="G15" s="11">
        <f>[10]Março!$J$10</f>
        <v>34.56</v>
      </c>
      <c r="H15" s="11">
        <f>[10]Março!$J$11</f>
        <v>41.04</v>
      </c>
      <c r="I15" s="11" t="str">
        <f>[10]Março!$J$12</f>
        <v>*</v>
      </c>
      <c r="J15" s="11">
        <f>[10]Março!$J$13</f>
        <v>28.08</v>
      </c>
      <c r="K15" s="11">
        <f>[10]Março!$J$14</f>
        <v>25.56</v>
      </c>
      <c r="L15" s="11">
        <f>[10]Março!$J$15</f>
        <v>34.200000000000003</v>
      </c>
      <c r="M15" s="11" t="str">
        <f>[10]Março!$J$16</f>
        <v>*</v>
      </c>
      <c r="N15" s="11" t="str">
        <f>[10]Março!$J$17</f>
        <v>*</v>
      </c>
      <c r="O15" s="11" t="str">
        <f>[10]Março!$J$18</f>
        <v>*</v>
      </c>
      <c r="P15" s="11" t="str">
        <f>[10]Março!$J$19</f>
        <v>*</v>
      </c>
      <c r="Q15" s="11" t="str">
        <f>[10]Março!$J$20</f>
        <v>*</v>
      </c>
      <c r="R15" s="11" t="str">
        <f>[10]Março!$J$21</f>
        <v>*</v>
      </c>
      <c r="S15" s="11" t="str">
        <f>[10]Março!$J$22</f>
        <v>*</v>
      </c>
      <c r="T15" s="11">
        <f>[10]Março!$J$23</f>
        <v>22.32</v>
      </c>
      <c r="U15" s="11">
        <f>[10]Março!$J$24</f>
        <v>25.2</v>
      </c>
      <c r="V15" s="11">
        <f>[10]Março!$J$25</f>
        <v>18</v>
      </c>
      <c r="W15" s="11">
        <f>[10]Março!$J$26</f>
        <v>31.319999999999997</v>
      </c>
      <c r="X15" s="11">
        <f>[10]Março!$J$27</f>
        <v>36</v>
      </c>
      <c r="Y15" s="11">
        <f>[10]Março!$J$28</f>
        <v>32.04</v>
      </c>
      <c r="Z15" s="11">
        <f>[10]Março!$J$29</f>
        <v>28.08</v>
      </c>
      <c r="AA15" s="11" t="str">
        <f>[10]Março!$J$30</f>
        <v>*</v>
      </c>
      <c r="AB15" s="11">
        <f>[10]Março!$J$31</f>
        <v>16.920000000000002</v>
      </c>
      <c r="AC15" s="11" t="str">
        <f>[10]Março!$J$32</f>
        <v>*</v>
      </c>
      <c r="AD15" s="11">
        <f>[10]Março!$J$33</f>
        <v>20.88</v>
      </c>
      <c r="AE15" s="11">
        <f>[10]Março!$J$34</f>
        <v>11.879999999999999</v>
      </c>
      <c r="AF15" s="11">
        <f>[10]Março!$J$35</f>
        <v>15.120000000000001</v>
      </c>
      <c r="AG15" s="15">
        <f t="shared" ref="AG15" si="9">MAX(B15:AF15)</f>
        <v>41.04</v>
      </c>
      <c r="AH15" s="125">
        <f t="shared" ref="AH15" si="10">AVERAGE(B15:AF15)</f>
        <v>27.24</v>
      </c>
    </row>
    <row r="16" spans="1:34" x14ac:dyDescent="0.2">
      <c r="A16" s="58" t="s">
        <v>168</v>
      </c>
      <c r="B16" s="11" t="str">
        <f>[11]Março!$J$5</f>
        <v>*</v>
      </c>
      <c r="C16" s="11" t="str">
        <f>[11]Março!$J$6</f>
        <v>*</v>
      </c>
      <c r="D16" s="11" t="str">
        <f>[11]Março!$J$7</f>
        <v>*</v>
      </c>
      <c r="E16" s="11" t="str">
        <f>[11]Março!$J$8</f>
        <v>*</v>
      </c>
      <c r="F16" s="11" t="str">
        <f>[11]Março!$J$9</f>
        <v>*</v>
      </c>
      <c r="G16" s="11" t="str">
        <f>[11]Março!$J$10</f>
        <v>*</v>
      </c>
      <c r="H16" s="11" t="str">
        <f>[11]Março!$J$11</f>
        <v>*</v>
      </c>
      <c r="I16" s="11" t="str">
        <f>[11]Março!$J$12</f>
        <v>*</v>
      </c>
      <c r="J16" s="11" t="str">
        <f>[11]Março!$J$13</f>
        <v>*</v>
      </c>
      <c r="K16" s="11" t="str">
        <f>[11]Março!$J$14</f>
        <v>*</v>
      </c>
      <c r="L16" s="11" t="str">
        <f>[11]Março!$J$15</f>
        <v>*</v>
      </c>
      <c r="M16" s="11" t="str">
        <f>[11]Março!$J$16</f>
        <v>*</v>
      </c>
      <c r="N16" s="11" t="str">
        <f>[11]Março!$J$17</f>
        <v>*</v>
      </c>
      <c r="O16" s="11" t="str">
        <f>[11]Março!$J$18</f>
        <v>*</v>
      </c>
      <c r="P16" s="11" t="str">
        <f>[11]Março!$J$19</f>
        <v>*</v>
      </c>
      <c r="Q16" s="11" t="str">
        <f>[11]Março!$J$20</f>
        <v>*</v>
      </c>
      <c r="R16" s="11" t="str">
        <f>[11]Março!$J$21</f>
        <v>*</v>
      </c>
      <c r="S16" s="11" t="str">
        <f>[11]Março!$J$22</f>
        <v>*</v>
      </c>
      <c r="T16" s="11" t="str">
        <f>[11]Março!$J$23</f>
        <v>*</v>
      </c>
      <c r="U16" s="11" t="str">
        <f>[11]Março!$J$24</f>
        <v>*</v>
      </c>
      <c r="V16" s="11" t="str">
        <f>[11]Março!$J$25</f>
        <v>*</v>
      </c>
      <c r="W16" s="11" t="str">
        <f>[11]Março!$J$26</f>
        <v>*</v>
      </c>
      <c r="X16" s="11" t="str">
        <f>[11]Março!$J$27</f>
        <v>*</v>
      </c>
      <c r="Y16" s="11" t="str">
        <f>[11]Março!$J$28</f>
        <v>*</v>
      </c>
      <c r="Z16" s="11" t="str">
        <f>[11]Março!$J$29</f>
        <v>*</v>
      </c>
      <c r="AA16" s="11" t="str">
        <f>[11]Março!$J$30</f>
        <v>*</v>
      </c>
      <c r="AB16" s="11" t="str">
        <f>[11]Março!$J$31</f>
        <v>*</v>
      </c>
      <c r="AC16" s="11" t="str">
        <f>[11]Março!$J$32</f>
        <v>*</v>
      </c>
      <c r="AD16" s="11" t="str">
        <f>[11]Março!$J$33</f>
        <v>*</v>
      </c>
      <c r="AE16" s="11" t="str">
        <f>[11]Março!$J$34</f>
        <v>*</v>
      </c>
      <c r="AF16" s="11" t="str">
        <f>[11]Março!$J$35</f>
        <v>*</v>
      </c>
      <c r="AG16" s="15" t="s">
        <v>226</v>
      </c>
      <c r="AH16" s="125" t="s">
        <v>226</v>
      </c>
    </row>
    <row r="17" spans="1:38" x14ac:dyDescent="0.2">
      <c r="A17" s="58" t="s">
        <v>2</v>
      </c>
      <c r="B17" s="11">
        <f>[12]Março!$J$5</f>
        <v>30.6</v>
      </c>
      <c r="C17" s="11">
        <f>[12]Março!$J$6</f>
        <v>37.080000000000005</v>
      </c>
      <c r="D17" s="11">
        <f>[12]Março!$J$7</f>
        <v>43.2</v>
      </c>
      <c r="E17" s="11">
        <f>[12]Março!$J$8</f>
        <v>27.720000000000002</v>
      </c>
      <c r="F17" s="11">
        <f>[12]Março!$J$9</f>
        <v>22.68</v>
      </c>
      <c r="G17" s="11">
        <f>[12]Março!$J$10</f>
        <v>23.759999999999998</v>
      </c>
      <c r="H17" s="11">
        <f>[12]Março!$J$11</f>
        <v>32.76</v>
      </c>
      <c r="I17" s="11">
        <f>[12]Março!$J$12</f>
        <v>23.759999999999998</v>
      </c>
      <c r="J17" s="11">
        <f>[12]Março!$J$13</f>
        <v>30.6</v>
      </c>
      <c r="K17" s="11">
        <f>[12]Março!$J$14</f>
        <v>25.92</v>
      </c>
      <c r="L17" s="11">
        <f>[12]Março!$J$15</f>
        <v>30.240000000000002</v>
      </c>
      <c r="M17" s="11">
        <f>[12]Março!$J$16</f>
        <v>29.16</v>
      </c>
      <c r="N17" s="11">
        <f>[12]Março!$J$17</f>
        <v>38.880000000000003</v>
      </c>
      <c r="O17" s="11">
        <f>[12]Março!$J$18</f>
        <v>32.76</v>
      </c>
      <c r="P17" s="11">
        <f>[12]Março!$J$19</f>
        <v>30.6</v>
      </c>
      <c r="Q17" s="11">
        <f>[12]Março!$J$20</f>
        <v>38.519999999999996</v>
      </c>
      <c r="R17" s="11">
        <f>[12]Março!$J$21</f>
        <v>34.92</v>
      </c>
      <c r="S17" s="11">
        <f>[12]Março!$J$22</f>
        <v>27.36</v>
      </c>
      <c r="T17" s="11">
        <f>[12]Março!$J$23</f>
        <v>54.72</v>
      </c>
      <c r="U17" s="11">
        <f>[12]Março!$J$24</f>
        <v>38.519999999999996</v>
      </c>
      <c r="V17" s="11">
        <f>[12]Março!$J$25</f>
        <v>27.720000000000002</v>
      </c>
      <c r="W17" s="11">
        <f>[12]Março!$J$26</f>
        <v>29.880000000000003</v>
      </c>
      <c r="X17" s="11">
        <f>[12]Março!$J$27</f>
        <v>44.64</v>
      </c>
      <c r="Y17" s="11">
        <f>[12]Março!$J$28</f>
        <v>40.32</v>
      </c>
      <c r="Z17" s="11">
        <f>[12]Março!$J$29</f>
        <v>45</v>
      </c>
      <c r="AA17" s="11">
        <f>[12]Março!$J$30</f>
        <v>46.800000000000004</v>
      </c>
      <c r="AB17" s="11">
        <f>[12]Março!$J$31</f>
        <v>38.159999999999997</v>
      </c>
      <c r="AC17" s="11">
        <f>[12]Março!$J$32</f>
        <v>66.960000000000008</v>
      </c>
      <c r="AD17" s="11">
        <f>[12]Março!$J$33</f>
        <v>36</v>
      </c>
      <c r="AE17" s="11">
        <f>[12]Março!$J$34</f>
        <v>23.759999999999998</v>
      </c>
      <c r="AF17" s="11">
        <f>[12]Março!$J$35</f>
        <v>23.040000000000003</v>
      </c>
      <c r="AG17" s="15">
        <f t="shared" ref="AG17:AG23" si="11">MAX(B17:AF17)</f>
        <v>66.960000000000008</v>
      </c>
      <c r="AH17" s="125">
        <f t="shared" ref="AH17:AH23" si="12">AVERAGE(B17:AF17)</f>
        <v>34.710967741935491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[13]Março!$J$5</f>
        <v>22.32</v>
      </c>
      <c r="C18" s="11">
        <f>[13]Março!$J$6</f>
        <v>24.840000000000003</v>
      </c>
      <c r="D18" s="11">
        <f>[13]Março!$J$7</f>
        <v>21.6</v>
      </c>
      <c r="E18" s="11">
        <f>[13]Março!$J$8</f>
        <v>20.16</v>
      </c>
      <c r="F18" s="11">
        <f>[13]Março!$J$9</f>
        <v>24.840000000000003</v>
      </c>
      <c r="G18" s="11">
        <f>[13]Março!$J$10</f>
        <v>26.28</v>
      </c>
      <c r="H18" s="11">
        <f>[13]Março!$J$11</f>
        <v>25.92</v>
      </c>
      <c r="I18" s="11">
        <f>[13]Março!$J$12</f>
        <v>21.240000000000002</v>
      </c>
      <c r="J18" s="11">
        <f>[13]Março!$J$13</f>
        <v>25.56</v>
      </c>
      <c r="K18" s="11">
        <f>[13]Março!$J$14</f>
        <v>29.52</v>
      </c>
      <c r="L18" s="11">
        <f>[13]Março!$J$15</f>
        <v>25.2</v>
      </c>
      <c r="M18" s="11">
        <f>[13]Março!$J$16</f>
        <v>29.52</v>
      </c>
      <c r="N18" s="11">
        <f>[13]Março!$J$17</f>
        <v>26.28</v>
      </c>
      <c r="O18" s="11">
        <f>[13]Março!$J$18</f>
        <v>36.72</v>
      </c>
      <c r="P18" s="11">
        <f>[13]Março!$J$19</f>
        <v>27</v>
      </c>
      <c r="Q18" s="11">
        <f>[13]Março!$J$20</f>
        <v>48.24</v>
      </c>
      <c r="R18" s="11">
        <f>[13]Março!$J$21</f>
        <v>21.240000000000002</v>
      </c>
      <c r="S18" s="11">
        <f>[13]Março!$J$22</f>
        <v>19.8</v>
      </c>
      <c r="T18" s="11">
        <f>[13]Março!$J$23</f>
        <v>44.28</v>
      </c>
      <c r="U18" s="11">
        <f>[13]Março!$J$24</f>
        <v>53.28</v>
      </c>
      <c r="V18" s="11">
        <f>[13]Março!$J$25</f>
        <v>23.400000000000002</v>
      </c>
      <c r="W18" s="11">
        <f>[13]Março!$J$26</f>
        <v>30.96</v>
      </c>
      <c r="X18" s="11">
        <f>[13]Março!$J$27</f>
        <v>25.56</v>
      </c>
      <c r="Y18" s="11">
        <f>[13]Março!$J$28</f>
        <v>29.16</v>
      </c>
      <c r="Z18" s="11">
        <f>[13]Março!$J$29</f>
        <v>24.48</v>
      </c>
      <c r="AA18" s="11">
        <f>[13]Março!$J$30</f>
        <v>24.12</v>
      </c>
      <c r="AB18" s="11">
        <f>[13]Março!$J$31</f>
        <v>24.12</v>
      </c>
      <c r="AC18" s="11">
        <f>[13]Março!$J$32</f>
        <v>36.36</v>
      </c>
      <c r="AD18" s="11">
        <f>[13]Março!$J$33</f>
        <v>19.8</v>
      </c>
      <c r="AE18" s="11">
        <f>[13]Março!$J$34</f>
        <v>18</v>
      </c>
      <c r="AF18" s="11">
        <f>[13]Março!$J$35</f>
        <v>18.36</v>
      </c>
      <c r="AG18" s="15">
        <f>MAX(B18:AF18)</f>
        <v>53.28</v>
      </c>
      <c r="AH18" s="125">
        <f>AVERAGE(B18:AF18)</f>
        <v>27.360000000000003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[14]Março!$J$5</f>
        <v>*</v>
      </c>
      <c r="C19" s="11" t="str">
        <f>[14]Março!$J$6</f>
        <v>*</v>
      </c>
      <c r="D19" s="11" t="str">
        <f>[14]Março!$J$7</f>
        <v>*</v>
      </c>
      <c r="E19" s="11" t="str">
        <f>[14]Março!$J$8</f>
        <v>*</v>
      </c>
      <c r="F19" s="11" t="str">
        <f>[14]Março!$J$9</f>
        <v>*</v>
      </c>
      <c r="G19" s="11" t="str">
        <f>[14]Março!$J$10</f>
        <v>*</v>
      </c>
      <c r="H19" s="11" t="str">
        <f>[14]Março!$J$11</f>
        <v>*</v>
      </c>
      <c r="I19" s="11" t="str">
        <f>[14]Março!$J$12</f>
        <v>*</v>
      </c>
      <c r="J19" s="11" t="str">
        <f>[14]Março!$J$13</f>
        <v>*</v>
      </c>
      <c r="K19" s="11" t="str">
        <f>[14]Março!$J$14</f>
        <v>*</v>
      </c>
      <c r="L19" s="11" t="str">
        <f>[14]Março!$J$15</f>
        <v>*</v>
      </c>
      <c r="M19" s="11" t="str">
        <f>[14]Março!$J$16</f>
        <v>*</v>
      </c>
      <c r="N19" s="11" t="str">
        <f>[14]Março!$J$17</f>
        <v>*</v>
      </c>
      <c r="O19" s="11" t="str">
        <f>[14]Março!$J$18</f>
        <v>*</v>
      </c>
      <c r="P19" s="11" t="str">
        <f>[14]Março!$J$19</f>
        <v>*</v>
      </c>
      <c r="Q19" s="11" t="str">
        <f>[14]Março!$J$20</f>
        <v>*</v>
      </c>
      <c r="R19" s="11" t="str">
        <f>[14]Março!$J$21</f>
        <v>*</v>
      </c>
      <c r="S19" s="11" t="str">
        <f>[14]Março!$J$22</f>
        <v>*</v>
      </c>
      <c r="T19" s="11" t="str">
        <f>[14]Março!$J$23</f>
        <v>*</v>
      </c>
      <c r="U19" s="11" t="str">
        <f>[14]Março!$J$24</f>
        <v>*</v>
      </c>
      <c r="V19" s="11" t="str">
        <f>[14]Março!$J$25</f>
        <v>*</v>
      </c>
      <c r="W19" s="11" t="str">
        <f>[14]Março!$J$26</f>
        <v>*</v>
      </c>
      <c r="X19" s="11" t="str">
        <f>[14]Março!$J$27</f>
        <v>*</v>
      </c>
      <c r="Y19" s="11" t="str">
        <f>[14]Março!$J$28</f>
        <v>*</v>
      </c>
      <c r="Z19" s="11" t="str">
        <f>[14]Março!$J$29</f>
        <v>*</v>
      </c>
      <c r="AA19" s="11" t="str">
        <f>[14]Março!$J$30</f>
        <v>*</v>
      </c>
      <c r="AB19" s="11" t="str">
        <f>[14]Março!$J$31</f>
        <v>*</v>
      </c>
      <c r="AC19" s="11" t="str">
        <f>[14]Março!$J$32</f>
        <v>*</v>
      </c>
      <c r="AD19" s="11" t="str">
        <f>[14]Março!$J$33</f>
        <v>*</v>
      </c>
      <c r="AE19" s="11" t="str">
        <f>[14]Março!$J$34</f>
        <v>*</v>
      </c>
      <c r="AF19" s="11" t="str">
        <f>[14]Março!$J$35</f>
        <v>*</v>
      </c>
      <c r="AG19" s="15" t="s">
        <v>226</v>
      </c>
      <c r="AH19" s="125" t="s">
        <v>226</v>
      </c>
    </row>
    <row r="20" spans="1:38" x14ac:dyDescent="0.2">
      <c r="A20" s="58" t="s">
        <v>5</v>
      </c>
      <c r="B20" s="11">
        <f>[15]Março!$J$5</f>
        <v>19.440000000000001</v>
      </c>
      <c r="C20" s="11">
        <f>[15]Março!$J$6</f>
        <v>26.28</v>
      </c>
      <c r="D20" s="11">
        <f>[15]Março!$J$7</f>
        <v>18.36</v>
      </c>
      <c r="E20" s="11">
        <f>[15]Março!$J$8</f>
        <v>12.96</v>
      </c>
      <c r="F20" s="11">
        <f>[15]Março!$J$9</f>
        <v>21.6</v>
      </c>
      <c r="G20" s="11">
        <f>[15]Março!$J$10</f>
        <v>19.440000000000001</v>
      </c>
      <c r="H20" s="11">
        <f>[15]Março!$J$11</f>
        <v>24.12</v>
      </c>
      <c r="I20" s="11">
        <f>[15]Março!$J$12</f>
        <v>20.88</v>
      </c>
      <c r="J20" s="11">
        <f>[15]Março!$J$13</f>
        <v>18.36</v>
      </c>
      <c r="K20" s="11">
        <f>[15]Março!$J$14</f>
        <v>20.16</v>
      </c>
      <c r="L20" s="11">
        <f>[15]Março!$J$15</f>
        <v>24.840000000000003</v>
      </c>
      <c r="M20" s="11">
        <f>[15]Março!$J$16</f>
        <v>32.4</v>
      </c>
      <c r="N20" s="11">
        <f>[15]Março!$J$17</f>
        <v>59.04</v>
      </c>
      <c r="O20" s="11">
        <f>[15]Março!$J$18</f>
        <v>28.8</v>
      </c>
      <c r="P20" s="11">
        <f>[15]Março!$J$19</f>
        <v>27.720000000000002</v>
      </c>
      <c r="Q20" s="11">
        <f>[15]Março!$J$20</f>
        <v>29.16</v>
      </c>
      <c r="R20" s="11">
        <f>[15]Março!$J$21</f>
        <v>28.44</v>
      </c>
      <c r="S20" s="11">
        <f>[15]Março!$J$22</f>
        <v>48.24</v>
      </c>
      <c r="T20" s="11">
        <f>[15]Março!$J$23</f>
        <v>33.119999999999997</v>
      </c>
      <c r="U20" s="11">
        <f>[15]Março!$J$24</f>
        <v>43.56</v>
      </c>
      <c r="V20" s="11">
        <f>[15]Março!$J$25</f>
        <v>19.8</v>
      </c>
      <c r="W20" s="11">
        <f>[15]Março!$J$26</f>
        <v>25.56</v>
      </c>
      <c r="X20" s="11">
        <f>[15]Março!$J$27</f>
        <v>29.16</v>
      </c>
      <c r="Y20" s="11">
        <f>[15]Março!$J$28</f>
        <v>36.36</v>
      </c>
      <c r="Z20" s="11">
        <f>[15]Março!$J$29</f>
        <v>26.28</v>
      </c>
      <c r="AA20" s="11">
        <f>[15]Março!$J$30</f>
        <v>28.08</v>
      </c>
      <c r="AB20" s="11">
        <f>[15]Março!$J$31</f>
        <v>24.12</v>
      </c>
      <c r="AC20" s="11">
        <f>[15]Março!$J$32</f>
        <v>27.720000000000002</v>
      </c>
      <c r="AD20" s="11">
        <f>[15]Março!$J$33</f>
        <v>31.680000000000003</v>
      </c>
      <c r="AE20" s="11">
        <f>[15]Março!$J$34</f>
        <v>30.6</v>
      </c>
      <c r="AF20" s="11">
        <f>[15]Março!$J$35</f>
        <v>35.64</v>
      </c>
      <c r="AG20" s="15">
        <f t="shared" si="11"/>
        <v>59.04</v>
      </c>
      <c r="AH20" s="125">
        <f t="shared" si="12"/>
        <v>28.126451612903224</v>
      </c>
      <c r="AI20" s="12" t="s">
        <v>47</v>
      </c>
    </row>
    <row r="21" spans="1:38" x14ac:dyDescent="0.2">
      <c r="A21" s="58" t="s">
        <v>43</v>
      </c>
      <c r="B21" s="11">
        <f>[16]Março!$J$5</f>
        <v>31.680000000000003</v>
      </c>
      <c r="C21" s="11">
        <f>[16]Março!$J$6</f>
        <v>28.08</v>
      </c>
      <c r="D21" s="11">
        <f>[16]Março!$J$7</f>
        <v>24.48</v>
      </c>
      <c r="E21" s="11">
        <f>[16]Março!$J$8</f>
        <v>35.64</v>
      </c>
      <c r="F21" s="11">
        <f>[16]Março!$J$9</f>
        <v>23.400000000000002</v>
      </c>
      <c r="G21" s="11">
        <f>[16]Março!$J$10</f>
        <v>37.080000000000005</v>
      </c>
      <c r="H21" s="11">
        <f>[16]Março!$J$11</f>
        <v>33.840000000000003</v>
      </c>
      <c r="I21" s="11">
        <f>[16]Março!$J$12</f>
        <v>27.36</v>
      </c>
      <c r="J21" s="11">
        <f>[16]Março!$J$13</f>
        <v>27.720000000000002</v>
      </c>
      <c r="K21" s="11">
        <f>[16]Março!$J$14</f>
        <v>26.64</v>
      </c>
      <c r="L21" s="11">
        <f>[16]Março!$J$15</f>
        <v>37.080000000000005</v>
      </c>
      <c r="M21" s="11">
        <f>[16]Março!$J$16</f>
        <v>32.4</v>
      </c>
      <c r="N21" s="11">
        <f>[16]Março!$J$17</f>
        <v>30.6</v>
      </c>
      <c r="O21" s="11">
        <f>[16]Março!$J$18</f>
        <v>42.84</v>
      </c>
      <c r="P21" s="11">
        <f>[16]Março!$J$19</f>
        <v>43.56</v>
      </c>
      <c r="Q21" s="11">
        <f>[16]Março!$J$20</f>
        <v>64.44</v>
      </c>
      <c r="R21" s="11">
        <f>[16]Março!$J$21</f>
        <v>23.759999999999998</v>
      </c>
      <c r="S21" s="11">
        <f>[16]Março!$J$22</f>
        <v>28.44</v>
      </c>
      <c r="T21" s="11">
        <f>[16]Março!$J$23</f>
        <v>32.76</v>
      </c>
      <c r="U21" s="11">
        <f>[16]Março!$J$24</f>
        <v>40.680000000000007</v>
      </c>
      <c r="V21" s="11">
        <f>[16]Março!$J$25</f>
        <v>27.36</v>
      </c>
      <c r="W21" s="11">
        <f>[16]Março!$J$26</f>
        <v>25.2</v>
      </c>
      <c r="X21" s="11">
        <f>[16]Março!$J$27</f>
        <v>28.08</v>
      </c>
      <c r="Y21" s="11">
        <f>[16]Março!$J$28</f>
        <v>38.159999999999997</v>
      </c>
      <c r="Z21" s="11">
        <f>[16]Março!$J$29</f>
        <v>39.24</v>
      </c>
      <c r="AA21" s="11">
        <f>[16]Março!$J$30</f>
        <v>38.159999999999997</v>
      </c>
      <c r="AB21" s="11">
        <f>[16]Março!$J$31</f>
        <v>37.080000000000005</v>
      </c>
      <c r="AC21" s="11">
        <f>[16]Março!$J$32</f>
        <v>46.440000000000005</v>
      </c>
      <c r="AD21" s="11">
        <f>[16]Março!$J$33</f>
        <v>47.16</v>
      </c>
      <c r="AE21" s="11">
        <f>[16]Março!$J$34</f>
        <v>28.08</v>
      </c>
      <c r="AF21" s="11">
        <f>[16]Março!$J$35</f>
        <v>26.28</v>
      </c>
      <c r="AG21" s="15">
        <f>MAX(B21:AF21)</f>
        <v>64.44</v>
      </c>
      <c r="AH21" s="125">
        <f>AVERAGE(B21:AF21)</f>
        <v>33.990967741935485</v>
      </c>
    </row>
    <row r="22" spans="1:38" x14ac:dyDescent="0.2">
      <c r="A22" s="58" t="s">
        <v>6</v>
      </c>
      <c r="B22" s="11">
        <f>[17]Março!$J$5</f>
        <v>24.840000000000003</v>
      </c>
      <c r="C22" s="11">
        <f>[17]Março!$J$6</f>
        <v>26.64</v>
      </c>
      <c r="D22" s="11">
        <f>[17]Março!$J$7</f>
        <v>30.96</v>
      </c>
      <c r="E22" s="11">
        <f>[17]Março!$J$8</f>
        <v>21.6</v>
      </c>
      <c r="F22" s="11">
        <f>[17]Março!$J$9</f>
        <v>27</v>
      </c>
      <c r="G22" s="11">
        <f>[17]Março!$J$10</f>
        <v>19.079999999999998</v>
      </c>
      <c r="H22" s="11">
        <f>[17]Março!$J$11</f>
        <v>21.240000000000002</v>
      </c>
      <c r="I22" s="11">
        <f>[17]Março!$J$12</f>
        <v>25.2</v>
      </c>
      <c r="J22" s="11">
        <f>[17]Março!$J$13</f>
        <v>18.36</v>
      </c>
      <c r="K22" s="11">
        <f>[17]Março!$J$14</f>
        <v>18</v>
      </c>
      <c r="L22" s="11">
        <f>[17]Março!$J$15</f>
        <v>35.64</v>
      </c>
      <c r="M22" s="11">
        <f>[17]Março!$J$16</f>
        <v>19.440000000000001</v>
      </c>
      <c r="N22" s="11">
        <f>[17]Março!$J$17</f>
        <v>53.64</v>
      </c>
      <c r="O22" s="11">
        <f>[17]Março!$J$18</f>
        <v>18.36</v>
      </c>
      <c r="P22" s="11">
        <f>[17]Março!$J$19</f>
        <v>47.88</v>
      </c>
      <c r="Q22" s="11">
        <f>[17]Março!$J$20</f>
        <v>28.44</v>
      </c>
      <c r="R22" s="11">
        <f>[17]Março!$J$21</f>
        <v>36</v>
      </c>
      <c r="S22" s="11">
        <f>[17]Março!$J$22</f>
        <v>33.119999999999997</v>
      </c>
      <c r="T22" s="11">
        <f>[17]Março!$J$23</f>
        <v>28.44</v>
      </c>
      <c r="U22" s="11">
        <f>[17]Março!$J$24</f>
        <v>45</v>
      </c>
      <c r="V22" s="11">
        <f>[17]Março!$J$25</f>
        <v>30.96</v>
      </c>
      <c r="W22" s="11">
        <f>[17]Março!$J$26</f>
        <v>32.76</v>
      </c>
      <c r="X22" s="11">
        <f>[17]Março!$J$27</f>
        <v>26.64</v>
      </c>
      <c r="Y22" s="11">
        <f>[17]Março!$J$28</f>
        <v>19.440000000000001</v>
      </c>
      <c r="Z22" s="11">
        <f>[17]Março!$J$29</f>
        <v>34.200000000000003</v>
      </c>
      <c r="AA22" s="11">
        <f>[17]Março!$J$30</f>
        <v>20.88</v>
      </c>
      <c r="AB22" s="11">
        <f>[17]Março!$J$31</f>
        <v>22.68</v>
      </c>
      <c r="AC22" s="11">
        <f>[17]Março!$J$32</f>
        <v>44.28</v>
      </c>
      <c r="AD22" s="11">
        <f>[17]Março!$J$33</f>
        <v>28.44</v>
      </c>
      <c r="AE22" s="11">
        <f>[17]Março!$J$34</f>
        <v>27</v>
      </c>
      <c r="AF22" s="11">
        <f>[17]Março!$J$35</f>
        <v>17.28</v>
      </c>
      <c r="AG22" s="15">
        <f t="shared" si="11"/>
        <v>53.64</v>
      </c>
      <c r="AH22" s="125">
        <f t="shared" si="12"/>
        <v>28.498064516129034</v>
      </c>
    </row>
    <row r="23" spans="1:38" x14ac:dyDescent="0.2">
      <c r="A23" s="58" t="s">
        <v>7</v>
      </c>
      <c r="B23" s="11">
        <f>[18]Março!$J$5</f>
        <v>32.76</v>
      </c>
      <c r="C23" s="11">
        <f>[18]Março!$J$6</f>
        <v>33.480000000000004</v>
      </c>
      <c r="D23" s="11">
        <f>[18]Março!$J$7</f>
        <v>32.76</v>
      </c>
      <c r="E23" s="11">
        <f>[18]Março!$J$8</f>
        <v>22.32</v>
      </c>
      <c r="F23" s="11">
        <f>[18]Março!$J$9</f>
        <v>43.2</v>
      </c>
      <c r="G23" s="11">
        <f>[18]Março!$J$10</f>
        <v>27.720000000000002</v>
      </c>
      <c r="H23" s="11">
        <f>[18]Março!$J$11</f>
        <v>51.12</v>
      </c>
      <c r="I23" s="11">
        <f>[18]Março!$J$12</f>
        <v>34.56</v>
      </c>
      <c r="J23" s="11">
        <f>[18]Março!$J$13</f>
        <v>27</v>
      </c>
      <c r="K23" s="11">
        <f>[18]Março!$J$14</f>
        <v>30.6</v>
      </c>
      <c r="L23" s="11">
        <f>[18]Março!$J$15</f>
        <v>37.440000000000005</v>
      </c>
      <c r="M23" s="11">
        <f>[18]Março!$J$16</f>
        <v>31.680000000000003</v>
      </c>
      <c r="N23" s="11">
        <f>[18]Março!$J$17</f>
        <v>39.6</v>
      </c>
      <c r="O23" s="11">
        <f>[18]Março!$J$18</f>
        <v>28.44</v>
      </c>
      <c r="P23" s="11">
        <f>[18]Março!$J$19</f>
        <v>28.44</v>
      </c>
      <c r="Q23" s="11">
        <f>[18]Março!$J$20</f>
        <v>48.6</v>
      </c>
      <c r="R23" s="11">
        <f>[18]Março!$J$21</f>
        <v>33.480000000000004</v>
      </c>
      <c r="S23" s="11">
        <f>[18]Março!$J$22</f>
        <v>39.6</v>
      </c>
      <c r="T23" s="11">
        <f>[18]Março!$J$23</f>
        <v>26.64</v>
      </c>
      <c r="U23" s="11">
        <f>[18]Março!$J$24</f>
        <v>21.6</v>
      </c>
      <c r="V23" s="11">
        <f>[18]Março!$J$25</f>
        <v>20.16</v>
      </c>
      <c r="W23" s="11">
        <f>[18]Março!$J$26</f>
        <v>29.52</v>
      </c>
      <c r="X23" s="11">
        <f>[18]Março!$J$27</f>
        <v>29.52</v>
      </c>
      <c r="Y23" s="11">
        <f>[18]Março!$J$28</f>
        <v>36.36</v>
      </c>
      <c r="Z23" s="11">
        <f>[18]Março!$J$29</f>
        <v>38.519999999999996</v>
      </c>
      <c r="AA23" s="11">
        <f>[18]Março!$J$30</f>
        <v>41.04</v>
      </c>
      <c r="AB23" s="11">
        <f>[18]Março!$J$31</f>
        <v>32.76</v>
      </c>
      <c r="AC23" s="11">
        <f>[18]Março!$J$32</f>
        <v>29.16</v>
      </c>
      <c r="AD23" s="11">
        <f>[18]Março!$J$33</f>
        <v>24.840000000000003</v>
      </c>
      <c r="AE23" s="11">
        <f>[18]Março!$J$34</f>
        <v>19.8</v>
      </c>
      <c r="AF23" s="11">
        <f>[18]Março!$J$35</f>
        <v>27.720000000000002</v>
      </c>
      <c r="AG23" s="15">
        <f t="shared" si="11"/>
        <v>51.12</v>
      </c>
      <c r="AH23" s="125">
        <f t="shared" si="12"/>
        <v>32.27225806451613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[19]Março!$J$5</f>
        <v>*</v>
      </c>
      <c r="C24" s="11" t="str">
        <f>[19]Março!$J$6</f>
        <v>*</v>
      </c>
      <c r="D24" s="11" t="str">
        <f>[19]Março!$J$7</f>
        <v>*</v>
      </c>
      <c r="E24" s="11" t="str">
        <f>[19]Março!$J$8</f>
        <v>*</v>
      </c>
      <c r="F24" s="11" t="str">
        <f>[19]Março!$J$9</f>
        <v>*</v>
      </c>
      <c r="G24" s="11" t="str">
        <f>[19]Março!$J$10</f>
        <v>*</v>
      </c>
      <c r="H24" s="11" t="str">
        <f>[19]Março!$J$11</f>
        <v>*</v>
      </c>
      <c r="I24" s="11" t="str">
        <f>[19]Março!$J$12</f>
        <v>*</v>
      </c>
      <c r="J24" s="11" t="str">
        <f>[19]Março!$J$13</f>
        <v>*</v>
      </c>
      <c r="K24" s="11" t="str">
        <f>[19]Março!$J$14</f>
        <v>*</v>
      </c>
      <c r="L24" s="11" t="str">
        <f>[19]Março!$J$15</f>
        <v>*</v>
      </c>
      <c r="M24" s="11" t="str">
        <f>[19]Março!$J$16</f>
        <v>*</v>
      </c>
      <c r="N24" s="11" t="str">
        <f>[19]Março!$J$17</f>
        <v>*</v>
      </c>
      <c r="O24" s="11" t="str">
        <f>[19]Março!$J$18</f>
        <v>*</v>
      </c>
      <c r="P24" s="11" t="str">
        <f>[19]Março!$J$19</f>
        <v>*</v>
      </c>
      <c r="Q24" s="11" t="str">
        <f>[19]Março!$J$20</f>
        <v>*</v>
      </c>
      <c r="R24" s="11" t="str">
        <f>[19]Março!$J$21</f>
        <v>*</v>
      </c>
      <c r="S24" s="11" t="str">
        <f>[19]Março!$J$22</f>
        <v>*</v>
      </c>
      <c r="T24" s="11" t="str">
        <f>[19]Março!$J$23</f>
        <v>*</v>
      </c>
      <c r="U24" s="11" t="str">
        <f>[19]Março!$J$24</f>
        <v>*</v>
      </c>
      <c r="V24" s="11" t="str">
        <f>[19]Março!$J$25</f>
        <v>*</v>
      </c>
      <c r="W24" s="11" t="str">
        <f>[19]Março!$J$26</f>
        <v>*</v>
      </c>
      <c r="X24" s="11" t="str">
        <f>[19]Março!$J$27</f>
        <v>*</v>
      </c>
      <c r="Y24" s="11" t="str">
        <f>[19]Março!$J$28</f>
        <v>*</v>
      </c>
      <c r="Z24" s="11" t="str">
        <f>[19]Março!$J$29</f>
        <v>*</v>
      </c>
      <c r="AA24" s="11" t="str">
        <f>[19]Março!$J$30</f>
        <v>*</v>
      </c>
      <c r="AB24" s="11" t="str">
        <f>[19]Março!$J$31</f>
        <v>*</v>
      </c>
      <c r="AC24" s="11" t="str">
        <f>[19]Março!$J$32</f>
        <v>*</v>
      </c>
      <c r="AD24" s="11" t="str">
        <f>[19]Março!$J$33</f>
        <v>*</v>
      </c>
      <c r="AE24" s="11" t="str">
        <f>[19]Março!$J$34</f>
        <v>*</v>
      </c>
      <c r="AF24" s="11" t="str">
        <f>[19]Março!$J$35</f>
        <v>*</v>
      </c>
      <c r="AG24" s="92" t="s">
        <v>226</v>
      </c>
      <c r="AH24" s="115" t="s">
        <v>226</v>
      </c>
      <c r="AL24" t="s">
        <v>47</v>
      </c>
    </row>
    <row r="25" spans="1:38" x14ac:dyDescent="0.2">
      <c r="A25" s="58" t="s">
        <v>170</v>
      </c>
      <c r="B25" s="11">
        <f>[20]Março!$J$5</f>
        <v>30.240000000000002</v>
      </c>
      <c r="C25" s="11">
        <f>[20]Março!$J$6</f>
        <v>38.519999999999996</v>
      </c>
      <c r="D25" s="11">
        <f>[20]Março!$J$7</f>
        <v>32.4</v>
      </c>
      <c r="E25" s="11">
        <f>[20]Março!$J$8</f>
        <v>25.56</v>
      </c>
      <c r="F25" s="11">
        <f>[20]Março!$J$9</f>
        <v>30.6</v>
      </c>
      <c r="G25" s="11">
        <f>[20]Março!$J$10</f>
        <v>39.24</v>
      </c>
      <c r="H25" s="11">
        <f>[20]Março!$J$11</f>
        <v>44.64</v>
      </c>
      <c r="I25" s="11">
        <f>[20]Março!$J$12</f>
        <v>46.080000000000005</v>
      </c>
      <c r="J25" s="11">
        <f>[20]Março!$J$13</f>
        <v>30.240000000000002</v>
      </c>
      <c r="K25" s="11">
        <f>[20]Março!$J$14</f>
        <v>30.96</v>
      </c>
      <c r="L25" s="11">
        <f>[20]Março!$J$15</f>
        <v>37.440000000000005</v>
      </c>
      <c r="M25" s="11">
        <f>[20]Março!$J$16</f>
        <v>39.24</v>
      </c>
      <c r="N25" s="11">
        <f>[20]Março!$J$17</f>
        <v>38.159999999999997</v>
      </c>
      <c r="O25" s="11">
        <f>[20]Março!$J$18</f>
        <v>38.880000000000003</v>
      </c>
      <c r="P25" s="11">
        <f>[20]Março!$J$19</f>
        <v>32.04</v>
      </c>
      <c r="Q25" s="11">
        <f>[20]Março!$J$20</f>
        <v>50.04</v>
      </c>
      <c r="R25" s="11">
        <f>[20]Março!$J$21</f>
        <v>34.200000000000003</v>
      </c>
      <c r="S25" s="11">
        <f>[20]Março!$J$22</f>
        <v>41.4</v>
      </c>
      <c r="T25" s="11">
        <f>[20]Março!$J$23</f>
        <v>41.76</v>
      </c>
      <c r="U25" s="11">
        <f>[20]Março!$J$24</f>
        <v>30.6</v>
      </c>
      <c r="V25" s="11">
        <f>[20]Março!$J$25</f>
        <v>21.6</v>
      </c>
      <c r="W25" s="11">
        <f>[20]Março!$J$26</f>
        <v>33.480000000000004</v>
      </c>
      <c r="X25" s="11">
        <f>[20]Março!$J$27</f>
        <v>41.76</v>
      </c>
      <c r="Y25" s="11">
        <f>[20]Março!$J$28</f>
        <v>40.680000000000007</v>
      </c>
      <c r="Z25" s="11">
        <f>[20]Março!$J$29</f>
        <v>42.84</v>
      </c>
      <c r="AA25" s="11">
        <f>[20]Março!$J$30</f>
        <v>41.4</v>
      </c>
      <c r="AB25" s="11">
        <f>[20]Março!$J$31</f>
        <v>45</v>
      </c>
      <c r="AC25" s="11">
        <f>[20]Março!$J$32</f>
        <v>43.92</v>
      </c>
      <c r="AD25" s="11">
        <f>[20]Março!$J$33</f>
        <v>55.080000000000005</v>
      </c>
      <c r="AE25" s="11">
        <f>[20]Março!$J$34</f>
        <v>29.52</v>
      </c>
      <c r="AF25" s="11">
        <f>[20]Março!$J$35</f>
        <v>31.680000000000003</v>
      </c>
      <c r="AG25" s="15">
        <f t="shared" ref="AG25:AG26" si="13">MAX(B25:AF25)</f>
        <v>55.080000000000005</v>
      </c>
      <c r="AH25" s="125">
        <f t="shared" ref="AH25:AH26" si="14">AVERAGE(B25:AF25)</f>
        <v>37.393548387096779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[21]Março!$J$5</f>
        <v>31.680000000000003</v>
      </c>
      <c r="C26" s="11">
        <f>[21]Março!$J$6</f>
        <v>32.76</v>
      </c>
      <c r="D26" s="11">
        <f>[21]Março!$J$7</f>
        <v>31.319999999999997</v>
      </c>
      <c r="E26" s="11">
        <f>[21]Março!$J$8</f>
        <v>23.400000000000002</v>
      </c>
      <c r="F26" s="11">
        <f>[21]Março!$J$9</f>
        <v>35.64</v>
      </c>
      <c r="G26" s="11">
        <f>[21]Março!$J$10</f>
        <v>30.6</v>
      </c>
      <c r="H26" s="11">
        <f>[21]Março!$J$11</f>
        <v>37.440000000000005</v>
      </c>
      <c r="I26" s="11">
        <f>[21]Março!$J$12</f>
        <v>32.04</v>
      </c>
      <c r="J26" s="11">
        <f>[21]Março!$J$13</f>
        <v>26.28</v>
      </c>
      <c r="K26" s="11">
        <f>[21]Março!$J$14</f>
        <v>28.08</v>
      </c>
      <c r="L26" s="11">
        <f>[21]Março!$J$15</f>
        <v>30.96</v>
      </c>
      <c r="M26" s="11">
        <f>[21]Março!$J$16</f>
        <v>35.28</v>
      </c>
      <c r="N26" s="11">
        <f>[21]Março!$J$17</f>
        <v>33.119999999999997</v>
      </c>
      <c r="O26" s="11">
        <f>[21]Março!$J$18</f>
        <v>29.16</v>
      </c>
      <c r="P26" s="11">
        <f>[21]Março!$J$19</f>
        <v>28.44</v>
      </c>
      <c r="Q26" s="11">
        <f>[21]Março!$J$20</f>
        <v>45.36</v>
      </c>
      <c r="R26" s="11">
        <f>[21]Março!$J$21</f>
        <v>37.080000000000005</v>
      </c>
      <c r="S26" s="11">
        <f>[21]Março!$J$22</f>
        <v>56.16</v>
      </c>
      <c r="T26" s="11">
        <f>[21]Março!$J$23</f>
        <v>30.240000000000002</v>
      </c>
      <c r="U26" s="11">
        <f>[21]Março!$J$24</f>
        <v>20.88</v>
      </c>
      <c r="V26" s="11">
        <f>[21]Março!$J$25</f>
        <v>28.44</v>
      </c>
      <c r="W26" s="11">
        <f>[21]Março!$J$26</f>
        <v>27.720000000000002</v>
      </c>
      <c r="X26" s="11">
        <f>[21]Março!$J$27</f>
        <v>28.44</v>
      </c>
      <c r="Y26" s="11">
        <f>[21]Março!$J$28</f>
        <v>33.840000000000003</v>
      </c>
      <c r="Z26" s="11">
        <f>[21]Março!$J$29</f>
        <v>35.28</v>
      </c>
      <c r="AA26" s="11">
        <f>[21]Março!$J$30</f>
        <v>34.200000000000003</v>
      </c>
      <c r="AB26" s="11">
        <f>[21]Março!$J$31</f>
        <v>29.52</v>
      </c>
      <c r="AC26" s="11">
        <f>[21]Março!$J$32</f>
        <v>29.16</v>
      </c>
      <c r="AD26" s="11">
        <f>[21]Março!$J$33</f>
        <v>43.56</v>
      </c>
      <c r="AE26" s="11">
        <f>[21]Março!$J$34</f>
        <v>21.6</v>
      </c>
      <c r="AF26" s="11">
        <f>[21]Março!$J$35</f>
        <v>24.48</v>
      </c>
      <c r="AG26" s="15">
        <f t="shared" si="13"/>
        <v>56.16</v>
      </c>
      <c r="AH26" s="125">
        <f t="shared" si="14"/>
        <v>32.00516129032259</v>
      </c>
      <c r="AK26" t="s">
        <v>47</v>
      </c>
    </row>
    <row r="27" spans="1:38" x14ac:dyDescent="0.2">
      <c r="A27" s="58" t="s">
        <v>8</v>
      </c>
      <c r="B27" s="11">
        <f>[22]Março!$J$5</f>
        <v>29.52</v>
      </c>
      <c r="C27" s="11">
        <f>[22]Março!$J$6</f>
        <v>29.880000000000003</v>
      </c>
      <c r="D27" s="11">
        <f>[22]Março!$J$7</f>
        <v>29.880000000000003</v>
      </c>
      <c r="E27" s="11">
        <f>[22]Março!$J$8</f>
        <v>22.32</v>
      </c>
      <c r="F27" s="11">
        <f>[22]Março!$J$9</f>
        <v>19.079999999999998</v>
      </c>
      <c r="G27" s="11">
        <f>[22]Março!$J$10</f>
        <v>36</v>
      </c>
      <c r="H27" s="11">
        <f>[22]Março!$J$11</f>
        <v>33.119999999999997</v>
      </c>
      <c r="I27" s="11">
        <f>[22]Março!$J$12</f>
        <v>42.12</v>
      </c>
      <c r="J27" s="11">
        <f>[22]Março!$J$13</f>
        <v>26.28</v>
      </c>
      <c r="K27" s="11">
        <f>[22]Março!$J$14</f>
        <v>25.92</v>
      </c>
      <c r="L27" s="11">
        <f>[22]Março!$J$15</f>
        <v>30.6</v>
      </c>
      <c r="M27" s="11">
        <f>[22]Março!$J$16</f>
        <v>35.28</v>
      </c>
      <c r="N27" s="11">
        <f>[22]Março!$J$17</f>
        <v>35.28</v>
      </c>
      <c r="O27" s="11">
        <f>[22]Março!$J$18</f>
        <v>31.319999999999997</v>
      </c>
      <c r="P27" s="11">
        <f>[22]Março!$J$19</f>
        <v>26.64</v>
      </c>
      <c r="Q27" s="11">
        <f>[22]Março!$J$20</f>
        <v>41.04</v>
      </c>
      <c r="R27" s="11">
        <f>[22]Março!$J$21</f>
        <v>38.519999999999996</v>
      </c>
      <c r="S27" s="11">
        <f>[22]Março!$J$22</f>
        <v>43.92</v>
      </c>
      <c r="T27" s="11">
        <f>[22]Março!$J$23</f>
        <v>36</v>
      </c>
      <c r="U27" s="11">
        <f>[22]Março!$J$24</f>
        <v>27.720000000000002</v>
      </c>
      <c r="V27" s="11">
        <f>[22]Março!$J$25</f>
        <v>21.96</v>
      </c>
      <c r="W27" s="11">
        <f>[22]Março!$J$26</f>
        <v>33.480000000000004</v>
      </c>
      <c r="X27" s="11">
        <f>[22]Março!$J$27</f>
        <v>45.72</v>
      </c>
      <c r="Y27" s="11">
        <f>[22]Março!$J$28</f>
        <v>31.680000000000003</v>
      </c>
      <c r="Z27" s="11">
        <f>[22]Março!$J$29</f>
        <v>39.96</v>
      </c>
      <c r="AA27" s="11">
        <f>[22]Março!$J$30</f>
        <v>37.440000000000005</v>
      </c>
      <c r="AB27" s="11">
        <f>[22]Março!$J$31</f>
        <v>36.72</v>
      </c>
      <c r="AC27" s="11">
        <f>[22]Março!$J$32</f>
        <v>31.680000000000003</v>
      </c>
      <c r="AD27" s="11">
        <f>[22]Março!$J$33</f>
        <v>54.36</v>
      </c>
      <c r="AE27" s="11">
        <f>[22]Março!$J$34</f>
        <v>19.079999999999998</v>
      </c>
      <c r="AF27" s="11">
        <f>[22]Março!$J$35</f>
        <v>18.720000000000002</v>
      </c>
      <c r="AG27" s="15">
        <f t="shared" ref="AG27:AG31" si="15">MAX(B27:AF27)</f>
        <v>54.36</v>
      </c>
      <c r="AH27" s="125">
        <f>AVERAGE(B27:AF27)</f>
        <v>32.620645161290334</v>
      </c>
      <c r="AK27" t="s">
        <v>47</v>
      </c>
      <c r="AL27" t="s">
        <v>47</v>
      </c>
    </row>
    <row r="28" spans="1:38" x14ac:dyDescent="0.2">
      <c r="A28" s="58" t="s">
        <v>9</v>
      </c>
      <c r="B28" s="11">
        <f>[23]Março!$J$5</f>
        <v>33.840000000000003</v>
      </c>
      <c r="C28" s="11">
        <f>[23]Março!$J$6</f>
        <v>34.200000000000003</v>
      </c>
      <c r="D28" s="11">
        <f>[23]Março!$J$7</f>
        <v>36.72</v>
      </c>
      <c r="E28" s="11">
        <f>[23]Março!$J$8</f>
        <v>23.040000000000003</v>
      </c>
      <c r="F28" s="11">
        <f>[23]Março!$J$9</f>
        <v>32.04</v>
      </c>
      <c r="G28" s="11">
        <f>[23]Março!$J$10</f>
        <v>30.240000000000002</v>
      </c>
      <c r="H28" s="11">
        <f>[23]Março!$J$11</f>
        <v>28.8</v>
      </c>
      <c r="I28" s="11">
        <f>[23]Março!$J$12</f>
        <v>36.36</v>
      </c>
      <c r="J28" s="11">
        <f>[23]Março!$J$13</f>
        <v>25.56</v>
      </c>
      <c r="K28" s="11">
        <f>[23]Março!$J$14</f>
        <v>24.12</v>
      </c>
      <c r="L28" s="11">
        <f>[23]Março!$J$15</f>
        <v>29.52</v>
      </c>
      <c r="M28" s="11">
        <f>[23]Março!$J$16</f>
        <v>29.16</v>
      </c>
      <c r="N28" s="11">
        <f>[23]Março!$J$17</f>
        <v>29.16</v>
      </c>
      <c r="O28" s="11">
        <f>[23]Março!$J$18</f>
        <v>22.32</v>
      </c>
      <c r="P28" s="11">
        <f>[23]Março!$J$19</f>
        <v>26.28</v>
      </c>
      <c r="Q28" s="11">
        <f>[23]Março!$J$20</f>
        <v>38.880000000000003</v>
      </c>
      <c r="R28" s="11">
        <f>[23]Março!$J$21</f>
        <v>29.16</v>
      </c>
      <c r="S28" s="11">
        <f>[23]Março!$J$22</f>
        <v>38.519999999999996</v>
      </c>
      <c r="T28" s="11">
        <f>[23]Março!$J$23</f>
        <v>38.519999999999996</v>
      </c>
      <c r="U28" s="11">
        <f>[23]Março!$J$24</f>
        <v>25.2</v>
      </c>
      <c r="V28" s="11">
        <f>[23]Março!$J$25</f>
        <v>27</v>
      </c>
      <c r="W28" s="11">
        <f>[23]Março!$J$26</f>
        <v>34.92</v>
      </c>
      <c r="X28" s="11">
        <f>[23]Março!$J$27</f>
        <v>29.52</v>
      </c>
      <c r="Y28" s="11">
        <f>[23]Março!$J$28</f>
        <v>35.28</v>
      </c>
      <c r="Z28" s="11">
        <f>[23]Março!$J$29</f>
        <v>35.28</v>
      </c>
      <c r="AA28" s="11">
        <f>[23]Março!$J$30</f>
        <v>32.04</v>
      </c>
      <c r="AB28" s="11">
        <f>[23]Março!$J$31</f>
        <v>30.6</v>
      </c>
      <c r="AC28" s="11">
        <f>[23]Março!$J$32</f>
        <v>31.680000000000003</v>
      </c>
      <c r="AD28" s="11">
        <f>[23]Março!$J$33</f>
        <v>50.76</v>
      </c>
      <c r="AE28" s="11">
        <f>[23]Março!$J$34</f>
        <v>19.8</v>
      </c>
      <c r="AF28" s="11">
        <f>[23]Março!$J$35</f>
        <v>21.240000000000002</v>
      </c>
      <c r="AG28" s="15">
        <f t="shared" si="15"/>
        <v>50.76</v>
      </c>
      <c r="AH28" s="125">
        <f t="shared" ref="AH28:AH31" si="16">AVERAGE(B28:AF28)</f>
        <v>30.959999999999997</v>
      </c>
      <c r="AK28" t="s">
        <v>47</v>
      </c>
    </row>
    <row r="29" spans="1:38" x14ac:dyDescent="0.2">
      <c r="A29" s="58" t="s">
        <v>42</v>
      </c>
      <c r="B29" s="11">
        <f>[24]Março!$J$5</f>
        <v>36</v>
      </c>
      <c r="C29" s="11">
        <f>[24]Março!$J$6</f>
        <v>25.56</v>
      </c>
      <c r="D29" s="11">
        <f>[24]Março!$J$7</f>
        <v>23.040000000000003</v>
      </c>
      <c r="E29" s="11">
        <f>[24]Março!$J$8</f>
        <v>18</v>
      </c>
      <c r="F29" s="11">
        <f>[24]Março!$J$9</f>
        <v>25.2</v>
      </c>
      <c r="G29" s="11">
        <f>[24]Março!$J$10</f>
        <v>23.400000000000002</v>
      </c>
      <c r="H29" s="11">
        <f>[24]Março!$J$11</f>
        <v>25.56</v>
      </c>
      <c r="I29" s="11">
        <f>[24]Março!$J$12</f>
        <v>25.2</v>
      </c>
      <c r="J29" s="11">
        <f>[24]Março!$J$13</f>
        <v>21.240000000000002</v>
      </c>
      <c r="K29" s="11">
        <f>[24]Março!$J$14</f>
        <v>23.040000000000003</v>
      </c>
      <c r="L29" s="11">
        <f>[24]Março!$J$15</f>
        <v>29.16</v>
      </c>
      <c r="M29" s="11">
        <f>[24]Março!$J$16</f>
        <v>24.48</v>
      </c>
      <c r="N29" s="11">
        <f>[24]Março!$J$17</f>
        <v>33.840000000000003</v>
      </c>
      <c r="O29" s="11">
        <f>[24]Março!$J$18</f>
        <v>25.2</v>
      </c>
      <c r="P29" s="11">
        <f>[24]Março!$J$19</f>
        <v>25.2</v>
      </c>
      <c r="Q29" s="11">
        <f>[24]Março!$J$20</f>
        <v>24.48</v>
      </c>
      <c r="R29" s="11">
        <f>[24]Março!$J$21</f>
        <v>30.96</v>
      </c>
      <c r="S29" s="11">
        <f>[24]Março!$J$22</f>
        <v>32.04</v>
      </c>
      <c r="T29" s="11">
        <f>[24]Março!$J$23</f>
        <v>43.2</v>
      </c>
      <c r="U29" s="11">
        <f>[24]Março!$J$24</f>
        <v>23.040000000000003</v>
      </c>
      <c r="V29" s="11">
        <f>[24]Março!$J$25</f>
        <v>17.28</v>
      </c>
      <c r="W29" s="11">
        <f>[24]Março!$J$26</f>
        <v>18</v>
      </c>
      <c r="X29" s="11">
        <f>[24]Março!$J$27</f>
        <v>28.08</v>
      </c>
      <c r="Y29" s="11">
        <f>[24]Março!$J$28</f>
        <v>24.840000000000003</v>
      </c>
      <c r="Z29" s="11">
        <f>[24]Março!$J$29</f>
        <v>40.32</v>
      </c>
      <c r="AA29" s="11">
        <f>[24]Março!$J$30</f>
        <v>26.64</v>
      </c>
      <c r="AB29" s="11">
        <f>[24]Março!$J$31</f>
        <v>34.92</v>
      </c>
      <c r="AC29" s="11">
        <f>[24]Março!$J$32</f>
        <v>29.52</v>
      </c>
      <c r="AD29" s="11">
        <f>[24]Março!$J$33</f>
        <v>38.159999999999997</v>
      </c>
      <c r="AE29" s="11">
        <f>[24]Março!$J$34</f>
        <v>31.319999999999997</v>
      </c>
      <c r="AF29" s="11">
        <f>[24]Março!$J$35</f>
        <v>19.8</v>
      </c>
      <c r="AG29" s="15">
        <f t="shared" si="15"/>
        <v>43.2</v>
      </c>
      <c r="AH29" s="125">
        <f t="shared" si="16"/>
        <v>27.313548387096777</v>
      </c>
      <c r="AK29" t="s">
        <v>47</v>
      </c>
    </row>
    <row r="30" spans="1:38" x14ac:dyDescent="0.2">
      <c r="A30" s="58" t="s">
        <v>10</v>
      </c>
      <c r="B30" s="11">
        <f>[25]Março!$J$5</f>
        <v>34.200000000000003</v>
      </c>
      <c r="C30" s="11">
        <f>[25]Março!$J$6</f>
        <v>30.6</v>
      </c>
      <c r="D30" s="11">
        <f>[25]Março!$J$7</f>
        <v>45.36</v>
      </c>
      <c r="E30" s="11">
        <f>[25]Março!$J$8</f>
        <v>20.16</v>
      </c>
      <c r="F30" s="11">
        <f>[25]Março!$J$9</f>
        <v>18.720000000000002</v>
      </c>
      <c r="G30" s="11">
        <f>[25]Março!$J$10</f>
        <v>45.72</v>
      </c>
      <c r="H30" s="11">
        <f>[25]Março!$J$11</f>
        <v>32.76</v>
      </c>
      <c r="I30" s="11">
        <f>[25]Março!$J$12</f>
        <v>44.64</v>
      </c>
      <c r="J30" s="11">
        <f>[25]Março!$J$13</f>
        <v>23.759999999999998</v>
      </c>
      <c r="K30" s="11">
        <f>[25]Março!$J$14</f>
        <v>24.840000000000003</v>
      </c>
      <c r="L30" s="11">
        <f>[25]Março!$J$15</f>
        <v>31.680000000000003</v>
      </c>
      <c r="M30" s="11">
        <f>[25]Março!$J$16</f>
        <v>31.319999999999997</v>
      </c>
      <c r="N30" s="11">
        <f>[25]Março!$J$17</f>
        <v>32.4</v>
      </c>
      <c r="O30" s="11">
        <f>[25]Março!$J$18</f>
        <v>22.32</v>
      </c>
      <c r="P30" s="11">
        <f>[25]Março!$J$19</f>
        <v>28.08</v>
      </c>
      <c r="Q30" s="11">
        <f>[25]Março!$J$20</f>
        <v>45.36</v>
      </c>
      <c r="R30" s="11">
        <f>[25]Março!$J$21</f>
        <v>40.680000000000007</v>
      </c>
      <c r="S30" s="11">
        <f>[25]Março!$J$22</f>
        <v>30.96</v>
      </c>
      <c r="T30" s="11">
        <f>[25]Março!$J$23</f>
        <v>25.2</v>
      </c>
      <c r="U30" s="11">
        <f>[25]Março!$J$24</f>
        <v>22.32</v>
      </c>
      <c r="V30" s="11">
        <f>[25]Março!$J$25</f>
        <v>21.96</v>
      </c>
      <c r="W30" s="11">
        <f>[25]Março!$J$26</f>
        <v>31.319999999999997</v>
      </c>
      <c r="X30" s="11">
        <f>[25]Março!$J$27</f>
        <v>37.440000000000005</v>
      </c>
      <c r="Y30" s="11">
        <f>[25]Março!$J$28</f>
        <v>33.119999999999997</v>
      </c>
      <c r="Z30" s="11">
        <f>[25]Março!$J$29</f>
        <v>33.119999999999997</v>
      </c>
      <c r="AA30" s="11">
        <f>[25]Março!$J$30</f>
        <v>29.880000000000003</v>
      </c>
      <c r="AB30" s="11">
        <f>[25]Março!$J$31</f>
        <v>34.200000000000003</v>
      </c>
      <c r="AC30" s="11">
        <f>[25]Março!$J$32</f>
        <v>35.64</v>
      </c>
      <c r="AD30" s="11">
        <f>[25]Março!$J$33</f>
        <v>25.92</v>
      </c>
      <c r="AE30" s="11">
        <f>[25]Março!$J$34</f>
        <v>24.840000000000003</v>
      </c>
      <c r="AF30" s="11">
        <f>[25]Março!$J$35</f>
        <v>24.48</v>
      </c>
      <c r="AG30" s="15">
        <f t="shared" si="15"/>
        <v>45.72</v>
      </c>
      <c r="AH30" s="125">
        <f t="shared" si="16"/>
        <v>31.064516129032267</v>
      </c>
      <c r="AK30" t="s">
        <v>47</v>
      </c>
    </row>
    <row r="31" spans="1:38" x14ac:dyDescent="0.2">
      <c r="A31" s="58" t="s">
        <v>172</v>
      </c>
      <c r="B31" s="11">
        <f>[26]Março!$J$5</f>
        <v>35.28</v>
      </c>
      <c r="C31" s="11">
        <f>[26]Março!$J$6</f>
        <v>34.200000000000003</v>
      </c>
      <c r="D31" s="11">
        <f>[26]Março!$J$7</f>
        <v>41.76</v>
      </c>
      <c r="E31" s="11">
        <f>[26]Março!$J$8</f>
        <v>24.12</v>
      </c>
      <c r="F31" s="11">
        <f>[26]Março!$J$9</f>
        <v>48.6</v>
      </c>
      <c r="G31" s="11">
        <f>[26]Março!$J$10</f>
        <v>32.4</v>
      </c>
      <c r="H31" s="11">
        <f>[26]Março!$J$11</f>
        <v>37.440000000000005</v>
      </c>
      <c r="I31" s="11">
        <f>[26]Março!$J$12</f>
        <v>59.760000000000005</v>
      </c>
      <c r="J31" s="11">
        <f>[26]Março!$J$13</f>
        <v>30.96</v>
      </c>
      <c r="K31" s="11">
        <f>[26]Março!$J$14</f>
        <v>32.04</v>
      </c>
      <c r="L31" s="11">
        <f>[26]Março!$J$15</f>
        <v>40.32</v>
      </c>
      <c r="M31" s="11">
        <f>[26]Março!$J$16</f>
        <v>41.76</v>
      </c>
      <c r="N31" s="11">
        <f>[26]Março!$J$17</f>
        <v>43.92</v>
      </c>
      <c r="O31" s="11">
        <f>[26]Março!$J$18</f>
        <v>40.680000000000007</v>
      </c>
      <c r="P31" s="11">
        <f>[26]Março!$J$19</f>
        <v>38.159999999999997</v>
      </c>
      <c r="Q31" s="11">
        <f>[26]Março!$J$20</f>
        <v>43.56</v>
      </c>
      <c r="R31" s="11">
        <f>[26]Março!$J$21</f>
        <v>48.96</v>
      </c>
      <c r="S31" s="11">
        <f>[26]Março!$J$22</f>
        <v>49.680000000000007</v>
      </c>
      <c r="T31" s="11">
        <f>[26]Março!$J$23</f>
        <v>33.840000000000003</v>
      </c>
      <c r="U31" s="11">
        <f>[26]Março!$J$24</f>
        <v>28.8</v>
      </c>
      <c r="V31" s="11">
        <f>[26]Março!$J$25</f>
        <v>28.44</v>
      </c>
      <c r="W31" s="11">
        <f>[26]Março!$J$26</f>
        <v>32.76</v>
      </c>
      <c r="X31" s="11">
        <f>[26]Março!$J$27</f>
        <v>35.64</v>
      </c>
      <c r="Y31" s="11">
        <f>[26]Março!$J$28</f>
        <v>41.76</v>
      </c>
      <c r="Z31" s="11">
        <f>[26]Março!$J$29</f>
        <v>51.12</v>
      </c>
      <c r="AA31" s="11">
        <f>[26]Março!$J$30</f>
        <v>40.32</v>
      </c>
      <c r="AB31" s="11">
        <f>[26]Março!$J$31</f>
        <v>42.12</v>
      </c>
      <c r="AC31" s="11">
        <f>[26]Março!$J$32</f>
        <v>36.72</v>
      </c>
      <c r="AD31" s="11">
        <f>[26]Março!$J$33</f>
        <v>75.239999999999995</v>
      </c>
      <c r="AE31" s="11">
        <f>[26]Março!$J$34</f>
        <v>26.28</v>
      </c>
      <c r="AF31" s="11">
        <f>[26]Março!$J$35</f>
        <v>34.92</v>
      </c>
      <c r="AG31" s="15">
        <f t="shared" si="15"/>
        <v>75.239999999999995</v>
      </c>
      <c r="AH31" s="125">
        <f t="shared" si="16"/>
        <v>39.727741935483877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[27]Março!$J$5</f>
        <v>*</v>
      </c>
      <c r="C32" s="11" t="str">
        <f>[27]Março!$J$6</f>
        <v>*</v>
      </c>
      <c r="D32" s="11" t="str">
        <f>[27]Março!$J$7</f>
        <v>*</v>
      </c>
      <c r="E32" s="11" t="str">
        <f>[27]Março!$J$8</f>
        <v>*</v>
      </c>
      <c r="F32" s="11" t="str">
        <f>[27]Março!$J$9</f>
        <v>*</v>
      </c>
      <c r="G32" s="11" t="str">
        <f>[27]Março!$J$10</f>
        <v>*</v>
      </c>
      <c r="H32" s="11" t="str">
        <f>[27]Março!$J$11</f>
        <v>*</v>
      </c>
      <c r="I32" s="11" t="str">
        <f>[27]Março!$J$12</f>
        <v>*</v>
      </c>
      <c r="J32" s="11" t="str">
        <f>[27]Março!$J$13</f>
        <v>*</v>
      </c>
      <c r="K32" s="11" t="str">
        <f>[27]Março!$J$14</f>
        <v>*</v>
      </c>
      <c r="L32" s="11" t="str">
        <f>[27]Março!$J$15</f>
        <v>*</v>
      </c>
      <c r="M32" s="11" t="str">
        <f>[27]Março!$J$16</f>
        <v>*</v>
      </c>
      <c r="N32" s="11" t="str">
        <f>[27]Março!$J$17</f>
        <v>*</v>
      </c>
      <c r="O32" s="11" t="str">
        <f>[27]Março!$J$18</f>
        <v>*</v>
      </c>
      <c r="P32" s="11" t="str">
        <f>[27]Março!$J$19</f>
        <v>*</v>
      </c>
      <c r="Q32" s="11" t="str">
        <f>[27]Março!$J$20</f>
        <v>*</v>
      </c>
      <c r="R32" s="11" t="str">
        <f>[27]Março!$J$21</f>
        <v>*</v>
      </c>
      <c r="S32" s="11" t="str">
        <f>[27]Março!$J$22</f>
        <v>*</v>
      </c>
      <c r="T32" s="11" t="str">
        <f>[27]Março!$J$23</f>
        <v>*</v>
      </c>
      <c r="U32" s="11" t="str">
        <f>[27]Março!$J$24</f>
        <v>*</v>
      </c>
      <c r="V32" s="11" t="str">
        <f>[27]Março!$J$25</f>
        <v>*</v>
      </c>
      <c r="W32" s="11" t="str">
        <f>[27]Março!$J$26</f>
        <v>*</v>
      </c>
      <c r="X32" s="11" t="str">
        <f>[27]Março!$J$27</f>
        <v>*</v>
      </c>
      <c r="Y32" s="11" t="str">
        <f>[27]Março!$J$28</f>
        <v>*</v>
      </c>
      <c r="Z32" s="11" t="str">
        <f>[27]Março!$J$29</f>
        <v>*</v>
      </c>
      <c r="AA32" s="11" t="str">
        <f>[27]Março!$J$30</f>
        <v>*</v>
      </c>
      <c r="AB32" s="11" t="str">
        <f>[27]Março!$J$31</f>
        <v>*</v>
      </c>
      <c r="AC32" s="11" t="str">
        <f>[27]Março!$J$32</f>
        <v>*</v>
      </c>
      <c r="AD32" s="11" t="str">
        <f>[27]Março!$J$33</f>
        <v>*</v>
      </c>
      <c r="AE32" s="11" t="str">
        <f>[27]Março!$J$34</f>
        <v>*</v>
      </c>
      <c r="AF32" s="11" t="str">
        <f>[27]Março!$J$35</f>
        <v>*</v>
      </c>
      <c r="AG32" s="15" t="s">
        <v>226</v>
      </c>
      <c r="AH32" s="125" t="s">
        <v>226</v>
      </c>
      <c r="AK32" t="s">
        <v>47</v>
      </c>
    </row>
    <row r="33" spans="1:38" s="5" customFormat="1" x14ac:dyDescent="0.2">
      <c r="A33" s="58" t="s">
        <v>12</v>
      </c>
      <c r="B33" s="11">
        <f>[28]Março!$J$5</f>
        <v>16.559999999999999</v>
      </c>
      <c r="C33" s="11">
        <f>[28]Março!$J$6</f>
        <v>19.440000000000001</v>
      </c>
      <c r="D33" s="11" t="str">
        <f>[28]Março!$J$7</f>
        <v>*</v>
      </c>
      <c r="E33" s="11" t="str">
        <f>[28]Março!$J$8</f>
        <v>*</v>
      </c>
      <c r="F33" s="11" t="str">
        <f>[28]Março!$J$9</f>
        <v>*</v>
      </c>
      <c r="G33" s="11" t="str">
        <f>[28]Março!$J$10</f>
        <v>*</v>
      </c>
      <c r="H33" s="11">
        <f>[28]Março!$J$11</f>
        <v>13.32</v>
      </c>
      <c r="I33" s="11">
        <f>[28]Março!$J$12</f>
        <v>8.64</v>
      </c>
      <c r="J33" s="11">
        <f>[28]Março!$J$13</f>
        <v>0</v>
      </c>
      <c r="K33" s="11">
        <f>[28]Março!$J$14</f>
        <v>0</v>
      </c>
      <c r="L33" s="11">
        <f>[28]Março!$J$15</f>
        <v>21.6</v>
      </c>
      <c r="M33" s="11">
        <f>[28]Março!$J$16</f>
        <v>6.48</v>
      </c>
      <c r="N33" s="11">
        <f>[28]Março!$J$17</f>
        <v>0</v>
      </c>
      <c r="O33" s="11" t="str">
        <f>[28]Março!$J$18</f>
        <v>*</v>
      </c>
      <c r="P33" s="11" t="str">
        <f>[28]Março!$J$19</f>
        <v>*</v>
      </c>
      <c r="Q33" s="11" t="str">
        <f>[28]Março!$J$20</f>
        <v>*</v>
      </c>
      <c r="R33" s="11" t="str">
        <f>[28]Março!$J$21</f>
        <v>*</v>
      </c>
      <c r="S33" s="11" t="str">
        <f>[28]Março!$J$22</f>
        <v>*</v>
      </c>
      <c r="T33" s="11" t="str">
        <f>[28]Março!$J$23</f>
        <v>*</v>
      </c>
      <c r="U33" s="11">
        <f>[28]Março!$J$24</f>
        <v>0</v>
      </c>
      <c r="V33" s="11">
        <f>[28]Março!$J$25</f>
        <v>7.5600000000000005</v>
      </c>
      <c r="W33" s="11">
        <f>[28]Março!$J$26</f>
        <v>0</v>
      </c>
      <c r="X33" s="11">
        <f>[28]Março!$J$27</f>
        <v>12.96</v>
      </c>
      <c r="Y33" s="11">
        <f>[28]Março!$J$28</f>
        <v>9.7200000000000006</v>
      </c>
      <c r="Z33" s="11">
        <f>[28]Março!$J$29</f>
        <v>17.28</v>
      </c>
      <c r="AA33" s="11">
        <f>[28]Março!$J$30</f>
        <v>25.2</v>
      </c>
      <c r="AB33" s="11">
        <f>[28]Março!$J$31</f>
        <v>0</v>
      </c>
      <c r="AC33" s="11" t="str">
        <f>[28]Março!$J$32</f>
        <v>*</v>
      </c>
      <c r="AD33" s="11" t="str">
        <f>[28]Março!$J$33</f>
        <v>*</v>
      </c>
      <c r="AE33" s="11" t="str">
        <f>[28]Março!$J$34</f>
        <v>*</v>
      </c>
      <c r="AF33" s="11">
        <f>[28]Março!$J$35</f>
        <v>0</v>
      </c>
      <c r="AG33" s="15">
        <f t="shared" ref="AG33:AG34" si="17">MAX(B33:AF33)</f>
        <v>25.2</v>
      </c>
      <c r="AH33" s="125">
        <f t="shared" ref="AH33:AH34" si="18">AVERAGE(B33:AF33)</f>
        <v>8.82</v>
      </c>
      <c r="AK33" s="5" t="s">
        <v>47</v>
      </c>
    </row>
    <row r="34" spans="1:38" x14ac:dyDescent="0.2">
      <c r="A34" s="58" t="s">
        <v>13</v>
      </c>
      <c r="B34" s="11">
        <f>[29]Março!$J$5</f>
        <v>18.36</v>
      </c>
      <c r="C34" s="11">
        <f>[29]Março!$J$6</f>
        <v>15.120000000000001</v>
      </c>
      <c r="D34" s="11">
        <f>[29]Março!$J$7</f>
        <v>14.76</v>
      </c>
      <c r="E34" s="11">
        <f>[29]Março!$J$8</f>
        <v>13.32</v>
      </c>
      <c r="F34" s="11">
        <f>[29]Março!$J$9</f>
        <v>10.8</v>
      </c>
      <c r="G34" s="11">
        <f>[29]Março!$J$10</f>
        <v>12.96</v>
      </c>
      <c r="H34" s="11">
        <f>[29]Março!$J$11</f>
        <v>4.32</v>
      </c>
      <c r="I34" s="11">
        <f>[29]Março!$J$12</f>
        <v>25.2</v>
      </c>
      <c r="J34" s="11">
        <f>[29]Março!$J$13</f>
        <v>17.64</v>
      </c>
      <c r="K34" s="11">
        <f>[29]Março!$J$14</f>
        <v>15.48</v>
      </c>
      <c r="L34" s="11">
        <f>[29]Março!$J$15</f>
        <v>17.28</v>
      </c>
      <c r="M34" s="11">
        <f>[29]Março!$J$16</f>
        <v>15.840000000000002</v>
      </c>
      <c r="N34" s="11">
        <f>[29]Março!$J$17</f>
        <v>18.36</v>
      </c>
      <c r="O34" s="11">
        <f>[29]Março!$J$18</f>
        <v>17.28</v>
      </c>
      <c r="P34" s="11">
        <f>[29]Março!$J$19</f>
        <v>16.559999999999999</v>
      </c>
      <c r="Q34" s="11">
        <f>[29]Março!$J$20</f>
        <v>18.36</v>
      </c>
      <c r="R34" s="11">
        <f>[29]Março!$J$21</f>
        <v>20.88</v>
      </c>
      <c r="S34" s="11">
        <f>[29]Março!$J$22</f>
        <v>25.2</v>
      </c>
      <c r="T34" s="11">
        <f>[29]Março!$J$23</f>
        <v>13.68</v>
      </c>
      <c r="U34" s="11">
        <f>[29]Março!$J$24</f>
        <v>5.04</v>
      </c>
      <c r="V34" s="11">
        <f>[29]Março!$J$25</f>
        <v>12.24</v>
      </c>
      <c r="W34" s="11">
        <f>[29]Março!$J$26</f>
        <v>10.08</v>
      </c>
      <c r="X34" s="11">
        <f>[29]Março!$J$27</f>
        <v>23.400000000000002</v>
      </c>
      <c r="Y34" s="11">
        <f>[29]Março!$J$28</f>
        <v>17.64</v>
      </c>
      <c r="Z34" s="11">
        <f>[29]Março!$J$29</f>
        <v>23.040000000000003</v>
      </c>
      <c r="AA34" s="11">
        <f>[29]Março!$J$30</f>
        <v>24.840000000000003</v>
      </c>
      <c r="AB34" s="11">
        <f>[29]Março!$J$31</f>
        <v>3.24</v>
      </c>
      <c r="AC34" s="11">
        <f>[29]Março!$J$32</f>
        <v>27.36</v>
      </c>
      <c r="AD34" s="11">
        <f>[29]Março!$J$33</f>
        <v>16.559999999999999</v>
      </c>
      <c r="AE34" s="11">
        <f>[29]Março!$J$34</f>
        <v>15.840000000000002</v>
      </c>
      <c r="AF34" s="11">
        <f>[29]Março!$J$35</f>
        <v>15.120000000000001</v>
      </c>
      <c r="AG34" s="15">
        <f t="shared" si="17"/>
        <v>27.36</v>
      </c>
      <c r="AH34" s="125">
        <f t="shared" si="18"/>
        <v>16.316129032258065</v>
      </c>
      <c r="AK34" t="s">
        <v>47</v>
      </c>
    </row>
    <row r="35" spans="1:38" x14ac:dyDescent="0.2">
      <c r="A35" s="58" t="s">
        <v>173</v>
      </c>
      <c r="B35" s="11" t="str">
        <f>[30]Março!$J$5</f>
        <v>*</v>
      </c>
      <c r="C35" s="11" t="str">
        <f>[30]Março!$J$6</f>
        <v>*</v>
      </c>
      <c r="D35" s="11" t="str">
        <f>[30]Março!$J$7</f>
        <v>*</v>
      </c>
      <c r="E35" s="11" t="str">
        <f>[30]Março!$J$8</f>
        <v>*</v>
      </c>
      <c r="F35" s="11" t="str">
        <f>[30]Março!$J$9</f>
        <v>*</v>
      </c>
      <c r="G35" s="11" t="str">
        <f>[30]Março!$J$10</f>
        <v>*</v>
      </c>
      <c r="H35" s="11" t="str">
        <f>[30]Março!$J$11</f>
        <v>*</v>
      </c>
      <c r="I35" s="11" t="str">
        <f>[30]Março!$J$12</f>
        <v>*</v>
      </c>
      <c r="J35" s="11" t="str">
        <f>[30]Março!$J$13</f>
        <v>*</v>
      </c>
      <c r="K35" s="11" t="str">
        <f>[30]Março!$J$14</f>
        <v>*</v>
      </c>
      <c r="L35" s="11" t="str">
        <f>[30]Março!$J$15</f>
        <v>*</v>
      </c>
      <c r="M35" s="11" t="str">
        <f>[30]Março!$J$16</f>
        <v>*</v>
      </c>
      <c r="N35" s="11" t="str">
        <f>[30]Março!$J$17</f>
        <v>*</v>
      </c>
      <c r="O35" s="11" t="str">
        <f>[30]Março!$J$18</f>
        <v>*</v>
      </c>
      <c r="P35" s="11" t="str">
        <f>[30]Março!$J$19</f>
        <v>*</v>
      </c>
      <c r="Q35" s="11" t="str">
        <f>[30]Março!$J$20</f>
        <v>*</v>
      </c>
      <c r="R35" s="11" t="str">
        <f>[30]Março!$J$21</f>
        <v>*</v>
      </c>
      <c r="S35" s="11" t="str">
        <f>[30]Março!$J$22</f>
        <v>*</v>
      </c>
      <c r="T35" s="11" t="str">
        <f>[30]Março!$J$23</f>
        <v>*</v>
      </c>
      <c r="U35" s="11" t="str">
        <f>[30]Março!$J$24</f>
        <v>*</v>
      </c>
      <c r="V35" s="11" t="str">
        <f>[30]Março!$J$25</f>
        <v>*</v>
      </c>
      <c r="W35" s="11" t="str">
        <f>[30]Março!$J$26</f>
        <v>*</v>
      </c>
      <c r="X35" s="11" t="str">
        <f>[30]Março!$J$27</f>
        <v>*</v>
      </c>
      <c r="Y35" s="11" t="str">
        <f>[30]Março!$J$28</f>
        <v>*</v>
      </c>
      <c r="Z35" s="11" t="str">
        <f>[30]Março!$J$29</f>
        <v>*</v>
      </c>
      <c r="AA35" s="11" t="str">
        <f>[30]Março!$J$30</f>
        <v>*</v>
      </c>
      <c r="AB35" s="11" t="str">
        <f>[30]Março!$J$31</f>
        <v>*</v>
      </c>
      <c r="AC35" s="11" t="str">
        <f>[30]Março!$J$32</f>
        <v>*</v>
      </c>
      <c r="AD35" s="11">
        <f>[30]Março!$J$33</f>
        <v>33.480000000000004</v>
      </c>
      <c r="AE35" s="11">
        <f>[30]Março!$J$34</f>
        <v>21.96</v>
      </c>
      <c r="AF35" s="11">
        <f>[30]Março!$J$35</f>
        <v>23.040000000000003</v>
      </c>
      <c r="AG35" s="15" t="s">
        <v>226</v>
      </c>
      <c r="AH35" s="125" t="s">
        <v>226</v>
      </c>
    </row>
    <row r="36" spans="1:38" x14ac:dyDescent="0.2">
      <c r="A36" s="58" t="s">
        <v>144</v>
      </c>
      <c r="B36" s="11" t="str">
        <f>[31]Março!$J$5</f>
        <v>*</v>
      </c>
      <c r="C36" s="11" t="str">
        <f>[31]Março!$J$6</f>
        <v>*</v>
      </c>
      <c r="D36" s="11" t="str">
        <f>[31]Março!$J$7</f>
        <v>*</v>
      </c>
      <c r="E36" s="11" t="str">
        <f>[31]Março!$J$8</f>
        <v>*</v>
      </c>
      <c r="F36" s="11" t="str">
        <f>[31]Março!$J$9</f>
        <v>*</v>
      </c>
      <c r="G36" s="11" t="str">
        <f>[31]Março!$J$10</f>
        <v>*</v>
      </c>
      <c r="H36" s="11" t="str">
        <f>[31]Março!$J$11</f>
        <v>*</v>
      </c>
      <c r="I36" s="11" t="str">
        <f>[31]Março!$J$12</f>
        <v>*</v>
      </c>
      <c r="J36" s="11" t="str">
        <f>[31]Março!$J$13</f>
        <v>*</v>
      </c>
      <c r="K36" s="11" t="str">
        <f>[31]Março!$J$14</f>
        <v>*</v>
      </c>
      <c r="L36" s="11" t="str">
        <f>[31]Março!$J$15</f>
        <v>*</v>
      </c>
      <c r="M36" s="11" t="str">
        <f>[31]Março!$J$16</f>
        <v>*</v>
      </c>
      <c r="N36" s="11" t="str">
        <f>[31]Março!$J$17</f>
        <v>*</v>
      </c>
      <c r="O36" s="11" t="str">
        <f>[31]Março!$J$18</f>
        <v>*</v>
      </c>
      <c r="P36" s="11" t="str">
        <f>[31]Março!$J$19</f>
        <v>*</v>
      </c>
      <c r="Q36" s="11" t="str">
        <f>[31]Março!$J$20</f>
        <v>*</v>
      </c>
      <c r="R36" s="11" t="str">
        <f>[31]Março!$J$21</f>
        <v>*</v>
      </c>
      <c r="S36" s="11" t="str">
        <f>[31]Março!$J$22</f>
        <v>*</v>
      </c>
      <c r="T36" s="11" t="str">
        <f>[31]Março!$J$23</f>
        <v>*</v>
      </c>
      <c r="U36" s="11" t="str">
        <f>[31]Março!$J$24</f>
        <v>*</v>
      </c>
      <c r="V36" s="11" t="str">
        <f>[31]Março!$J$25</f>
        <v>*</v>
      </c>
      <c r="W36" s="11" t="str">
        <f>[31]Março!$J$26</f>
        <v>*</v>
      </c>
      <c r="X36" s="11" t="str">
        <f>[31]Março!$J$27</f>
        <v>*</v>
      </c>
      <c r="Y36" s="11" t="str">
        <f>[31]Março!$J$28</f>
        <v>*</v>
      </c>
      <c r="Z36" s="11" t="str">
        <f>[31]Março!$J$29</f>
        <v>*</v>
      </c>
      <c r="AA36" s="11" t="str">
        <f>[31]Março!$J$30</f>
        <v>*</v>
      </c>
      <c r="AB36" s="11" t="str">
        <f>[31]Março!$J$31</f>
        <v>*</v>
      </c>
      <c r="AC36" s="11" t="str">
        <f>[31]Março!$J$32</f>
        <v>*</v>
      </c>
      <c r="AD36" s="11" t="str">
        <f>[31]Março!$J$33</f>
        <v>*</v>
      </c>
      <c r="AE36" s="11" t="str">
        <f>[31]Março!$J$34</f>
        <v>*</v>
      </c>
      <c r="AF36" s="11" t="str">
        <f>[31]Março!$J$35</f>
        <v>*</v>
      </c>
      <c r="AG36" s="92" t="s">
        <v>226</v>
      </c>
      <c r="AH36" s="115" t="s">
        <v>226</v>
      </c>
      <c r="AK36" t="s">
        <v>47</v>
      </c>
    </row>
    <row r="37" spans="1:38" x14ac:dyDescent="0.2">
      <c r="A37" s="58" t="s">
        <v>14</v>
      </c>
      <c r="B37" s="11" t="str">
        <f>[32]Março!$J$5</f>
        <v>*</v>
      </c>
      <c r="C37" s="11" t="str">
        <f>[32]Março!$J$6</f>
        <v>*</v>
      </c>
      <c r="D37" s="11" t="str">
        <f>[32]Março!$J$7</f>
        <v>*</v>
      </c>
      <c r="E37" s="11" t="str">
        <f>[32]Março!$J$8</f>
        <v>*</v>
      </c>
      <c r="F37" s="11" t="str">
        <f>[32]Março!$J$9</f>
        <v>*</v>
      </c>
      <c r="G37" s="11" t="str">
        <f>[32]Março!$J$10</f>
        <v>*</v>
      </c>
      <c r="H37" s="11" t="str">
        <f>[32]Março!$J$11</f>
        <v>*</v>
      </c>
      <c r="I37" s="11" t="str">
        <f>[32]Março!$J$12</f>
        <v>*</v>
      </c>
      <c r="J37" s="11" t="str">
        <f>[32]Março!$J$13</f>
        <v>*</v>
      </c>
      <c r="K37" s="11" t="str">
        <f>[32]Março!$J$14</f>
        <v>*</v>
      </c>
      <c r="L37" s="11" t="str">
        <f>[32]Março!$J$15</f>
        <v>*</v>
      </c>
      <c r="M37" s="11" t="str">
        <f>[32]Março!$J$16</f>
        <v>*</v>
      </c>
      <c r="N37" s="11" t="str">
        <f>[32]Março!$J$17</f>
        <v>*</v>
      </c>
      <c r="O37" s="11" t="str">
        <f>[32]Março!$J$18</f>
        <v>*</v>
      </c>
      <c r="P37" s="11" t="str">
        <f>[32]Março!$J$19</f>
        <v>*</v>
      </c>
      <c r="Q37" s="11" t="str">
        <f>[32]Março!$J$20</f>
        <v>*</v>
      </c>
      <c r="R37" s="11" t="str">
        <f>[32]Março!$J$21</f>
        <v>*</v>
      </c>
      <c r="S37" s="11" t="str">
        <f>[32]Março!$J$22</f>
        <v>*</v>
      </c>
      <c r="T37" s="11" t="str">
        <f>[32]Março!$J$23</f>
        <v>*</v>
      </c>
      <c r="U37" s="11" t="str">
        <f>[32]Março!$J$24</f>
        <v>*</v>
      </c>
      <c r="V37" s="11" t="str">
        <f>[32]Março!$J$25</f>
        <v>*</v>
      </c>
      <c r="W37" s="11" t="str">
        <f>[32]Março!$J$26</f>
        <v>*</v>
      </c>
      <c r="X37" s="11" t="str">
        <f>[32]Março!$J$27</f>
        <v>*</v>
      </c>
      <c r="Y37" s="11" t="str">
        <f>[32]Março!$J$28</f>
        <v>*</v>
      </c>
      <c r="Z37" s="11" t="str">
        <f>[32]Março!$J$29</f>
        <v>*</v>
      </c>
      <c r="AA37" s="11" t="str">
        <f>[32]Março!$J$30</f>
        <v>*</v>
      </c>
      <c r="AB37" s="11" t="str">
        <f>[32]Março!$J$31</f>
        <v>*</v>
      </c>
      <c r="AC37" s="11" t="str">
        <f>[32]Março!$J$32</f>
        <v>*</v>
      </c>
      <c r="AD37" s="11" t="str">
        <f>[32]Março!$J$33</f>
        <v>*</v>
      </c>
      <c r="AE37" s="11" t="str">
        <f>[32]Março!$J$34</f>
        <v>*</v>
      </c>
      <c r="AF37" s="11" t="str">
        <f>[32]Março!$J$35</f>
        <v>*</v>
      </c>
      <c r="AG37" s="15" t="s">
        <v>226</v>
      </c>
      <c r="AH37" s="125" t="s">
        <v>226</v>
      </c>
    </row>
    <row r="38" spans="1:38" x14ac:dyDescent="0.2">
      <c r="A38" s="58" t="s">
        <v>174</v>
      </c>
      <c r="B38" s="11">
        <f>[33]Março!$J$5</f>
        <v>20.52</v>
      </c>
      <c r="C38" s="11">
        <f>[33]Março!$J$6</f>
        <v>20.88</v>
      </c>
      <c r="D38" s="11">
        <f>[33]Março!$J$7</f>
        <v>16.559999999999999</v>
      </c>
      <c r="E38" s="11">
        <f>[33]Março!$J$8</f>
        <v>16.920000000000002</v>
      </c>
      <c r="F38" s="11">
        <f>[33]Março!$J$9</f>
        <v>18</v>
      </c>
      <c r="G38" s="11">
        <f>[33]Março!$J$10</f>
        <v>18.720000000000002</v>
      </c>
      <c r="H38" s="11">
        <f>[33]Março!$J$11</f>
        <v>14.76</v>
      </c>
      <c r="I38" s="11">
        <f>[33]Março!$J$12</f>
        <v>18.36</v>
      </c>
      <c r="J38" s="11">
        <f>[33]Março!$J$13</f>
        <v>19.079999999999998</v>
      </c>
      <c r="K38" s="11">
        <f>[33]Março!$J$14</f>
        <v>21.240000000000002</v>
      </c>
      <c r="L38" s="11">
        <f>[33]Março!$J$15</f>
        <v>13.32</v>
      </c>
      <c r="M38" s="11">
        <f>[33]Março!$J$16</f>
        <v>10.08</v>
      </c>
      <c r="N38" s="11">
        <f>[33]Março!$J$17</f>
        <v>14.04</v>
      </c>
      <c r="O38" s="11">
        <f>[33]Março!$J$18</f>
        <v>19.8</v>
      </c>
      <c r="P38" s="11">
        <f>[33]Março!$J$19</f>
        <v>37.800000000000004</v>
      </c>
      <c r="Q38" s="11">
        <f>[33]Março!$J$20</f>
        <v>15.120000000000001</v>
      </c>
      <c r="R38" s="11">
        <f>[33]Março!$J$21</f>
        <v>21.6</v>
      </c>
      <c r="S38" s="11">
        <f>[33]Março!$J$22</f>
        <v>14.76</v>
      </c>
      <c r="T38" s="11">
        <f>[33]Março!$J$23</f>
        <v>16.2</v>
      </c>
      <c r="U38" s="11">
        <f>[33]Março!$J$24</f>
        <v>27</v>
      </c>
      <c r="V38" s="11">
        <f>[33]Março!$J$25</f>
        <v>17.64</v>
      </c>
      <c r="W38" s="11">
        <f>[33]Março!$J$26</f>
        <v>21.240000000000002</v>
      </c>
      <c r="X38" s="11">
        <f>[33]Março!$J$27</f>
        <v>16.920000000000002</v>
      </c>
      <c r="Y38" s="11">
        <f>[33]Março!$J$28</f>
        <v>23.040000000000003</v>
      </c>
      <c r="Z38" s="11">
        <f>[33]Março!$J$29</f>
        <v>16.559999999999999</v>
      </c>
      <c r="AA38" s="11">
        <f>[33]Março!$J$30</f>
        <v>33.119999999999997</v>
      </c>
      <c r="AB38" s="11">
        <f>[33]Março!$J$31</f>
        <v>16.2</v>
      </c>
      <c r="AC38" s="11">
        <f>[33]Março!$J$32</f>
        <v>41.76</v>
      </c>
      <c r="AD38" s="11">
        <f>[33]Março!$J$33</f>
        <v>25.2</v>
      </c>
      <c r="AE38" s="11">
        <f>[33]Março!$J$34</f>
        <v>16.920000000000002</v>
      </c>
      <c r="AF38" s="11">
        <f>[33]Março!$J$35</f>
        <v>22.32</v>
      </c>
      <c r="AG38" s="15">
        <f t="shared" ref="AG38" si="19">MAX(B38:AF38)</f>
        <v>41.76</v>
      </c>
      <c r="AH38" s="125">
        <f t="shared" ref="AH38" si="20">AVERAGE(B38:AF38)</f>
        <v>20.18322580645162</v>
      </c>
      <c r="AK38" t="s">
        <v>47</v>
      </c>
    </row>
    <row r="39" spans="1:38" x14ac:dyDescent="0.2">
      <c r="A39" s="58" t="s">
        <v>15</v>
      </c>
      <c r="B39" s="11" t="str">
        <f>[34]Março!$J$5</f>
        <v>*</v>
      </c>
      <c r="C39" s="11" t="str">
        <f>[34]Março!$J$6</f>
        <v>*</v>
      </c>
      <c r="D39" s="11" t="str">
        <f>[34]Março!$J$7</f>
        <v>*</v>
      </c>
      <c r="E39" s="11" t="str">
        <f>[34]Março!$J$8</f>
        <v>*</v>
      </c>
      <c r="F39" s="11" t="str">
        <f>[34]Março!$J$9</f>
        <v>*</v>
      </c>
      <c r="G39" s="11" t="str">
        <f>[34]Março!$J$10</f>
        <v>*</v>
      </c>
      <c r="H39" s="11" t="str">
        <f>[34]Março!$J$11</f>
        <v>*</v>
      </c>
      <c r="I39" s="11" t="str">
        <f>[34]Março!$J$12</f>
        <v>*</v>
      </c>
      <c r="J39" s="11" t="str">
        <f>[34]Março!$J$13</f>
        <v>*</v>
      </c>
      <c r="K39" s="11" t="str">
        <f>[34]Março!$J$14</f>
        <v>*</v>
      </c>
      <c r="L39" s="11" t="str">
        <f>[34]Março!$J$15</f>
        <v>*</v>
      </c>
      <c r="M39" s="11" t="str">
        <f>[34]Março!$J$16</f>
        <v>*</v>
      </c>
      <c r="N39" s="11" t="str">
        <f>[34]Março!$J$17</f>
        <v>*</v>
      </c>
      <c r="O39" s="11" t="str">
        <f>[34]Março!$J$18</f>
        <v>*</v>
      </c>
      <c r="P39" s="11" t="str">
        <f>[34]Março!$J$19</f>
        <v>*</v>
      </c>
      <c r="Q39" s="11" t="str">
        <f>[34]Março!$J$20</f>
        <v>*</v>
      </c>
      <c r="R39" s="11" t="str">
        <f>[34]Março!$J$21</f>
        <v>*</v>
      </c>
      <c r="S39" s="11" t="str">
        <f>[34]Março!$J$22</f>
        <v>*</v>
      </c>
      <c r="T39" s="11" t="str">
        <f>[34]Março!$J$23</f>
        <v>*</v>
      </c>
      <c r="U39" s="11" t="str">
        <f>[34]Março!$J$24</f>
        <v>*</v>
      </c>
      <c r="V39" s="11" t="str">
        <f>[34]Março!$J$25</f>
        <v>*</v>
      </c>
      <c r="W39" s="11" t="str">
        <f>[34]Março!$J$26</f>
        <v>*</v>
      </c>
      <c r="X39" s="11" t="str">
        <f>[34]Março!$J$27</f>
        <v>*</v>
      </c>
      <c r="Y39" s="11" t="str">
        <f>[34]Março!$J$28</f>
        <v>*</v>
      </c>
      <c r="Z39" s="11" t="str">
        <f>[34]Março!$J$29</f>
        <v>*</v>
      </c>
      <c r="AA39" s="11" t="str">
        <f>[34]Março!$J$30</f>
        <v>*</v>
      </c>
      <c r="AB39" s="11" t="str">
        <f>[34]Março!$J$31</f>
        <v>*</v>
      </c>
      <c r="AC39" s="11" t="str">
        <f>[34]Março!$J$32</f>
        <v>*</v>
      </c>
      <c r="AD39" s="11" t="str">
        <f>[34]Março!$J$33</f>
        <v>*</v>
      </c>
      <c r="AE39" s="11" t="str">
        <f>[34]Março!$J$34</f>
        <v>*</v>
      </c>
      <c r="AF39" s="11" t="str">
        <f>[34]Março!$J$35</f>
        <v>*</v>
      </c>
      <c r="AG39" s="15" t="s">
        <v>226</v>
      </c>
      <c r="AH39" s="125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[35]Março!$J$5</f>
        <v>21.96</v>
      </c>
      <c r="C40" s="11">
        <f>[35]Março!$J$6</f>
        <v>31.319999999999997</v>
      </c>
      <c r="D40" s="11">
        <f>[35]Março!$J$7</f>
        <v>25.2</v>
      </c>
      <c r="E40" s="11">
        <f>[35]Março!$J$8</f>
        <v>21.240000000000002</v>
      </c>
      <c r="F40" s="11" t="str">
        <f>[35]Março!$J$9</f>
        <v>*</v>
      </c>
      <c r="G40" s="11" t="str">
        <f>[35]Março!$J$10</f>
        <v>*</v>
      </c>
      <c r="H40" s="11" t="str">
        <f>[35]Março!$J$11</f>
        <v>*</v>
      </c>
      <c r="I40" s="11" t="str">
        <f>[35]Março!$J$12</f>
        <v>*</v>
      </c>
      <c r="J40" s="11" t="str">
        <f>[35]Março!$J$13</f>
        <v>*</v>
      </c>
      <c r="K40" s="11" t="str">
        <f>[35]Março!$J$14</f>
        <v>*</v>
      </c>
      <c r="L40" s="11" t="str">
        <f>[35]Março!$J$15</f>
        <v>*</v>
      </c>
      <c r="M40" s="11" t="str">
        <f>[35]Março!$J$16</f>
        <v>*</v>
      </c>
      <c r="N40" s="11" t="str">
        <f>[35]Março!$J$17</f>
        <v>*</v>
      </c>
      <c r="O40" s="11" t="str">
        <f>[35]Março!$J$18</f>
        <v>*</v>
      </c>
      <c r="P40" s="11" t="str">
        <f>[35]Março!$J$19</f>
        <v>*</v>
      </c>
      <c r="Q40" s="11" t="str">
        <f>[35]Março!$J$20</f>
        <v>*</v>
      </c>
      <c r="R40" s="11">
        <f>[35]Março!$J$21</f>
        <v>32.76</v>
      </c>
      <c r="S40" s="11">
        <f>[35]Março!$J$22</f>
        <v>32.04</v>
      </c>
      <c r="T40" s="11">
        <f>[35]Março!$J$23</f>
        <v>40.680000000000007</v>
      </c>
      <c r="U40" s="11">
        <f>[35]Março!$J$24</f>
        <v>29.16</v>
      </c>
      <c r="V40" s="11">
        <f>[35]Março!$J$25</f>
        <v>12.6</v>
      </c>
      <c r="W40" s="11" t="str">
        <f>[35]Março!$J$26</f>
        <v>*</v>
      </c>
      <c r="X40" s="11" t="str">
        <f>[35]Março!$J$27</f>
        <v>*</v>
      </c>
      <c r="Y40" s="11" t="str">
        <f>[35]Março!$J$28</f>
        <v>*</v>
      </c>
      <c r="Z40" s="11" t="str">
        <f>[35]Março!$J$29</f>
        <v>*</v>
      </c>
      <c r="AA40" s="11" t="str">
        <f>[35]Março!$J$30</f>
        <v>*</v>
      </c>
      <c r="AB40" s="11" t="str">
        <f>[35]Março!$J$31</f>
        <v>*</v>
      </c>
      <c r="AC40" s="11" t="str">
        <f>[35]Março!$J$32</f>
        <v>*</v>
      </c>
      <c r="AD40" s="11">
        <f>[35]Março!$J$33</f>
        <v>36.36</v>
      </c>
      <c r="AE40" s="11">
        <f>[35]Março!$J$34</f>
        <v>37.800000000000004</v>
      </c>
      <c r="AF40" s="11">
        <f>[35]Março!$J$35</f>
        <v>22.68</v>
      </c>
      <c r="AG40" s="15">
        <f t="shared" ref="AG40:AG41" si="21">MAX(B40:AF40)</f>
        <v>40.680000000000007</v>
      </c>
      <c r="AH40" s="125">
        <f t="shared" ref="AH40:AH41" si="22">AVERAGE(B40:AF40)</f>
        <v>28.650000000000002</v>
      </c>
      <c r="AL40" t="s">
        <v>47</v>
      </c>
    </row>
    <row r="41" spans="1:38" x14ac:dyDescent="0.2">
      <c r="A41" s="58" t="s">
        <v>175</v>
      </c>
      <c r="B41" s="11">
        <f>[36]Março!$J$5</f>
        <v>29.880000000000003</v>
      </c>
      <c r="C41" s="11">
        <f>[36]Março!$J$6</f>
        <v>32.4</v>
      </c>
      <c r="D41" s="11">
        <f>[36]Março!$J$7</f>
        <v>25.92</v>
      </c>
      <c r="E41" s="11">
        <f>[36]Março!$J$8</f>
        <v>29.52</v>
      </c>
      <c r="F41" s="11">
        <f>[36]Março!$J$9</f>
        <v>24.48</v>
      </c>
      <c r="G41" s="11">
        <f>[36]Março!$J$10</f>
        <v>30.240000000000002</v>
      </c>
      <c r="H41" s="11">
        <f>[36]Março!$J$11</f>
        <v>26.64</v>
      </c>
      <c r="I41" s="11">
        <f>[36]Março!$J$12</f>
        <v>26.28</v>
      </c>
      <c r="J41" s="11">
        <f>[36]Março!$J$13</f>
        <v>25.92</v>
      </c>
      <c r="K41" s="11">
        <f>[36]Março!$J$14</f>
        <v>25.92</v>
      </c>
      <c r="L41" s="11">
        <f>[36]Março!$J$15</f>
        <v>29.880000000000003</v>
      </c>
      <c r="M41" s="11">
        <f>[36]Março!$J$16</f>
        <v>29.16</v>
      </c>
      <c r="N41" s="11">
        <f>[36]Março!$J$17</f>
        <v>28.8</v>
      </c>
      <c r="O41" s="11">
        <f>[36]Março!$J$18</f>
        <v>25.92</v>
      </c>
      <c r="P41" s="11">
        <f>[36]Março!$J$19</f>
        <v>50.4</v>
      </c>
      <c r="Q41" s="11">
        <f>[36]Março!$J$20</f>
        <v>34.200000000000003</v>
      </c>
      <c r="R41" s="11">
        <f>[36]Março!$J$21</f>
        <v>41.76</v>
      </c>
      <c r="S41" s="11">
        <f>[36]Março!$J$22</f>
        <v>38.159999999999997</v>
      </c>
      <c r="T41" s="11">
        <f>[36]Março!$J$23</f>
        <v>36</v>
      </c>
      <c r="U41" s="11">
        <f>[36]Março!$J$24</f>
        <v>29.16</v>
      </c>
      <c r="V41" s="11">
        <f>[36]Março!$J$25</f>
        <v>21.6</v>
      </c>
      <c r="W41" s="11">
        <f>[36]Março!$J$26</f>
        <v>35.28</v>
      </c>
      <c r="X41" s="11">
        <f>[36]Março!$J$27</f>
        <v>28.44</v>
      </c>
      <c r="Y41" s="11">
        <f>[36]Março!$J$28</f>
        <v>28.44</v>
      </c>
      <c r="Z41" s="11">
        <f>[36]Março!$J$29</f>
        <v>36.36</v>
      </c>
      <c r="AA41" s="11">
        <f>[36]Março!$J$30</f>
        <v>28.44</v>
      </c>
      <c r="AB41" s="11">
        <f>[36]Março!$J$31</f>
        <v>27.36</v>
      </c>
      <c r="AC41" s="11">
        <f>[36]Março!$J$32</f>
        <v>43.92</v>
      </c>
      <c r="AD41" s="11">
        <f>[36]Março!$J$33</f>
        <v>21.6</v>
      </c>
      <c r="AE41" s="11">
        <f>[36]Março!$J$34</f>
        <v>29.16</v>
      </c>
      <c r="AF41" s="11">
        <f>[36]Março!$J$35</f>
        <v>19.440000000000001</v>
      </c>
      <c r="AG41" s="15">
        <f t="shared" si="21"/>
        <v>50.4</v>
      </c>
      <c r="AH41" s="125">
        <f t="shared" si="22"/>
        <v>30.344516129032264</v>
      </c>
    </row>
    <row r="42" spans="1:38" x14ac:dyDescent="0.2">
      <c r="A42" s="58" t="s">
        <v>17</v>
      </c>
      <c r="B42" s="11">
        <f>[37]Março!$J$5</f>
        <v>25.2</v>
      </c>
      <c r="C42" s="11">
        <f>[37]Março!$J$6</f>
        <v>28.08</v>
      </c>
      <c r="D42" s="11">
        <f>[37]Março!$J$7</f>
        <v>28.08</v>
      </c>
      <c r="E42" s="11">
        <f>[37]Março!$J$8</f>
        <v>22.68</v>
      </c>
      <c r="F42" s="11">
        <f>[37]Março!$J$9</f>
        <v>20.52</v>
      </c>
      <c r="G42" s="11">
        <f>[37]Março!$J$10</f>
        <v>31.319999999999997</v>
      </c>
      <c r="H42" s="11">
        <f>[37]Março!$J$11</f>
        <v>34.56</v>
      </c>
      <c r="I42" s="11">
        <f>[37]Março!$J$12</f>
        <v>33.480000000000004</v>
      </c>
      <c r="J42" s="11">
        <f>[37]Março!$J$13</f>
        <v>24.840000000000003</v>
      </c>
      <c r="K42" s="11">
        <f>[37]Março!$J$14</f>
        <v>25.92</v>
      </c>
      <c r="L42" s="11">
        <f>[37]Março!$J$15</f>
        <v>63</v>
      </c>
      <c r="M42" s="11">
        <f>[37]Março!$J$16</f>
        <v>45.36</v>
      </c>
      <c r="N42" s="11">
        <f>[37]Março!$J$17</f>
        <v>33.480000000000004</v>
      </c>
      <c r="O42" s="11">
        <f>[37]Março!$J$18</f>
        <v>28.08</v>
      </c>
      <c r="P42" s="11">
        <f>[37]Março!$J$19</f>
        <v>32.76</v>
      </c>
      <c r="Q42" s="11">
        <f>[37]Março!$J$20</f>
        <v>44.28</v>
      </c>
      <c r="R42" s="11">
        <f>[37]Março!$J$21</f>
        <v>38.159999999999997</v>
      </c>
      <c r="S42" s="11">
        <f>[37]Março!$J$22</f>
        <v>42.480000000000004</v>
      </c>
      <c r="T42" s="11">
        <f>[37]Março!$J$23</f>
        <v>46.440000000000005</v>
      </c>
      <c r="U42" s="11">
        <f>[37]Março!$J$24</f>
        <v>22.32</v>
      </c>
      <c r="V42" s="11">
        <f>[37]Março!$J$25</f>
        <v>16.559999999999999</v>
      </c>
      <c r="W42" s="11">
        <f>[37]Março!$J$26</f>
        <v>25.56</v>
      </c>
      <c r="X42" s="11">
        <f>[37]Março!$J$27</f>
        <v>28.08</v>
      </c>
      <c r="Y42" s="11">
        <f>[37]Março!$J$28</f>
        <v>27.36</v>
      </c>
      <c r="Z42" s="11">
        <f>[37]Março!$J$29</f>
        <v>39.6</v>
      </c>
      <c r="AA42" s="11">
        <f>[37]Março!$J$30</f>
        <v>30.96</v>
      </c>
      <c r="AB42" s="11">
        <f>[37]Março!$J$31</f>
        <v>27.36</v>
      </c>
      <c r="AC42" s="11">
        <f>[37]Março!$J$32</f>
        <v>35.64</v>
      </c>
      <c r="AD42" s="11">
        <f>[37]Março!$J$33</f>
        <v>57.960000000000008</v>
      </c>
      <c r="AE42" s="11">
        <f>[37]Março!$J$34</f>
        <v>21.6</v>
      </c>
      <c r="AF42" s="11">
        <f>[37]Março!$J$35</f>
        <v>24.48</v>
      </c>
      <c r="AG42" s="15">
        <f t="shared" ref="AG42:AG43" si="23">MAX(B42:AF42)</f>
        <v>63</v>
      </c>
      <c r="AH42" s="125">
        <f t="shared" ref="AH42:AH43" si="24">AVERAGE(B42:AF42)</f>
        <v>32.458064516129035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[38]Março!$J$5</f>
        <v>38.519999999999996</v>
      </c>
      <c r="C43" s="11">
        <f>[38]Março!$J$6</f>
        <v>36.36</v>
      </c>
      <c r="D43" s="11">
        <f>[38]Março!$J$7</f>
        <v>39.96</v>
      </c>
      <c r="E43" s="11">
        <f>[38]Março!$J$8</f>
        <v>27</v>
      </c>
      <c r="F43" s="11">
        <f>[38]Março!$J$9</f>
        <v>30.96</v>
      </c>
      <c r="G43" s="11">
        <f>[38]Março!$J$10</f>
        <v>38.880000000000003</v>
      </c>
      <c r="H43" s="11">
        <f>[38]Março!$J$11</f>
        <v>34.200000000000003</v>
      </c>
      <c r="I43" s="11">
        <f>[38]Março!$J$12</f>
        <v>38.159999999999997</v>
      </c>
      <c r="J43" s="11">
        <f>[38]Março!$J$13</f>
        <v>28.44</v>
      </c>
      <c r="K43" s="11">
        <f>[38]Março!$J$14</f>
        <v>31.680000000000003</v>
      </c>
      <c r="L43" s="11">
        <f>[38]Março!$J$15</f>
        <v>35.64</v>
      </c>
      <c r="M43" s="11">
        <f>[38]Março!$J$16</f>
        <v>30.96</v>
      </c>
      <c r="N43" s="11">
        <f>[38]Março!$J$17</f>
        <v>34.56</v>
      </c>
      <c r="O43" s="11">
        <f>[38]Março!$J$18</f>
        <v>24.840000000000003</v>
      </c>
      <c r="P43" s="11">
        <f>[38]Março!$J$19</f>
        <v>34.200000000000003</v>
      </c>
      <c r="Q43" s="11">
        <f>[38]Março!$J$20</f>
        <v>38.519999999999996</v>
      </c>
      <c r="R43" s="11">
        <f>[38]Março!$J$21</f>
        <v>34.200000000000003</v>
      </c>
      <c r="S43" s="11">
        <f>[38]Março!$J$22</f>
        <v>69.84</v>
      </c>
      <c r="T43" s="11">
        <f>[38]Março!$J$23</f>
        <v>42.84</v>
      </c>
      <c r="U43" s="11">
        <f>[38]Março!$J$24</f>
        <v>27.720000000000002</v>
      </c>
      <c r="V43" s="11">
        <f>[38]Março!$J$25</f>
        <v>19.079999999999998</v>
      </c>
      <c r="W43" s="11">
        <f>[38]Março!$J$26</f>
        <v>36</v>
      </c>
      <c r="X43" s="11">
        <f>[38]Março!$J$27</f>
        <v>40.680000000000007</v>
      </c>
      <c r="Y43" s="11">
        <f>[38]Março!$J$28</f>
        <v>41.4</v>
      </c>
      <c r="Z43" s="11">
        <f>[38]Março!$J$29</f>
        <v>37.800000000000004</v>
      </c>
      <c r="AA43" s="11">
        <f>[38]Março!$J$30</f>
        <v>39.24</v>
      </c>
      <c r="AB43" s="11">
        <f>[38]Março!$J$31</f>
        <v>38.519999999999996</v>
      </c>
      <c r="AC43" s="11">
        <f>[38]Março!$J$32</f>
        <v>32.76</v>
      </c>
      <c r="AD43" s="11">
        <f>[38]Março!$J$33</f>
        <v>30.240000000000002</v>
      </c>
      <c r="AE43" s="11">
        <f>[38]Março!$J$34</f>
        <v>30.240000000000002</v>
      </c>
      <c r="AF43" s="11">
        <f>[38]Março!$J$35</f>
        <v>35.64</v>
      </c>
      <c r="AG43" s="15">
        <f t="shared" si="23"/>
        <v>69.84</v>
      </c>
      <c r="AH43" s="125">
        <f t="shared" si="24"/>
        <v>35.454193548387103</v>
      </c>
      <c r="AK43" t="s">
        <v>47</v>
      </c>
    </row>
    <row r="44" spans="1:38" x14ac:dyDescent="0.2">
      <c r="A44" s="58" t="s">
        <v>18</v>
      </c>
      <c r="B44" s="11">
        <f>[39]Março!$J$5</f>
        <v>30.96</v>
      </c>
      <c r="C44" s="11">
        <f>[39]Março!$J$6</f>
        <v>32.04</v>
      </c>
      <c r="D44" s="11">
        <f>[39]Março!$J$7</f>
        <v>33.840000000000003</v>
      </c>
      <c r="E44" s="11">
        <f>[39]Março!$J$8</f>
        <v>31.680000000000003</v>
      </c>
      <c r="F44" s="11">
        <f>[39]Março!$J$9</f>
        <v>29.16</v>
      </c>
      <c r="G44" s="11">
        <f>[39]Março!$J$10</f>
        <v>33.119999999999997</v>
      </c>
      <c r="H44" s="11">
        <f>[39]Março!$J$11</f>
        <v>31.319999999999997</v>
      </c>
      <c r="I44" s="11">
        <f>[39]Março!$J$12</f>
        <v>30.6</v>
      </c>
      <c r="J44" s="11">
        <f>[39]Março!$J$13</f>
        <v>28.08</v>
      </c>
      <c r="K44" s="11">
        <f>[39]Março!$J$14</f>
        <v>32.76</v>
      </c>
      <c r="L44" s="11">
        <f>[39]Março!$J$15</f>
        <v>39.96</v>
      </c>
      <c r="M44" s="11">
        <f>[39]Março!$J$16</f>
        <v>38.159999999999997</v>
      </c>
      <c r="N44" s="11">
        <f>[39]Março!$J$17</f>
        <v>32.76</v>
      </c>
      <c r="O44" s="11">
        <f>[39]Março!$J$18</f>
        <v>34.92</v>
      </c>
      <c r="P44" s="11">
        <f>[39]Março!$J$19</f>
        <v>29.16</v>
      </c>
      <c r="Q44" s="11">
        <f>[39]Março!$J$20</f>
        <v>41.04</v>
      </c>
      <c r="R44" s="11">
        <f>[39]Março!$J$21</f>
        <v>32.04</v>
      </c>
      <c r="S44" s="11">
        <f>[39]Março!$J$22</f>
        <v>34.56</v>
      </c>
      <c r="T44" s="11">
        <f>[39]Março!$J$23</f>
        <v>41.4</v>
      </c>
      <c r="U44" s="11">
        <f>[39]Março!$J$24</f>
        <v>36.72</v>
      </c>
      <c r="V44" s="11">
        <f>[39]Março!$J$25</f>
        <v>28.08</v>
      </c>
      <c r="W44" s="11">
        <f>[39]Março!$J$26</f>
        <v>30.96</v>
      </c>
      <c r="X44" s="11">
        <f>[39]Março!$J$27</f>
        <v>46.080000000000005</v>
      </c>
      <c r="Y44" s="11">
        <f>[39]Março!$J$28</f>
        <v>34.92</v>
      </c>
      <c r="Z44" s="11">
        <f>[39]Março!$J$29</f>
        <v>37.080000000000005</v>
      </c>
      <c r="AA44" s="11">
        <f>[39]Março!$J$30</f>
        <v>38.519999999999996</v>
      </c>
      <c r="AB44" s="11">
        <f>[39]Março!$J$31</f>
        <v>38.880000000000003</v>
      </c>
      <c r="AC44" s="11">
        <f>[39]Março!$J$32</f>
        <v>52.56</v>
      </c>
      <c r="AD44" s="11">
        <f>[39]Março!$J$33</f>
        <v>32.04</v>
      </c>
      <c r="AE44" s="11">
        <f>[39]Março!$J$34</f>
        <v>21.6</v>
      </c>
      <c r="AF44" s="11">
        <f>[39]Março!$J$35</f>
        <v>30.6</v>
      </c>
      <c r="AG44" s="15">
        <f t="shared" ref="AG44" si="25">MAX(B44:AF44)</f>
        <v>52.56</v>
      </c>
      <c r="AH44" s="125">
        <f t="shared" ref="AH44" si="26">AVERAGE(B44:AF44)</f>
        <v>34.374193548387083</v>
      </c>
      <c r="AK44" t="s">
        <v>47</v>
      </c>
    </row>
    <row r="45" spans="1:38" x14ac:dyDescent="0.2">
      <c r="A45" s="58" t="s">
        <v>162</v>
      </c>
      <c r="B45" s="11" t="str">
        <f>[40]Março!$J$5</f>
        <v>*</v>
      </c>
      <c r="C45" s="11" t="str">
        <f>[40]Março!$J$6</f>
        <v>*</v>
      </c>
      <c r="D45" s="11" t="str">
        <f>[40]Março!$J$7</f>
        <v>*</v>
      </c>
      <c r="E45" s="11" t="str">
        <f>[40]Março!$J$8</f>
        <v>*</v>
      </c>
      <c r="F45" s="11" t="str">
        <f>[40]Março!$J$9</f>
        <v>*</v>
      </c>
      <c r="G45" s="11" t="str">
        <f>[40]Março!$J$10</f>
        <v>*</v>
      </c>
      <c r="H45" s="11" t="str">
        <f>[40]Março!$J$11</f>
        <v>*</v>
      </c>
      <c r="I45" s="11" t="str">
        <f>[40]Março!$J$12</f>
        <v>*</v>
      </c>
      <c r="J45" s="11" t="str">
        <f>[40]Março!$J$13</f>
        <v>*</v>
      </c>
      <c r="K45" s="11" t="str">
        <f>[40]Março!$J$14</f>
        <v>*</v>
      </c>
      <c r="L45" s="11" t="str">
        <f>[40]Março!$J$15</f>
        <v>*</v>
      </c>
      <c r="M45" s="11" t="str">
        <f>[40]Março!$J$16</f>
        <v>*</v>
      </c>
      <c r="N45" s="11" t="str">
        <f>[40]Março!$J$17</f>
        <v>*</v>
      </c>
      <c r="O45" s="11" t="str">
        <f>[40]Março!$J$18</f>
        <v>*</v>
      </c>
      <c r="P45" s="11" t="str">
        <f>[40]Março!$J$19</f>
        <v>*</v>
      </c>
      <c r="Q45" s="11" t="str">
        <f>[40]Março!$J$20</f>
        <v>*</v>
      </c>
      <c r="R45" s="11" t="str">
        <f>[40]Março!$J$21</f>
        <v>*</v>
      </c>
      <c r="S45" s="11" t="str">
        <f>[40]Março!$J$22</f>
        <v>*</v>
      </c>
      <c r="T45" s="11" t="str">
        <f>[40]Março!$J$23</f>
        <v>*</v>
      </c>
      <c r="U45" s="11" t="str">
        <f>[40]Março!$J$24</f>
        <v>*</v>
      </c>
      <c r="V45" s="11" t="str">
        <f>[40]Março!$J$25</f>
        <v>*</v>
      </c>
      <c r="W45" s="11" t="str">
        <f>[40]Março!$J$26</f>
        <v>*</v>
      </c>
      <c r="X45" s="11" t="str">
        <f>[40]Março!$J$27</f>
        <v>*</v>
      </c>
      <c r="Y45" s="11" t="str">
        <f>[40]Março!$J$28</f>
        <v>*</v>
      </c>
      <c r="Z45" s="11" t="str">
        <f>[40]Março!$J$29</f>
        <v>*</v>
      </c>
      <c r="AA45" s="11" t="str">
        <f>[40]Março!$J$30</f>
        <v>*</v>
      </c>
      <c r="AB45" s="11" t="str">
        <f>[40]Março!$J$31</f>
        <v>*</v>
      </c>
      <c r="AC45" s="11" t="str">
        <f>[40]Março!$J$32</f>
        <v>*</v>
      </c>
      <c r="AD45" s="11" t="str">
        <f>[40]Março!$J$33</f>
        <v>*</v>
      </c>
      <c r="AE45" s="11" t="str">
        <f>[40]Março!$J$34</f>
        <v>*</v>
      </c>
      <c r="AF45" s="11" t="str">
        <f>[40]Março!$J$35</f>
        <v>*</v>
      </c>
      <c r="AG45" s="15" t="s">
        <v>226</v>
      </c>
      <c r="AH45" s="125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[41]Março!$J$5</f>
        <v>69.84</v>
      </c>
      <c r="C46" s="11">
        <f>[41]Março!$J$6</f>
        <v>31.319999999999997</v>
      </c>
      <c r="D46" s="11">
        <f>[41]Março!$J$7</f>
        <v>24.840000000000003</v>
      </c>
      <c r="E46" s="11">
        <f>[41]Março!$J$8</f>
        <v>22.32</v>
      </c>
      <c r="F46" s="11">
        <f>[41]Março!$J$9</f>
        <v>16.920000000000002</v>
      </c>
      <c r="G46" s="11">
        <f>[41]Março!$J$10</f>
        <v>34.56</v>
      </c>
      <c r="H46" s="11">
        <f>[41]Março!$J$11</f>
        <v>40.32</v>
      </c>
      <c r="I46" s="11">
        <f>[41]Março!$J$12</f>
        <v>41.04</v>
      </c>
      <c r="J46" s="11">
        <f>[41]Março!$J$13</f>
        <v>24.840000000000003</v>
      </c>
      <c r="K46" s="11">
        <f>[41]Março!$J$14</f>
        <v>26.28</v>
      </c>
      <c r="L46" s="11">
        <f>[41]Março!$J$15</f>
        <v>41.76</v>
      </c>
      <c r="M46" s="11">
        <f>[41]Março!$J$16</f>
        <v>33.480000000000004</v>
      </c>
      <c r="N46" s="11">
        <f>[41]Março!$J$17</f>
        <v>32.4</v>
      </c>
      <c r="O46" s="11">
        <f>[41]Março!$J$18</f>
        <v>21.96</v>
      </c>
      <c r="P46" s="11">
        <f>[41]Março!$J$19</f>
        <v>19.440000000000001</v>
      </c>
      <c r="Q46" s="11">
        <f>[41]Março!$J$20</f>
        <v>23.759999999999998</v>
      </c>
      <c r="R46" s="11">
        <f>[41]Março!$J$21</f>
        <v>49.680000000000007</v>
      </c>
      <c r="S46" s="11">
        <f>[41]Março!$J$22</f>
        <v>36.72</v>
      </c>
      <c r="T46" s="11">
        <f>[41]Março!$J$23</f>
        <v>31.319999999999997</v>
      </c>
      <c r="U46" s="11">
        <f>[41]Março!$J$24</f>
        <v>30.6</v>
      </c>
      <c r="V46" s="11">
        <f>[41]Março!$J$25</f>
        <v>15.840000000000002</v>
      </c>
      <c r="W46" s="11">
        <f>[41]Março!$J$26</f>
        <v>27.36</v>
      </c>
      <c r="X46" s="11">
        <f>[41]Março!$J$27</f>
        <v>31.319999999999997</v>
      </c>
      <c r="Y46" s="11">
        <f>[41]Março!$J$28</f>
        <v>27.36</v>
      </c>
      <c r="Z46" s="11">
        <f>[41]Março!$J$29</f>
        <v>36.36</v>
      </c>
      <c r="AA46" s="11">
        <f>[41]Março!$J$30</f>
        <v>34.56</v>
      </c>
      <c r="AB46" s="11">
        <f>[41]Março!$J$31</f>
        <v>39.96</v>
      </c>
      <c r="AC46" s="11">
        <f>[41]Março!$J$32</f>
        <v>38.880000000000003</v>
      </c>
      <c r="AD46" s="11">
        <f>[41]Março!$J$33</f>
        <v>47.88</v>
      </c>
      <c r="AE46" s="11">
        <f>[41]Março!$J$34</f>
        <v>15.840000000000002</v>
      </c>
      <c r="AF46" s="11">
        <f>[41]Março!$J$35</f>
        <v>28.44</v>
      </c>
      <c r="AG46" s="15">
        <f t="shared" ref="AG46:AG47" si="27">MAX(B46:AF46)</f>
        <v>69.84</v>
      </c>
      <c r="AH46" s="125">
        <f t="shared" ref="AH46" si="28">AVERAGE(B46:AF46)</f>
        <v>32.167741935483882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[42]Março!$J$5</f>
        <v>29.880000000000003</v>
      </c>
      <c r="C47" s="11">
        <f>[42]Março!$J$6</f>
        <v>28.44</v>
      </c>
      <c r="D47" s="11">
        <f>[42]Março!$J$7</f>
        <v>34.200000000000003</v>
      </c>
      <c r="E47" s="11">
        <f>[42]Março!$J$8</f>
        <v>18.720000000000002</v>
      </c>
      <c r="F47" s="11">
        <f>[42]Março!$J$9</f>
        <v>21.96</v>
      </c>
      <c r="G47" s="11">
        <f>[42]Março!$J$10</f>
        <v>43.56</v>
      </c>
      <c r="H47" s="11">
        <f>[42]Março!$J$11</f>
        <v>28.44</v>
      </c>
      <c r="I47" s="11">
        <f>[42]Março!$J$12</f>
        <v>23.759999999999998</v>
      </c>
      <c r="J47" s="11">
        <f>[42]Março!$J$13</f>
        <v>32.04</v>
      </c>
      <c r="K47" s="11">
        <f>[42]Março!$J$14</f>
        <v>30.96</v>
      </c>
      <c r="L47" s="11">
        <f>[42]Março!$J$15</f>
        <v>29.16</v>
      </c>
      <c r="M47" s="11">
        <f>[42]Março!$J$16</f>
        <v>25.92</v>
      </c>
      <c r="N47" s="11">
        <f>[42]Março!$J$17</f>
        <v>32.04</v>
      </c>
      <c r="O47" s="11">
        <f>[42]Março!$J$18</f>
        <v>30.6</v>
      </c>
      <c r="P47" s="11">
        <f>[42]Março!$J$19</f>
        <v>28.08</v>
      </c>
      <c r="Q47" s="11">
        <f>[42]Março!$J$20</f>
        <v>31.680000000000003</v>
      </c>
      <c r="R47" s="11">
        <f>[42]Março!$J$21</f>
        <v>29.52</v>
      </c>
      <c r="S47" s="11">
        <f>[42]Março!$J$22</f>
        <v>30.240000000000002</v>
      </c>
      <c r="T47" s="11">
        <f>[42]Março!$J$23</f>
        <v>39.96</v>
      </c>
      <c r="U47" s="11">
        <f>[42]Março!$J$24</f>
        <v>21.240000000000002</v>
      </c>
      <c r="V47" s="11">
        <f>[42]Março!$J$25</f>
        <v>24.48</v>
      </c>
      <c r="W47" s="11">
        <f>[42]Março!$J$26</f>
        <v>39.6</v>
      </c>
      <c r="X47" s="11">
        <f>[42]Março!$J$27</f>
        <v>32.76</v>
      </c>
      <c r="Y47" s="11">
        <f>[42]Março!$J$28</f>
        <v>26.64</v>
      </c>
      <c r="Z47" s="11">
        <f>[42]Março!$J$29</f>
        <v>43.56</v>
      </c>
      <c r="AA47" s="11">
        <f>[42]Março!$J$30</f>
        <v>27.720000000000002</v>
      </c>
      <c r="AB47" s="11">
        <f>[42]Março!$J$31</f>
        <v>38.159999999999997</v>
      </c>
      <c r="AC47" s="11">
        <f>[42]Março!$J$32</f>
        <v>32.76</v>
      </c>
      <c r="AD47" s="11">
        <f>[42]Março!$J$33</f>
        <v>39.24</v>
      </c>
      <c r="AE47" s="11">
        <f>[42]Março!$J$34</f>
        <v>25.92</v>
      </c>
      <c r="AF47" s="11">
        <f>[42]Março!$J$35</f>
        <v>19.440000000000001</v>
      </c>
      <c r="AG47" s="15">
        <f t="shared" si="27"/>
        <v>43.56</v>
      </c>
      <c r="AH47" s="125">
        <f>AVERAGE(B47:AF47)</f>
        <v>30.344516129032261</v>
      </c>
      <c r="AK47" t="s">
        <v>47</v>
      </c>
    </row>
    <row r="48" spans="1:38" x14ac:dyDescent="0.2">
      <c r="A48" s="58" t="s">
        <v>44</v>
      </c>
      <c r="B48" s="11">
        <f>[43]Março!$J$5</f>
        <v>30.240000000000002</v>
      </c>
      <c r="C48" s="11">
        <f>[43]Março!$J$6</f>
        <v>34.56</v>
      </c>
      <c r="D48" s="11">
        <f>[43]Março!$J$7</f>
        <v>30.240000000000002</v>
      </c>
      <c r="E48" s="11">
        <f>[43]Março!$J$8</f>
        <v>31.319999999999997</v>
      </c>
      <c r="F48" s="11">
        <f>[43]Março!$J$9</f>
        <v>32.76</v>
      </c>
      <c r="G48" s="11">
        <f>[43]Março!$J$10</f>
        <v>32.76</v>
      </c>
      <c r="H48" s="11">
        <f>[43]Março!$J$11</f>
        <v>34.92</v>
      </c>
      <c r="I48" s="11">
        <f>[43]Março!$J$12</f>
        <v>64.8</v>
      </c>
      <c r="J48" s="11">
        <f>[43]Março!$J$13</f>
        <v>26.28</v>
      </c>
      <c r="K48" s="11">
        <f>[43]Março!$J$14</f>
        <v>27</v>
      </c>
      <c r="L48" s="11">
        <f>[43]Março!$J$15</f>
        <v>28.08</v>
      </c>
      <c r="M48" s="11">
        <f>[43]Março!$J$16</f>
        <v>33.480000000000004</v>
      </c>
      <c r="N48" s="11">
        <f>[43]Março!$J$17</f>
        <v>63</v>
      </c>
      <c r="O48" s="11">
        <f>[43]Março!$J$18</f>
        <v>41.4</v>
      </c>
      <c r="P48" s="11">
        <f>[43]Março!$J$19</f>
        <v>41.4</v>
      </c>
      <c r="Q48" s="11">
        <f>[43]Março!$J$20</f>
        <v>33.480000000000004</v>
      </c>
      <c r="R48" s="11">
        <f>[43]Março!$J$21</f>
        <v>39.6</v>
      </c>
      <c r="S48" s="11">
        <f>[43]Março!$J$22</f>
        <v>30.6</v>
      </c>
      <c r="T48" s="11">
        <f>[43]Março!$J$23</f>
        <v>26.64</v>
      </c>
      <c r="U48" s="11">
        <f>[43]Março!$J$24</f>
        <v>35.28</v>
      </c>
      <c r="V48" s="11">
        <f>[43]Março!$J$25</f>
        <v>29.52</v>
      </c>
      <c r="W48" s="11">
        <f>[43]Março!$J$26</f>
        <v>34.56</v>
      </c>
      <c r="X48" s="11">
        <f>[43]Março!$J$27</f>
        <v>37.080000000000005</v>
      </c>
      <c r="Y48" s="11">
        <f>[43]Março!$J$28</f>
        <v>33.119999999999997</v>
      </c>
      <c r="Z48" s="11">
        <f>[43]Março!$J$29</f>
        <v>30.6</v>
      </c>
      <c r="AA48" s="11">
        <f>[43]Março!$J$30</f>
        <v>36.36</v>
      </c>
      <c r="AB48" s="11">
        <f>[43]Março!$J$31</f>
        <v>31.319999999999997</v>
      </c>
      <c r="AC48" s="11">
        <f>[43]Março!$J$32</f>
        <v>39.96</v>
      </c>
      <c r="AD48" s="11">
        <f>[43]Março!$J$33</f>
        <v>29.52</v>
      </c>
      <c r="AE48" s="11">
        <f>[43]Março!$J$34</f>
        <v>33.119999999999997</v>
      </c>
      <c r="AF48" s="11">
        <f>[43]Março!$J$35</f>
        <v>31.319999999999997</v>
      </c>
      <c r="AG48" s="15">
        <f>MAX(B48:AF48)</f>
        <v>64.8</v>
      </c>
      <c r="AH48" s="125">
        <f>AVERAGE(B48:AF48)</f>
        <v>34.978064516129038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[44]Março!$J$5</f>
        <v>*</v>
      </c>
      <c r="C49" s="11" t="str">
        <f>[44]Março!$J$6</f>
        <v>*</v>
      </c>
      <c r="D49" s="11" t="str">
        <f>[44]Março!$J$7</f>
        <v>*</v>
      </c>
      <c r="E49" s="11" t="str">
        <f>[44]Março!$J$8</f>
        <v>*</v>
      </c>
      <c r="F49" s="11" t="str">
        <f>[44]Março!$J$9</f>
        <v>*</v>
      </c>
      <c r="G49" s="11" t="str">
        <f>[44]Março!$J$10</f>
        <v>*</v>
      </c>
      <c r="H49" s="11" t="str">
        <f>[44]Março!$J$11</f>
        <v>*</v>
      </c>
      <c r="I49" s="11" t="str">
        <f>[44]Março!$J$12</f>
        <v>*</v>
      </c>
      <c r="J49" s="11" t="str">
        <f>[44]Março!$J$13</f>
        <v>*</v>
      </c>
      <c r="K49" s="11" t="str">
        <f>[44]Março!$J$14</f>
        <v>*</v>
      </c>
      <c r="L49" s="11" t="str">
        <f>[44]Março!$J$15</f>
        <v>*</v>
      </c>
      <c r="M49" s="11" t="str">
        <f>[44]Março!$J$16</f>
        <v>*</v>
      </c>
      <c r="N49" s="11" t="str">
        <f>[44]Março!$J$17</f>
        <v>*</v>
      </c>
      <c r="O49" s="11" t="str">
        <f>[44]Março!$J$18</f>
        <v>*</v>
      </c>
      <c r="P49" s="11" t="str">
        <f>[44]Março!$J$19</f>
        <v>*</v>
      </c>
      <c r="Q49" s="11" t="str">
        <f>[44]Março!$J$20</f>
        <v>*</v>
      </c>
      <c r="R49" s="11" t="str">
        <f>[44]Março!$J$21</f>
        <v>*</v>
      </c>
      <c r="S49" s="11" t="str">
        <f>[44]Março!$J$22</f>
        <v>*</v>
      </c>
      <c r="T49" s="11" t="str">
        <f>[44]Março!$J$23</f>
        <v>*</v>
      </c>
      <c r="U49" s="11" t="str">
        <f>[44]Março!$J$24</f>
        <v>*</v>
      </c>
      <c r="V49" s="11" t="str">
        <f>[44]Março!$J$25</f>
        <v>*</v>
      </c>
      <c r="W49" s="11" t="str">
        <f>[44]Março!$J$26</f>
        <v>*</v>
      </c>
      <c r="X49" s="11" t="str">
        <f>[44]Março!$J$27</f>
        <v>*</v>
      </c>
      <c r="Y49" s="11" t="str">
        <f>[44]Março!$J$28</f>
        <v>*</v>
      </c>
      <c r="Z49" s="11" t="str">
        <f>[44]Março!$J$29</f>
        <v>*</v>
      </c>
      <c r="AA49" s="11" t="str">
        <f>[44]Março!$J$30</f>
        <v>*</v>
      </c>
      <c r="AB49" s="11" t="str">
        <f>[44]Março!$J$31</f>
        <v>*</v>
      </c>
      <c r="AC49" s="11" t="str">
        <f>[44]Março!$J$32</f>
        <v>*</v>
      </c>
      <c r="AD49" s="11" t="str">
        <f>[44]Março!$J$33</f>
        <v>*</v>
      </c>
      <c r="AE49" s="11" t="str">
        <f>[44]Março!$J$34</f>
        <v>*</v>
      </c>
      <c r="AF49" s="11" t="str">
        <f>[44]Março!$J$35</f>
        <v>*</v>
      </c>
      <c r="AG49" s="15" t="s">
        <v>226</v>
      </c>
      <c r="AH49" s="125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9">MAX(B5:B49)</f>
        <v>73.8</v>
      </c>
      <c r="C50" s="13">
        <f t="shared" si="29"/>
        <v>48.24</v>
      </c>
      <c r="D50" s="13">
        <f t="shared" si="29"/>
        <v>45.36</v>
      </c>
      <c r="E50" s="13">
        <f t="shared" si="29"/>
        <v>35.64</v>
      </c>
      <c r="F50" s="13">
        <f t="shared" si="29"/>
        <v>48.6</v>
      </c>
      <c r="G50" s="13">
        <f t="shared" si="29"/>
        <v>45.72</v>
      </c>
      <c r="H50" s="13">
        <f t="shared" si="29"/>
        <v>51.12</v>
      </c>
      <c r="I50" s="13">
        <f t="shared" si="29"/>
        <v>64.8</v>
      </c>
      <c r="J50" s="13">
        <f t="shared" si="29"/>
        <v>32.04</v>
      </c>
      <c r="K50" s="13">
        <f t="shared" si="29"/>
        <v>34.200000000000003</v>
      </c>
      <c r="L50" s="13">
        <f t="shared" si="29"/>
        <v>63</v>
      </c>
      <c r="M50" s="13">
        <f t="shared" si="29"/>
        <v>45.36</v>
      </c>
      <c r="N50" s="13">
        <f t="shared" si="29"/>
        <v>63</v>
      </c>
      <c r="O50" s="13">
        <f t="shared" si="29"/>
        <v>42.84</v>
      </c>
      <c r="P50" s="13">
        <f t="shared" si="29"/>
        <v>70.2</v>
      </c>
      <c r="Q50" s="13">
        <f t="shared" si="29"/>
        <v>64.44</v>
      </c>
      <c r="R50" s="13">
        <f t="shared" si="29"/>
        <v>60.480000000000004</v>
      </c>
      <c r="S50" s="13">
        <f t="shared" si="29"/>
        <v>69.84</v>
      </c>
      <c r="T50" s="13">
        <f t="shared" si="29"/>
        <v>54.72</v>
      </c>
      <c r="U50" s="13">
        <f t="shared" si="29"/>
        <v>53.28</v>
      </c>
      <c r="V50" s="13">
        <f t="shared" si="29"/>
        <v>30.96</v>
      </c>
      <c r="W50" s="13">
        <f t="shared" si="29"/>
        <v>39.6</v>
      </c>
      <c r="X50" s="13">
        <f t="shared" si="29"/>
        <v>52.92</v>
      </c>
      <c r="Y50" s="13">
        <f t="shared" si="29"/>
        <v>45.72</v>
      </c>
      <c r="Z50" s="13">
        <f t="shared" si="29"/>
        <v>51.12</v>
      </c>
      <c r="AA50" s="13">
        <f t="shared" si="29"/>
        <v>46.800000000000004</v>
      </c>
      <c r="AB50" s="13">
        <f t="shared" si="29"/>
        <v>45</v>
      </c>
      <c r="AC50" s="13">
        <f t="shared" si="29"/>
        <v>66.960000000000008</v>
      </c>
      <c r="AD50" s="13">
        <f t="shared" si="29"/>
        <v>75.239999999999995</v>
      </c>
      <c r="AE50" s="13">
        <f t="shared" si="29"/>
        <v>37.800000000000004</v>
      </c>
      <c r="AF50" s="13">
        <f t="shared" si="29"/>
        <v>35.64</v>
      </c>
      <c r="AG50" s="15">
        <f t="shared" si="29"/>
        <v>75.239999999999995</v>
      </c>
      <c r="AH50" s="93">
        <f>AVERAGE(AH5:AH49)</f>
        <v>29.923698231009375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6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4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5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8" x14ac:dyDescent="0.2">
      <c r="K66" s="2" t="s">
        <v>47</v>
      </c>
    </row>
    <row r="67" spans="7:38" x14ac:dyDescent="0.2">
      <c r="K67" s="2" t="s">
        <v>47</v>
      </c>
      <c r="AL67" s="12" t="s">
        <v>47</v>
      </c>
    </row>
    <row r="68" spans="7:38" x14ac:dyDescent="0.2">
      <c r="G68" s="2" t="s">
        <v>47</v>
      </c>
      <c r="H68" s="2" t="s">
        <v>47</v>
      </c>
    </row>
    <row r="69" spans="7:38" x14ac:dyDescent="0.2">
      <c r="P69" s="2" t="s">
        <v>47</v>
      </c>
    </row>
    <row r="71" spans="7:38" x14ac:dyDescent="0.2">
      <c r="H71" s="2" t="s">
        <v>47</v>
      </c>
      <c r="Z71" s="2" t="s">
        <v>47</v>
      </c>
    </row>
    <row r="72" spans="7:38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2022-03-10T16:46:18Z</dcterms:modified>
</cp:coreProperties>
</file>