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18\"/>
    </mc:Choice>
  </mc:AlternateContent>
  <bookViews>
    <workbookView xWindow="120" yWindow="240" windowWidth="15180" windowHeight="8715" tabRatio="875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ÕES METEOROLÓGICAS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_xlnm.Print_Area" localSheetId="9">Chuva!$A$1:$AI$50</definedName>
    <definedName name="_xlnm.Print_Area" localSheetId="7">DirVento!$A$1:$AG$49</definedName>
    <definedName name="_xlnm.Print_Area" localSheetId="8">RajadaVento!$A$1:$AG$49</definedName>
    <definedName name="_xlnm.Print_Area" localSheetId="0">TempInst!$A$1:$AG$48</definedName>
    <definedName name="_xlnm.Print_Area" localSheetId="1">TempMax!$A$1:$AH$48</definedName>
    <definedName name="_xlnm.Print_Area" localSheetId="2">TempMin!$A$1:$AH$43</definedName>
    <definedName name="_xlnm.Print_Area" localSheetId="3">UmidInst!$A$1:$AG$48</definedName>
    <definedName name="_xlnm.Print_Area" localSheetId="4">UmidMax!$A$1:$AH$43</definedName>
    <definedName name="_xlnm.Print_Area" localSheetId="5">UmidMin!$A$1:$AH$43</definedName>
    <definedName name="_xlnm.Print_Area" localSheetId="6">VelVentoMax!$A$1:$AG$43</definedName>
  </definedNames>
  <calcPr calcId="162913"/>
</workbook>
</file>

<file path=xl/calcChain.xml><?xml version="1.0" encoding="utf-8"?>
<calcChain xmlns="http://schemas.openxmlformats.org/spreadsheetml/2006/main">
  <c r="AF42" i="4" l="1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G35" i="4" s="1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42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G42" i="5" s="1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H38" i="5" s="1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42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H41" i="6" s="1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F37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H37" i="6" s="1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H33" i="6" s="1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F40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F33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G35" i="8" s="1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42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H42" i="9" s="1"/>
  <c r="AF41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F40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F39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H38" i="9" s="1"/>
  <c r="AF37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F35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F34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F33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42" i="12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F41" i="12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G41" i="12" s="1"/>
  <c r="AF40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F39" i="12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F37" i="12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F36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F35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F34" i="12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F33" i="12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G33" i="12" s="1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G42" i="13"/>
  <c r="AF42" i="13"/>
  <c r="AE42" i="13"/>
  <c r="AD42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B42" i="13"/>
  <c r="AG41" i="13"/>
  <c r="AF41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AG40" i="13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AG39" i="13"/>
  <c r="AF39" i="13"/>
  <c r="AE39" i="13"/>
  <c r="AD39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AG38" i="13"/>
  <c r="AF38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B38" i="13"/>
  <c r="AG37" i="13"/>
  <c r="AF37" i="13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AG36" i="13"/>
  <c r="AF36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AG35" i="13"/>
  <c r="AF35" i="13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AG34" i="13"/>
  <c r="AF34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AG33" i="13"/>
  <c r="AF33" i="13"/>
  <c r="AE33" i="13"/>
  <c r="AD33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F42" i="15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F40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F39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F38" i="15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F37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F36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F35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F34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F33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42" i="14"/>
  <c r="AE42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AF41" i="14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AF40" i="1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F39" i="14"/>
  <c r="AE39" i="14"/>
  <c r="AD39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AF38" i="14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F37" i="1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AF36" i="1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F35" i="14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AI35" i="14" s="1"/>
  <c r="AF34" i="1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AI33" i="14"/>
  <c r="AF33" i="1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I32" i="14"/>
  <c r="AF32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G37" i="12" l="1"/>
  <c r="AH32" i="14"/>
  <c r="AH33" i="14"/>
  <c r="AH38" i="14"/>
  <c r="AG41" i="14"/>
  <c r="AH35" i="15"/>
  <c r="AH35" i="12"/>
  <c r="AH38" i="8"/>
  <c r="AH42" i="8"/>
  <c r="AG35" i="7"/>
  <c r="AH33" i="5"/>
  <c r="AH37" i="5"/>
  <c r="AH41" i="5"/>
  <c r="AG38" i="4"/>
  <c r="AG42" i="4"/>
  <c r="AH37" i="14"/>
  <c r="AH41" i="14"/>
  <c r="AH38" i="15"/>
  <c r="AH42" i="15"/>
  <c r="AG35" i="12"/>
  <c r="AH38" i="12"/>
  <c r="AH42" i="12"/>
  <c r="AG33" i="8"/>
  <c r="AG37" i="8"/>
  <c r="AG38" i="7"/>
  <c r="AG42" i="7"/>
  <c r="AH35" i="6"/>
  <c r="AG38" i="6"/>
  <c r="AG33" i="4"/>
  <c r="AG37" i="4"/>
  <c r="AG41" i="4"/>
  <c r="AH42" i="14"/>
  <c r="AG33" i="9"/>
  <c r="AG37" i="9"/>
  <c r="AG33" i="14"/>
  <c r="AG38" i="14"/>
  <c r="AI42" i="14"/>
  <c r="AI37" i="14"/>
  <c r="AI41" i="14"/>
  <c r="AH33" i="15"/>
  <c r="AH37" i="15"/>
  <c r="AH41" i="15"/>
  <c r="AH33" i="12"/>
  <c r="AH37" i="12"/>
  <c r="AG38" i="12"/>
  <c r="AH41" i="12"/>
  <c r="AG42" i="12"/>
  <c r="AG35" i="9"/>
  <c r="AG33" i="7"/>
  <c r="AG37" i="7"/>
  <c r="AG41" i="7"/>
  <c r="AH38" i="6"/>
  <c r="AH42" i="6"/>
  <c r="AH35" i="5"/>
  <c r="AG32" i="4"/>
  <c r="AH42" i="5"/>
  <c r="AG33" i="5"/>
  <c r="AG35" i="5"/>
  <c r="AG37" i="5"/>
  <c r="AG41" i="5"/>
  <c r="AG38" i="5"/>
  <c r="AH32" i="5"/>
  <c r="AG32" i="5"/>
  <c r="AG33" i="6"/>
  <c r="AG35" i="6"/>
  <c r="AG37" i="6"/>
  <c r="AG41" i="6"/>
  <c r="AG42" i="6"/>
  <c r="AH32" i="6"/>
  <c r="AG32" i="6"/>
  <c r="AG32" i="7"/>
  <c r="AH33" i="8"/>
  <c r="AH35" i="8"/>
  <c r="AH37" i="8"/>
  <c r="AG38" i="8"/>
  <c r="AG42" i="8"/>
  <c r="AH32" i="8"/>
  <c r="AG32" i="8"/>
  <c r="AH33" i="9"/>
  <c r="AH35" i="9"/>
  <c r="AH37" i="9"/>
  <c r="AG38" i="9"/>
  <c r="AG42" i="9"/>
  <c r="AH32" i="9"/>
  <c r="AG32" i="9"/>
  <c r="AH32" i="12"/>
  <c r="AG32" i="12"/>
  <c r="AG33" i="15"/>
  <c r="AG35" i="15"/>
  <c r="AG37" i="15"/>
  <c r="AG41" i="15"/>
  <c r="AG38" i="15"/>
  <c r="AG42" i="15"/>
  <c r="AH32" i="15"/>
  <c r="AG32" i="15"/>
  <c r="AG35" i="14"/>
  <c r="AH35" i="14"/>
  <c r="AG37" i="14"/>
  <c r="AI38" i="14"/>
  <c r="AG42" i="14"/>
  <c r="AG32" i="14"/>
  <c r="AF31" i="14" l="1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H16" i="15" l="1"/>
  <c r="AH20" i="15"/>
  <c r="AH24" i="15"/>
  <c r="AH28" i="15"/>
  <c r="AH8" i="15"/>
  <c r="AH12" i="15"/>
  <c r="AH5" i="15"/>
  <c r="AH13" i="15"/>
  <c r="AH17" i="15"/>
  <c r="AH21" i="15"/>
  <c r="AH25" i="15"/>
  <c r="AH7" i="15"/>
  <c r="AH11" i="15"/>
  <c r="AH15" i="15"/>
  <c r="AH19" i="15"/>
  <c r="AH23" i="15"/>
  <c r="AH27" i="15"/>
  <c r="AH31" i="15"/>
  <c r="AH6" i="15"/>
  <c r="AH10" i="15"/>
  <c r="AH14" i="15"/>
  <c r="AH18" i="15"/>
  <c r="AH22" i="15"/>
  <c r="AH26" i="15"/>
  <c r="AH30" i="15"/>
  <c r="AG5" i="15"/>
  <c r="AI5" i="14"/>
  <c r="AH5" i="14"/>
  <c r="AG5" i="14"/>
  <c r="AH5" i="12"/>
  <c r="AG13" i="4"/>
  <c r="AG13" i="7"/>
  <c r="AG5" i="12"/>
  <c r="AG13" i="12"/>
  <c r="AG30" i="15"/>
  <c r="AG21" i="14"/>
  <c r="AH21" i="14"/>
  <c r="AI21" i="14"/>
  <c r="AG13" i="15"/>
  <c r="AH13" i="12"/>
  <c r="AH13" i="5"/>
  <c r="AG13" i="5"/>
  <c r="AH13" i="6"/>
  <c r="AG13" i="6"/>
  <c r="AH13" i="8"/>
  <c r="AG13" i="8"/>
  <c r="AG13" i="9"/>
  <c r="AH13" i="9"/>
  <c r="AI20" i="14"/>
  <c r="AG20" i="14"/>
  <c r="AH20" i="14"/>
  <c r="AH23" i="12"/>
  <c r="AH6" i="12"/>
  <c r="AH10" i="12"/>
  <c r="AH14" i="12"/>
  <c r="AH17" i="12"/>
  <c r="AH8" i="12"/>
  <c r="AH12" i="12"/>
  <c r="AH20" i="12"/>
  <c r="AH7" i="12"/>
  <c r="AH11" i="12"/>
  <c r="AH15" i="12"/>
  <c r="AH19" i="12"/>
  <c r="AH27" i="12"/>
  <c r="AH31" i="12"/>
  <c r="AH18" i="12"/>
  <c r="AH22" i="12"/>
  <c r="AH26" i="12"/>
  <c r="AH30" i="12"/>
  <c r="AH21" i="12"/>
  <c r="AH25" i="12"/>
  <c r="AH16" i="12"/>
  <c r="AH24" i="12"/>
  <c r="AH28" i="12"/>
  <c r="H30" i="16"/>
  <c r="AH43" i="15" l="1"/>
  <c r="AH43" i="12"/>
  <c r="AI31" i="14"/>
  <c r="AI8" i="14"/>
  <c r="AG8" i="15" l="1"/>
  <c r="AH8" i="9"/>
  <c r="AH8" i="5"/>
  <c r="AG8" i="12"/>
  <c r="AH8" i="6"/>
  <c r="AH8" i="14"/>
  <c r="AG8" i="7"/>
  <c r="AH8" i="8"/>
  <c r="AG8" i="4"/>
  <c r="AG8" i="5"/>
  <c r="AG8" i="6"/>
  <c r="AG8" i="8"/>
  <c r="AG8" i="9"/>
  <c r="AG8" i="14"/>
  <c r="AI30" i="14"/>
  <c r="AI28" i="14"/>
  <c r="AI27" i="14"/>
  <c r="AI25" i="14"/>
  <c r="AI24" i="14"/>
  <c r="AI23" i="14"/>
  <c r="AI22" i="14"/>
  <c r="AI19" i="14"/>
  <c r="AI18" i="14"/>
  <c r="AI17" i="14"/>
  <c r="AI16" i="14"/>
  <c r="AI15" i="14"/>
  <c r="AI14" i="14"/>
  <c r="AI12" i="14"/>
  <c r="AI11" i="14"/>
  <c r="AI10" i="14"/>
  <c r="AI7" i="14"/>
  <c r="AI6" i="14"/>
  <c r="AH31" i="14" l="1"/>
  <c r="AG31" i="4"/>
  <c r="C43" i="4"/>
  <c r="G43" i="4"/>
  <c r="K43" i="4"/>
  <c r="O43" i="4"/>
  <c r="W43" i="4"/>
  <c r="AA43" i="4"/>
  <c r="AE43" i="4"/>
  <c r="E43" i="5"/>
  <c r="I43" i="5"/>
  <c r="M43" i="5"/>
  <c r="Q43" i="5"/>
  <c r="U43" i="5"/>
  <c r="Y43" i="5"/>
  <c r="AC43" i="5"/>
  <c r="D43" i="6"/>
  <c r="H43" i="6"/>
  <c r="L43" i="6"/>
  <c r="P43" i="6"/>
  <c r="T43" i="6"/>
  <c r="X43" i="6"/>
  <c r="AB43" i="6"/>
  <c r="AF43" i="6"/>
  <c r="C43" i="7"/>
  <c r="G43" i="7"/>
  <c r="K43" i="7"/>
  <c r="O43" i="7"/>
  <c r="S43" i="7"/>
  <c r="W43" i="7"/>
  <c r="AA43" i="7"/>
  <c r="AE43" i="7"/>
  <c r="B43" i="8"/>
  <c r="F43" i="8"/>
  <c r="J43" i="8"/>
  <c r="N43" i="8"/>
  <c r="R43" i="8"/>
  <c r="V43" i="8"/>
  <c r="Z43" i="8"/>
  <c r="AD43" i="8"/>
  <c r="E43" i="9"/>
  <c r="I43" i="9"/>
  <c r="M43" i="9"/>
  <c r="Q43" i="9"/>
  <c r="U43" i="9"/>
  <c r="Y43" i="9"/>
  <c r="AC43" i="9"/>
  <c r="D43" i="12"/>
  <c r="H43" i="12"/>
  <c r="L43" i="12"/>
  <c r="P43" i="12"/>
  <c r="T43" i="12"/>
  <c r="X43" i="12"/>
  <c r="AB43" i="12"/>
  <c r="AF43" i="12"/>
  <c r="C43" i="15"/>
  <c r="G43" i="15"/>
  <c r="K43" i="15"/>
  <c r="O43" i="15"/>
  <c r="S43" i="15"/>
  <c r="W43" i="15"/>
  <c r="AA43" i="15"/>
  <c r="S43" i="4"/>
  <c r="I43" i="4"/>
  <c r="Q43" i="4"/>
  <c r="U43" i="4"/>
  <c r="AC43" i="4"/>
  <c r="C43" i="5"/>
  <c r="G43" i="5"/>
  <c r="K43" i="5"/>
  <c r="O43" i="5"/>
  <c r="S43" i="5"/>
  <c r="W43" i="5"/>
  <c r="AA43" i="5"/>
  <c r="AE43" i="5"/>
  <c r="B43" i="6"/>
  <c r="F43" i="6"/>
  <c r="J43" i="6"/>
  <c r="N43" i="6"/>
  <c r="R43" i="6"/>
  <c r="V43" i="6"/>
  <c r="Z43" i="6"/>
  <c r="AD43" i="6"/>
  <c r="E43" i="7"/>
  <c r="I43" i="7"/>
  <c r="M43" i="7"/>
  <c r="Q43" i="7"/>
  <c r="U43" i="7"/>
  <c r="Y43" i="7"/>
  <c r="AC43" i="7"/>
  <c r="D43" i="8"/>
  <c r="H43" i="8"/>
  <c r="L43" i="8"/>
  <c r="P43" i="8"/>
  <c r="T43" i="8"/>
  <c r="X43" i="8"/>
  <c r="AB43" i="8"/>
  <c r="AF43" i="8"/>
  <c r="C43" i="9"/>
  <c r="G43" i="9"/>
  <c r="E43" i="4"/>
  <c r="M43" i="4"/>
  <c r="Y43" i="4"/>
  <c r="K43" i="9"/>
  <c r="O43" i="9"/>
  <c r="S43" i="9"/>
  <c r="W43" i="9"/>
  <c r="AA43" i="9"/>
  <c r="AE43" i="9"/>
  <c r="B43" i="12"/>
  <c r="F43" i="12"/>
  <c r="J43" i="12"/>
  <c r="N43" i="12"/>
  <c r="R43" i="12"/>
  <c r="V43" i="12"/>
  <c r="Z43" i="12"/>
  <c r="AD43" i="12"/>
  <c r="AG14" i="12"/>
  <c r="E43" i="15"/>
  <c r="I43" i="15"/>
  <c r="M43" i="15"/>
  <c r="Q43" i="15"/>
  <c r="U43" i="15"/>
  <c r="Y43" i="15"/>
  <c r="AC43" i="15"/>
  <c r="AG14" i="15"/>
  <c r="AE43" i="15"/>
  <c r="AG31" i="15"/>
  <c r="AG11" i="15"/>
  <c r="AG30" i="14"/>
  <c r="AG31" i="5"/>
  <c r="AH31" i="5"/>
  <c r="AG14" i="6"/>
  <c r="AH14" i="6"/>
  <c r="AH31" i="9"/>
  <c r="AG31" i="9"/>
  <c r="B44" i="14"/>
  <c r="B43" i="14"/>
  <c r="D44" i="14"/>
  <c r="D43" i="14"/>
  <c r="F44" i="14"/>
  <c r="F43" i="14"/>
  <c r="H44" i="14"/>
  <c r="H43" i="14"/>
  <c r="J44" i="14"/>
  <c r="J43" i="14"/>
  <c r="L44" i="14"/>
  <c r="L43" i="14"/>
  <c r="N44" i="14"/>
  <c r="N43" i="14"/>
  <c r="P44" i="14"/>
  <c r="P43" i="14"/>
  <c r="R44" i="14"/>
  <c r="R43" i="14"/>
  <c r="T44" i="14"/>
  <c r="T43" i="14"/>
  <c r="V44" i="14"/>
  <c r="V43" i="14"/>
  <c r="X44" i="14"/>
  <c r="X43" i="14"/>
  <c r="Z44" i="14"/>
  <c r="Z43" i="14"/>
  <c r="AB44" i="14"/>
  <c r="AB43" i="14"/>
  <c r="AD44" i="14"/>
  <c r="AD43" i="14"/>
  <c r="AF44" i="14"/>
  <c r="AF43" i="14"/>
  <c r="B43" i="4"/>
  <c r="AG14" i="5"/>
  <c r="AH14" i="5"/>
  <c r="AG31" i="6"/>
  <c r="AH31" i="6"/>
  <c r="AH31" i="8"/>
  <c r="AG31" i="8"/>
  <c r="AH14" i="9"/>
  <c r="AG14" i="9"/>
  <c r="C43" i="14"/>
  <c r="C44" i="14"/>
  <c r="E43" i="14"/>
  <c r="E44" i="14"/>
  <c r="G43" i="14"/>
  <c r="G44" i="14"/>
  <c r="I43" i="14"/>
  <c r="I44" i="14"/>
  <c r="K43" i="14"/>
  <c r="K44" i="14"/>
  <c r="M43" i="14"/>
  <c r="M44" i="14"/>
  <c r="O43" i="14"/>
  <c r="O44" i="14"/>
  <c r="Q43" i="14"/>
  <c r="Q44" i="14"/>
  <c r="S43" i="14"/>
  <c r="S44" i="14"/>
  <c r="U43" i="14"/>
  <c r="U44" i="14"/>
  <c r="W43" i="14"/>
  <c r="W44" i="14"/>
  <c r="Y43" i="14"/>
  <c r="Y44" i="14"/>
  <c r="AA43" i="14"/>
  <c r="AA44" i="14"/>
  <c r="AC43" i="14"/>
  <c r="AC44" i="14"/>
  <c r="AE43" i="14"/>
  <c r="AE44" i="14"/>
  <c r="D43" i="4"/>
  <c r="F43" i="4"/>
  <c r="H43" i="4"/>
  <c r="J43" i="4"/>
  <c r="L43" i="4"/>
  <c r="N43" i="4"/>
  <c r="P43" i="4"/>
  <c r="R43" i="4"/>
  <c r="T43" i="4"/>
  <c r="V43" i="4"/>
  <c r="X43" i="4"/>
  <c r="Z43" i="4"/>
  <c r="AB43" i="4"/>
  <c r="AD43" i="4"/>
  <c r="AF43" i="4"/>
  <c r="AG14" i="4"/>
  <c r="B43" i="5"/>
  <c r="D43" i="5"/>
  <c r="F43" i="5"/>
  <c r="H43" i="5"/>
  <c r="J43" i="5"/>
  <c r="L43" i="5"/>
  <c r="N43" i="5"/>
  <c r="P43" i="5"/>
  <c r="R43" i="5"/>
  <c r="T43" i="5"/>
  <c r="V43" i="5"/>
  <c r="X43" i="5"/>
  <c r="Z43" i="5"/>
  <c r="AB43" i="5"/>
  <c r="AD43" i="5"/>
  <c r="AF43" i="5"/>
  <c r="C43" i="6"/>
  <c r="E43" i="6"/>
  <c r="G43" i="6"/>
  <c r="I43" i="6"/>
  <c r="K43" i="6"/>
  <c r="M43" i="6"/>
  <c r="O43" i="6"/>
  <c r="Q43" i="6"/>
  <c r="S43" i="6"/>
  <c r="U43" i="6"/>
  <c r="W43" i="6"/>
  <c r="Y43" i="6"/>
  <c r="AA43" i="6"/>
  <c r="AC43" i="6"/>
  <c r="AE43" i="6"/>
  <c r="B43" i="7"/>
  <c r="D43" i="7"/>
  <c r="F43" i="7"/>
  <c r="H43" i="7"/>
  <c r="J43" i="7"/>
  <c r="L43" i="7"/>
  <c r="N43" i="7"/>
  <c r="P43" i="7"/>
  <c r="R43" i="7"/>
  <c r="T43" i="7"/>
  <c r="V43" i="7"/>
  <c r="X43" i="7"/>
  <c r="Z43" i="7"/>
  <c r="AB43" i="7"/>
  <c r="AD43" i="7"/>
  <c r="AF43" i="7"/>
  <c r="AG14" i="7"/>
  <c r="C43" i="8"/>
  <c r="E43" i="8"/>
  <c r="G43" i="8"/>
  <c r="I43" i="8"/>
  <c r="K43" i="8"/>
  <c r="M43" i="8"/>
  <c r="O43" i="8"/>
  <c r="Q43" i="8"/>
  <c r="S43" i="8"/>
  <c r="U43" i="8"/>
  <c r="W43" i="8"/>
  <c r="Y43" i="8"/>
  <c r="AA43" i="8"/>
  <c r="AC43" i="8"/>
  <c r="AE43" i="8"/>
  <c r="B43" i="9"/>
  <c r="D43" i="9"/>
  <c r="F43" i="9"/>
  <c r="H43" i="9"/>
  <c r="J43" i="9"/>
  <c r="L43" i="9"/>
  <c r="N43" i="9"/>
  <c r="P43" i="9"/>
  <c r="R43" i="9"/>
  <c r="T43" i="9"/>
  <c r="V43" i="9"/>
  <c r="X43" i="9"/>
  <c r="Z43" i="9"/>
  <c r="AB43" i="9"/>
  <c r="AD43" i="9"/>
  <c r="AF43" i="9"/>
  <c r="C43" i="12"/>
  <c r="E43" i="12"/>
  <c r="G43" i="12"/>
  <c r="I43" i="12"/>
  <c r="K43" i="12"/>
  <c r="M43" i="12"/>
  <c r="O43" i="12"/>
  <c r="Q43" i="12"/>
  <c r="S43" i="12"/>
  <c r="U43" i="12"/>
  <c r="W43" i="12"/>
  <c r="Y43" i="12"/>
  <c r="AA43" i="12"/>
  <c r="AC43" i="12"/>
  <c r="AE43" i="12"/>
  <c r="AG11" i="12"/>
  <c r="AG31" i="12"/>
  <c r="B43" i="15"/>
  <c r="D43" i="15"/>
  <c r="F43" i="15"/>
  <c r="H43" i="15"/>
  <c r="J43" i="15"/>
  <c r="L43" i="15"/>
  <c r="N43" i="15"/>
  <c r="P43" i="15"/>
  <c r="R43" i="15"/>
  <c r="T43" i="15"/>
  <c r="V43" i="15"/>
  <c r="X43" i="15"/>
  <c r="Z43" i="15"/>
  <c r="AB43" i="15"/>
  <c r="AD43" i="15"/>
  <c r="AF43" i="15"/>
  <c r="AG31" i="14"/>
  <c r="AG31" i="7"/>
  <c r="AH14" i="8"/>
  <c r="AG14" i="8"/>
  <c r="AH14" i="14" l="1"/>
  <c r="AG14" i="14"/>
  <c r="AH19" i="9" l="1"/>
  <c r="AH19" i="14"/>
  <c r="AG19" i="14"/>
  <c r="AH19" i="8"/>
  <c r="AH19" i="5"/>
  <c r="AG19" i="12"/>
  <c r="AG19" i="6"/>
  <c r="AG19" i="7"/>
  <c r="AG19" i="15"/>
  <c r="AG19" i="5"/>
  <c r="AH19" i="6"/>
  <c r="AG19" i="8"/>
  <c r="AG19" i="9"/>
  <c r="AG19" i="4" l="1"/>
  <c r="AH30" i="14" l="1"/>
  <c r="AG5" i="9"/>
  <c r="AG5" i="8"/>
  <c r="AG5" i="7"/>
  <c r="AH5" i="6"/>
  <c r="AG5" i="5"/>
  <c r="AG27" i="14"/>
  <c r="AH18" i="14"/>
  <c r="AH16" i="14"/>
  <c r="AG7" i="14"/>
  <c r="AG18" i="15"/>
  <c r="AG15" i="15"/>
  <c r="AG15" i="12"/>
  <c r="AG10" i="12"/>
  <c r="AG30" i="9"/>
  <c r="AH16" i="9"/>
  <c r="AG30" i="8"/>
  <c r="AG25" i="8"/>
  <c r="AH15" i="8"/>
  <c r="AH11" i="8"/>
  <c r="AG7" i="8"/>
  <c r="AH6" i="8"/>
  <c r="AG25" i="7"/>
  <c r="AH28" i="6"/>
  <c r="AH27" i="6"/>
  <c r="AH25" i="6"/>
  <c r="AH15" i="6"/>
  <c r="AH11" i="6"/>
  <c r="AH10" i="6"/>
  <c r="AG6" i="6"/>
  <c r="AG30" i="5"/>
  <c r="AH28" i="5"/>
  <c r="AG26" i="5"/>
  <c r="AH22" i="5"/>
  <c r="AH21" i="5"/>
  <c r="AH11" i="5"/>
  <c r="AG7" i="5"/>
  <c r="AG6" i="5"/>
  <c r="AG26" i="4"/>
  <c r="AG15" i="4"/>
  <c r="AG6" i="4"/>
  <c r="AG28" i="9"/>
  <c r="AG6" i="8"/>
  <c r="AG28" i="7"/>
  <c r="AG20" i="7"/>
  <c r="AH24" i="14"/>
  <c r="AH11" i="14"/>
  <c r="AG11" i="14"/>
  <c r="AG24" i="14"/>
  <c r="AH22" i="14"/>
  <c r="AG20" i="15"/>
  <c r="AG21" i="15"/>
  <c r="AG22" i="15"/>
  <c r="AG27" i="15"/>
  <c r="AG22" i="12"/>
  <c r="AG20" i="12"/>
  <c r="AH24" i="9"/>
  <c r="AG24" i="9"/>
  <c r="AG20" i="9"/>
  <c r="AH18" i="9"/>
  <c r="AH15" i="9"/>
  <c r="AH24" i="8"/>
  <c r="AG24" i="8"/>
  <c r="AG11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H20" i="9"/>
  <c r="AG24" i="12"/>
  <c r="AG6" i="12"/>
  <c r="AH22" i="6"/>
  <c r="AH20" i="6"/>
  <c r="AH20" i="8"/>
  <c r="AG28" i="14"/>
  <c r="AH21" i="6"/>
  <c r="AG28" i="12"/>
  <c r="AG24" i="6"/>
  <c r="AG22" i="5"/>
  <c r="AG20" i="6"/>
  <c r="AG20" i="8"/>
  <c r="AH21" i="9"/>
  <c r="AG27" i="6"/>
  <c r="AG12" i="8"/>
  <c r="AG10" i="14"/>
  <c r="AH5" i="5"/>
  <c r="AH11" i="9"/>
  <c r="AG28" i="6"/>
  <c r="AH28" i="14"/>
  <c r="AG21" i="7"/>
  <c r="AH21" i="8"/>
  <c r="AG21" i="12"/>
  <c r="AG21" i="9"/>
  <c r="AG21" i="5"/>
  <c r="AG17" i="12"/>
  <c r="AH12" i="9"/>
  <c r="AG12" i="15"/>
  <c r="AH12" i="8"/>
  <c r="AG12" i="14"/>
  <c r="AH12" i="14"/>
  <c r="AG12" i="9"/>
  <c r="AG10" i="4"/>
  <c r="AH5" i="9"/>
  <c r="AG24" i="7"/>
  <c r="AG24" i="5"/>
  <c r="AG22" i="6"/>
  <c r="AG22" i="14"/>
  <c r="AH22" i="8"/>
  <c r="AH22" i="9"/>
  <c r="AG21" i="8"/>
  <c r="AG20" i="4"/>
  <c r="AG17" i="14"/>
  <c r="AG17" i="8"/>
  <c r="AG6" i="14"/>
  <c r="AG6" i="15"/>
  <c r="AG6" i="7"/>
  <c r="AG6" i="9"/>
  <c r="AG28" i="8"/>
  <c r="AG22" i="7"/>
  <c r="AG22" i="8"/>
  <c r="AG16" i="7"/>
  <c r="AG16" i="14"/>
  <c r="AG12" i="12"/>
  <c r="AG11" i="9"/>
  <c r="AG10" i="8"/>
  <c r="AH6" i="14"/>
  <c r="AH6" i="9"/>
  <c r="AH5" i="8"/>
  <c r="AG28" i="5"/>
  <c r="AH28" i="8"/>
  <c r="AH28" i="9"/>
  <c r="AH26" i="6"/>
  <c r="AG26" i="7"/>
  <c r="AG26" i="8"/>
  <c r="AH26" i="9"/>
  <c r="AG26" i="12"/>
  <c r="AG26" i="15"/>
  <c r="AG26" i="9"/>
  <c r="AG26" i="6"/>
  <c r="AH26" i="8"/>
  <c r="AH26" i="5"/>
  <c r="AG25" i="14"/>
  <c r="AG25" i="9"/>
  <c r="AH25" i="5"/>
  <c r="AG25" i="6"/>
  <c r="AG23" i="7"/>
  <c r="AG23" i="8"/>
  <c r="AG23" i="15"/>
  <c r="AG24" i="15"/>
  <c r="AH23" i="5"/>
  <c r="AH23" i="6"/>
  <c r="AH23" i="8"/>
  <c r="AG23" i="9"/>
  <c r="AG23" i="14"/>
  <c r="AG23" i="12"/>
  <c r="AG23" i="5"/>
  <c r="AG23" i="4"/>
  <c r="AG23" i="6"/>
  <c r="AH23" i="9"/>
  <c r="AH23" i="14"/>
  <c r="AG22" i="9"/>
  <c r="AG21" i="4"/>
  <c r="AH20" i="5"/>
  <c r="AG18" i="7"/>
  <c r="AG18" i="5"/>
  <c r="AG18" i="8"/>
  <c r="AG17" i="9"/>
  <c r="AG17" i="4"/>
  <c r="AG17" i="7"/>
  <c r="AG17" i="15"/>
  <c r="AG17" i="5"/>
  <c r="AH17" i="14"/>
  <c r="AH17" i="6"/>
  <c r="AG16" i="9"/>
  <c r="AH16" i="8"/>
  <c r="AG16" i="4"/>
  <c r="AG16" i="5"/>
  <c r="AG16" i="12"/>
  <c r="AG16" i="15"/>
  <c r="AH15" i="5"/>
  <c r="AG12" i="5"/>
  <c r="AH7" i="6"/>
  <c r="AG7" i="6"/>
  <c r="AH7" i="8"/>
  <c r="AG7" i="12"/>
  <c r="AH6" i="5"/>
  <c r="AG5" i="6"/>
  <c r="AG5" i="4"/>
  <c r="AG7" i="4" l="1"/>
  <c r="AG22" i="4"/>
  <c r="AG18" i="4"/>
  <c r="AG30" i="4"/>
  <c r="AH7" i="5"/>
  <c r="AG20" i="5"/>
  <c r="AH24" i="5"/>
  <c r="AG21" i="6"/>
  <c r="AG15" i="7"/>
  <c r="AH18" i="8"/>
  <c r="AH25" i="9"/>
  <c r="AG25" i="12"/>
  <c r="AG27" i="12"/>
  <c r="AG7" i="15"/>
  <c r="AH10" i="14"/>
  <c r="AG17" i="6"/>
  <c r="AH17" i="8"/>
  <c r="AG18" i="12"/>
  <c r="AG28" i="4"/>
  <c r="AG25" i="5"/>
  <c r="AH18" i="5"/>
  <c r="AH12" i="6"/>
  <c r="AG18" i="6"/>
  <c r="AG11" i="7"/>
  <c r="AH25" i="8"/>
  <c r="AH10" i="9"/>
  <c r="AG15" i="9"/>
  <c r="AG28" i="15"/>
  <c r="AG24" i="4"/>
  <c r="AG11" i="4"/>
  <c r="AG12" i="4"/>
  <c r="AG25" i="4"/>
  <c r="AG10" i="5"/>
  <c r="AG11" i="5"/>
  <c r="AH12" i="5"/>
  <c r="AG15" i="5"/>
  <c r="AH16" i="5"/>
  <c r="AH27" i="5"/>
  <c r="AH17" i="5"/>
  <c r="AG15" i="6"/>
  <c r="AH16" i="6"/>
  <c r="AH24" i="6"/>
  <c r="AG10" i="7"/>
  <c r="AG12" i="7"/>
  <c r="AG16" i="8"/>
  <c r="AG18" i="9"/>
  <c r="AH17" i="9"/>
  <c r="AG15" i="14"/>
  <c r="AH25" i="14"/>
  <c r="AG30" i="7"/>
  <c r="AH30" i="8"/>
  <c r="AG30" i="12"/>
  <c r="AH30" i="5"/>
  <c r="AG30" i="6"/>
  <c r="AH30" i="9"/>
  <c r="AH30" i="6"/>
  <c r="AG27" i="5"/>
  <c r="AG27" i="4"/>
  <c r="AH27" i="14"/>
  <c r="AG25" i="15"/>
  <c r="AG18" i="14"/>
  <c r="AH18" i="6"/>
  <c r="AG16" i="6"/>
  <c r="AG15" i="8"/>
  <c r="AH15" i="14"/>
  <c r="AG12" i="6"/>
  <c r="AG11" i="6"/>
  <c r="AG10" i="15"/>
  <c r="AH10" i="8"/>
  <c r="AG10" i="6"/>
  <c r="AH10" i="5"/>
  <c r="AG10" i="9"/>
  <c r="AG7" i="9"/>
  <c r="AG7" i="7"/>
  <c r="AH7" i="14"/>
  <c r="AH7" i="9"/>
  <c r="AH6" i="6"/>
  <c r="AG43" i="14" l="1"/>
  <c r="AH43" i="14"/>
  <c r="AG44" i="14"/>
  <c r="AH43" i="9"/>
  <c r="AH43" i="6"/>
  <c r="AH43" i="8"/>
  <c r="AG43" i="8"/>
  <c r="AG43" i="4"/>
  <c r="AH43" i="5"/>
  <c r="AG43" i="7"/>
  <c r="AG43" i="6"/>
  <c r="AG43" i="9"/>
  <c r="AG43" i="5"/>
  <c r="AG43" i="15"/>
  <c r="AG43" i="12"/>
</calcChain>
</file>

<file path=xl/sharedStrings.xml><?xml version="1.0" encoding="utf-8"?>
<sst xmlns="http://schemas.openxmlformats.org/spreadsheetml/2006/main" count="884" uniqueCount="155">
  <si>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</si>
  <si>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</si>
  <si>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</si>
  <si>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</si>
  <si>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</si>
  <si>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</si>
  <si>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</si>
  <si>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</si>
  <si>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</si>
  <si>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</si>
  <si>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</si>
  <si>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</si>
  <si>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</si>
  <si>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</si>
  <si>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</si>
  <si>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</si>
  <si>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</si>
  <si>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</si>
  <si>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</si>
  <si>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</si>
  <si>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</si>
  <si>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</si>
  <si>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</si>
  <si>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</si>
  <si>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</si>
  <si>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</si>
  <si>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</si>
  <si>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</si>
  <si>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</si>
  <si>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</si>
  <si>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</si>
  <si>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</si>
  <si>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</si>
  <si>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</si>
  <si>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</si>
  <si>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</si>
  <si>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</si>
  <si>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</si>
  <si>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</si>
  <si>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</si>
  <si>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</si>
  <si>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</si>
  <si>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Mínima</t>
  </si>
  <si>
    <t>Maior Ocorrência</t>
  </si>
  <si>
    <t>Total</t>
  </si>
  <si>
    <t>Água Clara</t>
  </si>
  <si>
    <t>Bela Vista</t>
  </si>
  <si>
    <t>Jardim</t>
  </si>
  <si>
    <t>Costa Rica</t>
  </si>
  <si>
    <t>Sonora</t>
  </si>
  <si>
    <t xml:space="preserve"> </t>
  </si>
  <si>
    <t>Carlos Eduardo Borges Daniel</t>
  </si>
  <si>
    <t>Geógrafo/Assessoria Técnica/Cemtec</t>
  </si>
  <si>
    <t>Dias sem chuvas</t>
  </si>
  <si>
    <t>no mês</t>
  </si>
  <si>
    <t>Bataguassu</t>
  </si>
  <si>
    <t>MUNICÍPIOS DO ESTADO DE MS</t>
  </si>
  <si>
    <t>PCDs</t>
  </si>
  <si>
    <t>Código da estação</t>
  </si>
  <si>
    <t>Latitude         ( ° )</t>
  </si>
  <si>
    <t>Longitude  ( ° )</t>
  </si>
  <si>
    <t>Altitude (m)</t>
  </si>
  <si>
    <t>Aberta em:</t>
  </si>
  <si>
    <t>PCDs DO INMET</t>
  </si>
  <si>
    <t>Localização Física das PCDs Automáticas</t>
  </si>
  <si>
    <t xml:space="preserve">Água Clara 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</si>
  <si>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</si>
  <si>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</si>
  <si>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</si>
  <si>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</si>
  <si>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</si>
  <si>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</si>
  <si>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</si>
  <si>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</si>
  <si>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</si>
  <si>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A 759</t>
  </si>
  <si>
    <t xml:space="preserve"> BR 267, km 35 - Distrito Industrial Casulo</t>
  </si>
  <si>
    <t>A702</t>
  </si>
  <si>
    <t>BR 262 – km 04 – Saída para Aquidauana (EMBRAPA)</t>
  </si>
  <si>
    <t>A742</t>
  </si>
  <si>
    <t>Rodovia BR 158 – Saída para Paranaíba (Conab)</t>
  </si>
  <si>
    <t>A730</t>
  </si>
  <si>
    <t>Rodovia MS 306 – km 96 – Saída para Cassilândia (Exército)</t>
  </si>
  <si>
    <t>A724</t>
  </si>
  <si>
    <t>Rua Cárceres, 296 – Centro (Exército) Coronel Rocha- 32311890</t>
  </si>
  <si>
    <t>A760</t>
  </si>
  <si>
    <t>Aeroporto de Costa Rica</t>
  </si>
  <si>
    <t>A720</t>
  </si>
  <si>
    <t>47° BI – BR 163 – km 729 – Vila São Paulo (Exército)</t>
  </si>
  <si>
    <t>A721</t>
  </si>
  <si>
    <t>Av. Guaicurus, n° 9000 (Exército) 67-34169490</t>
  </si>
  <si>
    <t>Itaquiraí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</si>
  <si>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</si>
  <si>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</si>
  <si>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</si>
  <si>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</si>
  <si>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</si>
  <si>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</si>
  <si>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</si>
  <si>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</si>
  <si>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A731</t>
  </si>
  <si>
    <t>Rodovia MS 460 – km 1,5 – Saída para Água Fria (Conab) Fone: 67-34541384 Elvis  Rodrigues Lima ms.ua-maracaju@conab.gov.br</t>
  </si>
  <si>
    <t>A722</t>
  </si>
  <si>
    <t>Rodovia MS 339 – km 20 – Zona Rural (Exército)</t>
  </si>
  <si>
    <t>Nhumirim (Embrapa Pantanal)</t>
  </si>
  <si>
    <t>A717</t>
  </si>
  <si>
    <t>Rua 21 de Setembro, 1880 – Fazenda Nhumirim (EMBRAPA)</t>
  </si>
  <si>
    <t>A710</t>
  </si>
  <si>
    <t>13/112006</t>
  </si>
  <si>
    <t>Av. Três Lagoas, s/n° - Jardim Jaraguá (Prefeitura)</t>
  </si>
  <si>
    <t>A703</t>
  </si>
  <si>
    <t>Av. Brasil esquina com Cardoso s/n° (Prefeitura)</t>
  </si>
  <si>
    <t>A723</t>
  </si>
  <si>
    <t>Cia de Fronteira – Rua Capitão Cantalice, 1077 (Exército)</t>
  </si>
  <si>
    <t>A732</t>
  </si>
  <si>
    <t>Rodovia BR 163 – km 541 – Zona Rural (Exército)</t>
  </si>
  <si>
    <t xml:space="preserve">Rio Brilhante </t>
  </si>
  <si>
    <t>A743</t>
  </si>
  <si>
    <t>Rodovia BR 163 – km 252 (Conab)</t>
  </si>
  <si>
    <t>A754</t>
  </si>
  <si>
    <t>1°/10/2008</t>
  </si>
  <si>
    <t xml:space="preserve"> Rodovia MS, km 162 – Saída para Maracajú (Conab) 32721371</t>
  </si>
  <si>
    <t>A751</t>
  </si>
  <si>
    <t>(Prefeitura)</t>
  </si>
  <si>
    <t>A761</t>
  </si>
  <si>
    <t>30/11/2012</t>
  </si>
  <si>
    <t>Rua da Cana, 178 - Centro</t>
  </si>
  <si>
    <t>A704</t>
  </si>
  <si>
    <t>Rua 13 de Junho, 352 – Bairro Santos Dumont (Prefeitura)</t>
  </si>
  <si>
    <t>TOTAL</t>
  </si>
  <si>
    <t xml:space="preserve">Fontes: </t>
  </si>
  <si>
    <t>http://www.inmet.gov.br/sonabra/maps/automaticas.php</t>
  </si>
  <si>
    <t>*</t>
  </si>
  <si>
    <t>Março/2018</t>
  </si>
  <si>
    <t>(*) Nenhuma Infotmação Disponivel pelo INMET</t>
  </si>
  <si>
    <t>Ma. Franciane Rodrigues</t>
  </si>
  <si>
    <t>CoordenadoraTécnica/Cemtec</t>
  </si>
  <si>
    <t>NO</t>
  </si>
  <si>
    <t>N</t>
  </si>
  <si>
    <t>SO</t>
  </si>
  <si>
    <t>SE</t>
  </si>
  <si>
    <t>NE</t>
  </si>
  <si>
    <t>O</t>
  </si>
  <si>
    <t>Fonte : Inmet/Semagro/Cemtec-MS</t>
  </si>
  <si>
    <t>L</t>
  </si>
  <si>
    <t>Bandeirantes</t>
  </si>
  <si>
    <t>Bonito</t>
  </si>
  <si>
    <t>Caarapó</t>
  </si>
  <si>
    <t>Camapuã</t>
  </si>
  <si>
    <t>Fátima do Sul</t>
  </si>
  <si>
    <t>Itaporã</t>
  </si>
  <si>
    <t>Laguna Carapã</t>
  </si>
  <si>
    <t>Nova Alvorada</t>
  </si>
  <si>
    <t>Pedro Gomes</t>
  </si>
  <si>
    <t>Ribas do Rio Pardo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</si>
</sst>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rgb="FFC0000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9"/>
      <color rgb="FFC00000"/>
      <name val="Arial"/>
      <family val="2"/>
    </font>
    <font>
      <sz val="9"/>
      <color rgb="FFFF0000"/>
      <name val="Arial"/>
      <family val="2"/>
    </font>
    <font>
      <b/>
      <sz val="10"/>
      <color rgb="FFC00000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color rgb="FFC00000"/>
      <name val="Arial"/>
      <family val="2"/>
    </font>
    <font>
      <b/>
      <sz val="16"/>
      <color rgb="FFC00000"/>
      <name val="Arial"/>
      <family val="2"/>
    </font>
    <font>
      <b/>
      <sz val="14"/>
      <color rgb="FFC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bgColor theme="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9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</cellStyleXfs>
  <cellXfs count="175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9" fillId="0" borderId="0" xfId="0" applyNumberFormat="1" applyFont="1" applyAlignment="1">
      <alignment horizontal="center"/>
    </xf>
    <xf numFmtId="2" fontId="10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2" fontId="4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3" fillId="7" borderId="1" xfId="0" applyFont="1" applyFill="1" applyBorder="1" applyAlignment="1">
      <alignment wrapText="1"/>
    </xf>
    <xf numFmtId="0" fontId="13" fillId="7" borderId="1" xfId="0" applyFont="1" applyFill="1" applyBorder="1" applyAlignment="1">
      <alignment horizontal="center" vertical="center" wrapText="1"/>
    </xf>
    <xf numFmtId="14" fontId="13" fillId="7" borderId="1" xfId="0" applyNumberFormat="1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3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3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3" fillId="7" borderId="1" xfId="0" applyFont="1" applyFill="1" applyBorder="1" applyAlignment="1">
      <alignment horizontal="left" vertical="center" wrapText="1"/>
    </xf>
    <xf numFmtId="0" fontId="13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0" fillId="7" borderId="0" xfId="2" applyFont="1" applyFill="1" applyAlignment="1" applyProtection="1"/>
    <xf numFmtId="0" fontId="0" fillId="7" borderId="0" xfId="0" applyFill="1" applyBorder="1" applyAlignment="1"/>
    <xf numFmtId="0" fontId="20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3" fillId="7" borderId="5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0" fontId="0" fillId="7" borderId="4" xfId="0" applyFill="1" applyBorder="1"/>
    <xf numFmtId="0" fontId="9" fillId="7" borderId="0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0" xfId="0" applyFill="1" applyBorder="1"/>
    <xf numFmtId="0" fontId="3" fillId="7" borderId="6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8" xfId="0" applyFill="1" applyBorder="1"/>
    <xf numFmtId="0" fontId="3" fillId="7" borderId="7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0" fillId="7" borderId="6" xfId="0" applyFill="1" applyBorder="1"/>
    <xf numFmtId="0" fontId="3" fillId="7" borderId="9" xfId="0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21" fillId="7" borderId="6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0" fontId="21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7" fillId="1" borderId="12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1" fontId="11" fillId="0" borderId="12" xfId="0" applyNumberFormat="1" applyFont="1" applyBorder="1" applyAlignment="1">
      <alignment horizontal="center"/>
    </xf>
    <xf numFmtId="0" fontId="4" fillId="2" borderId="11" xfId="0" applyFont="1" applyFill="1" applyBorder="1" applyAlignment="1">
      <alignment horizontal="left" vertical="center"/>
    </xf>
    <xf numFmtId="0" fontId="9" fillId="5" borderId="1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" fontId="9" fillId="7" borderId="6" xfId="0" applyNumberFormat="1" applyFont="1" applyFill="1" applyBorder="1" applyAlignment="1">
      <alignment horizontal="center"/>
    </xf>
    <xf numFmtId="0" fontId="16" fillId="7" borderId="8" xfId="0" applyFont="1" applyFill="1" applyBorder="1" applyAlignment="1">
      <alignment horizontal="center" vertical="center"/>
    </xf>
    <xf numFmtId="0" fontId="15" fillId="7" borderId="8" xfId="0" applyFont="1" applyFill="1" applyBorder="1" applyAlignment="1">
      <alignment horizontal="center" vertical="center"/>
    </xf>
    <xf numFmtId="1" fontId="9" fillId="7" borderId="9" xfId="0" applyNumberFormat="1" applyFont="1" applyFill="1" applyBorder="1" applyAlignment="1">
      <alignment horizontal="center"/>
    </xf>
    <xf numFmtId="0" fontId="13" fillId="7" borderId="0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2" fontId="4" fillId="3" borderId="12" xfId="0" applyNumberFormat="1" applyFont="1" applyFill="1" applyBorder="1" applyAlignment="1">
      <alignment horizontal="center" vertical="center"/>
    </xf>
    <xf numFmtId="2" fontId="9" fillId="3" borderId="12" xfId="0" applyNumberFormat="1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2" fontId="4" fillId="4" borderId="12" xfId="0" applyNumberFormat="1" applyFont="1" applyFill="1" applyBorder="1" applyAlignment="1">
      <alignment horizontal="center" vertical="center"/>
    </xf>
    <xf numFmtId="2" fontId="4" fillId="4" borderId="14" xfId="0" applyNumberFormat="1" applyFont="1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center"/>
    </xf>
    <xf numFmtId="0" fontId="9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1" fontId="11" fillId="0" borderId="12" xfId="0" applyNumberFormat="1" applyFont="1" applyBorder="1" applyAlignment="1">
      <alignment horizontal="center" vertical="center"/>
    </xf>
    <xf numFmtId="0" fontId="11" fillId="0" borderId="12" xfId="0" applyNumberFormat="1" applyFont="1" applyBorder="1" applyAlignment="1">
      <alignment horizontal="center" vertical="center"/>
    </xf>
    <xf numFmtId="2" fontId="18" fillId="6" borderId="12" xfId="0" applyNumberFormat="1" applyFont="1" applyFill="1" applyBorder="1" applyAlignment="1">
      <alignment horizontal="center" vertical="center"/>
    </xf>
    <xf numFmtId="2" fontId="11" fillId="0" borderId="12" xfId="0" applyNumberFormat="1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0" fillId="7" borderId="9" xfId="0" applyFill="1" applyBorder="1"/>
    <xf numFmtId="2" fontId="3" fillId="7" borderId="0" xfId="0" applyNumberFormat="1" applyFont="1" applyFill="1" applyBorder="1" applyAlignment="1">
      <alignment horizontal="center" vertical="center"/>
    </xf>
    <xf numFmtId="2" fontId="3" fillId="7" borderId="8" xfId="0" applyNumberFormat="1" applyFont="1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9" fillId="4" borderId="12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2" fontId="6" fillId="4" borderId="12" xfId="0" applyNumberFormat="1" applyFont="1" applyFill="1" applyBorder="1" applyAlignment="1">
      <alignment horizontal="center" vertical="center"/>
    </xf>
    <xf numFmtId="0" fontId="2" fillId="7" borderId="6" xfId="0" applyFont="1" applyFill="1" applyBorder="1" applyAlignment="1">
      <alignment vertical="center"/>
    </xf>
    <xf numFmtId="0" fontId="2" fillId="7" borderId="9" xfId="0" applyFont="1" applyFill="1" applyBorder="1" applyAlignment="1">
      <alignment vertical="center"/>
    </xf>
    <xf numFmtId="0" fontId="2" fillId="7" borderId="0" xfId="0" applyFont="1" applyFill="1" applyBorder="1" applyAlignment="1">
      <alignment vertical="center"/>
    </xf>
    <xf numFmtId="2" fontId="4" fillId="2" borderId="10" xfId="0" applyNumberFormat="1" applyFont="1" applyFill="1" applyBorder="1" applyAlignment="1">
      <alignment horizontal="center" vertical="center"/>
    </xf>
    <xf numFmtId="2" fontId="9" fillId="3" borderId="10" xfId="0" applyNumberFormat="1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left" vertical="center"/>
    </xf>
    <xf numFmtId="2" fontId="9" fillId="4" borderId="18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5" fillId="7" borderId="20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14" fontId="17" fillId="0" borderId="13" xfId="0" applyNumberFormat="1" applyFont="1" applyBorder="1" applyAlignment="1">
      <alignment horizontal="center"/>
    </xf>
    <xf numFmtId="1" fontId="9" fillId="7" borderId="16" xfId="0" applyNumberFormat="1" applyFont="1" applyFill="1" applyBorder="1" applyAlignment="1">
      <alignment horizontal="center"/>
    </xf>
    <xf numFmtId="14" fontId="17" fillId="7" borderId="20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5" fillId="7" borderId="24" xfId="0" applyFont="1" applyFill="1" applyBorder="1"/>
    <xf numFmtId="0" fontId="10" fillId="0" borderId="1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49" fontId="22" fillId="0" borderId="1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" fontId="4" fillId="0" borderId="19" xfId="0" applyNumberFormat="1" applyFont="1" applyBorder="1" applyAlignment="1">
      <alignment horizontal="center" vertical="center"/>
    </xf>
    <xf numFmtId="49" fontId="22" fillId="0" borderId="15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49" fontId="23" fillId="0" borderId="1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7" fillId="7" borderId="22" xfId="0" applyFont="1" applyFill="1" applyBorder="1" applyAlignment="1">
      <alignment horizontal="center" vertical="center"/>
    </xf>
    <xf numFmtId="49" fontId="22" fillId="7" borderId="15" xfId="0" applyNumberFormat="1" applyFont="1" applyFill="1" applyBorder="1" applyAlignment="1">
      <alignment horizontal="center" vertical="center"/>
    </xf>
    <xf numFmtId="49" fontId="22" fillId="7" borderId="23" xfId="0" applyNumberFormat="1" applyFont="1" applyFill="1" applyBorder="1" applyAlignment="1">
      <alignment horizontal="center" vertic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45</xdr:row>
      <xdr:rowOff>63500</xdr:rowOff>
    </xdr:from>
    <xdr:to>
      <xdr:col>2</xdr:col>
      <xdr:colOff>285750</xdr:colOff>
      <xdr:row>48</xdr:row>
      <xdr:rowOff>116418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670051" cy="538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243417</xdr:colOff>
      <xdr:row>44</xdr:row>
      <xdr:rowOff>105833</xdr:rowOff>
    </xdr:from>
    <xdr:to>
      <xdr:col>32</xdr:col>
      <xdr:colOff>338666</xdr:colOff>
      <xdr:row>48</xdr:row>
      <xdr:rowOff>31750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98250" y="7408333"/>
          <a:ext cx="1534583" cy="560917"/>
        </a:xfrm>
        <a:prstGeom prst="rect">
          <a:avLst/>
        </a:prstGeom>
      </xdr:spPr>
    </xdr:pic>
    <xdr:clientData/>
  </xdr:twoCellAnchor>
  <xdr:twoCellAnchor editAs="oneCell">
    <xdr:from>
      <xdr:col>14</xdr:col>
      <xdr:colOff>264585</xdr:colOff>
      <xdr:row>45</xdr:row>
      <xdr:rowOff>21165</xdr:rowOff>
    </xdr:from>
    <xdr:to>
      <xdr:col>18</xdr:col>
      <xdr:colOff>126205</xdr:colOff>
      <xdr:row>48</xdr:row>
      <xdr:rowOff>130704</xdr:rowOff>
    </xdr:to>
    <xdr:pic>
      <xdr:nvPicPr>
        <xdr:cNvPr id="5" name="Imagem 4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6402918" y="7482415"/>
          <a:ext cx="1279787" cy="58578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46</xdr:row>
      <xdr:rowOff>63500</xdr:rowOff>
    </xdr:from>
    <xdr:to>
      <xdr:col>2</xdr:col>
      <xdr:colOff>211667</xdr:colOff>
      <xdr:row>49</xdr:row>
      <xdr:rowOff>137586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664450"/>
          <a:ext cx="1746251" cy="5492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148167</xdr:colOff>
      <xdr:row>44</xdr:row>
      <xdr:rowOff>74084</xdr:rowOff>
    </xdr:from>
    <xdr:to>
      <xdr:col>34</xdr:col>
      <xdr:colOff>840318</xdr:colOff>
      <xdr:row>49</xdr:row>
      <xdr:rowOff>74085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1834" y="7376584"/>
          <a:ext cx="2269067" cy="793751"/>
        </a:xfrm>
        <a:prstGeom prst="rect">
          <a:avLst/>
        </a:prstGeom>
      </xdr:spPr>
    </xdr:pic>
    <xdr:clientData/>
  </xdr:twoCellAnchor>
  <xdr:twoCellAnchor editAs="oneCell">
    <xdr:from>
      <xdr:col>14</xdr:col>
      <xdr:colOff>390526</xdr:colOff>
      <xdr:row>44</xdr:row>
      <xdr:rowOff>127001</xdr:rowOff>
    </xdr:from>
    <xdr:to>
      <xdr:col>18</xdr:col>
      <xdr:colOff>374650</xdr:colOff>
      <xdr:row>49</xdr:row>
      <xdr:rowOff>130707</xdr:rowOff>
    </xdr:to>
    <xdr:pic>
      <xdr:nvPicPr>
        <xdr:cNvPr id="5" name="Imagem 4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206193" y="7429501"/>
          <a:ext cx="1635124" cy="79745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45</xdr:row>
      <xdr:rowOff>63500</xdr:rowOff>
    </xdr:from>
    <xdr:to>
      <xdr:col>2</xdr:col>
      <xdr:colOff>285750</xdr:colOff>
      <xdr:row>48</xdr:row>
      <xdr:rowOff>137584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670051" cy="549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126999</xdr:colOff>
      <xdr:row>44</xdr:row>
      <xdr:rowOff>148166</xdr:rowOff>
    </xdr:from>
    <xdr:to>
      <xdr:col>33</xdr:col>
      <xdr:colOff>349247</xdr:colOff>
      <xdr:row>48</xdr:row>
      <xdr:rowOff>95249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4082" y="7450666"/>
          <a:ext cx="1428748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46</xdr:row>
      <xdr:rowOff>10581</xdr:rowOff>
    </xdr:from>
    <xdr:to>
      <xdr:col>18</xdr:col>
      <xdr:colOff>115620</xdr:colOff>
      <xdr:row>49</xdr:row>
      <xdr:rowOff>77785</xdr:rowOff>
    </xdr:to>
    <xdr:pic>
      <xdr:nvPicPr>
        <xdr:cNvPr id="5" name="Imagem 4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6170083" y="7630581"/>
          <a:ext cx="1121037" cy="54345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45</xdr:row>
      <xdr:rowOff>63500</xdr:rowOff>
    </xdr:from>
    <xdr:to>
      <xdr:col>2</xdr:col>
      <xdr:colOff>285750</xdr:colOff>
      <xdr:row>48</xdr:row>
      <xdr:rowOff>127001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670051" cy="549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169333</xdr:colOff>
      <xdr:row>45</xdr:row>
      <xdr:rowOff>10584</xdr:rowOff>
    </xdr:from>
    <xdr:to>
      <xdr:col>33</xdr:col>
      <xdr:colOff>285749</xdr:colOff>
      <xdr:row>48</xdr:row>
      <xdr:rowOff>105834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4083" y="7471834"/>
          <a:ext cx="1259416" cy="571500"/>
        </a:xfrm>
        <a:prstGeom prst="rect">
          <a:avLst/>
        </a:prstGeom>
      </xdr:spPr>
    </xdr:pic>
    <xdr:clientData/>
  </xdr:twoCellAnchor>
  <xdr:twoCellAnchor editAs="oneCell">
    <xdr:from>
      <xdr:col>14</xdr:col>
      <xdr:colOff>169334</xdr:colOff>
      <xdr:row>46</xdr:row>
      <xdr:rowOff>10582</xdr:rowOff>
    </xdr:from>
    <xdr:to>
      <xdr:col>17</xdr:col>
      <xdr:colOff>275167</xdr:colOff>
      <xdr:row>49</xdr:row>
      <xdr:rowOff>67203</xdr:rowOff>
    </xdr:to>
    <xdr:pic>
      <xdr:nvPicPr>
        <xdr:cNvPr id="5" name="Imagem 4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6011334" y="7630582"/>
          <a:ext cx="1164166" cy="53287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45</xdr:row>
      <xdr:rowOff>63500</xdr:rowOff>
    </xdr:from>
    <xdr:to>
      <xdr:col>2</xdr:col>
      <xdr:colOff>285750</xdr:colOff>
      <xdr:row>48</xdr:row>
      <xdr:rowOff>137584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670051" cy="549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169334</xdr:colOff>
      <xdr:row>44</xdr:row>
      <xdr:rowOff>63499</xdr:rowOff>
    </xdr:from>
    <xdr:to>
      <xdr:col>32</xdr:col>
      <xdr:colOff>148165</xdr:colOff>
      <xdr:row>48</xdr:row>
      <xdr:rowOff>10582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5417" y="7365999"/>
          <a:ext cx="1418165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31750</xdr:colOff>
      <xdr:row>45</xdr:row>
      <xdr:rowOff>21166</xdr:rowOff>
    </xdr:from>
    <xdr:to>
      <xdr:col>18</xdr:col>
      <xdr:colOff>158749</xdr:colOff>
      <xdr:row>48</xdr:row>
      <xdr:rowOff>151871</xdr:rowOff>
    </xdr:to>
    <xdr:pic>
      <xdr:nvPicPr>
        <xdr:cNvPr id="5" name="Imagem 4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6350000" y="7482416"/>
          <a:ext cx="1206499" cy="6069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45</xdr:row>
      <xdr:rowOff>63500</xdr:rowOff>
    </xdr:from>
    <xdr:to>
      <xdr:col>2</xdr:col>
      <xdr:colOff>285750</xdr:colOff>
      <xdr:row>48</xdr:row>
      <xdr:rowOff>127001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736726" cy="549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380999</xdr:colOff>
      <xdr:row>44</xdr:row>
      <xdr:rowOff>63500</xdr:rowOff>
    </xdr:from>
    <xdr:to>
      <xdr:col>33</xdr:col>
      <xdr:colOff>317497</xdr:colOff>
      <xdr:row>48</xdr:row>
      <xdr:rowOff>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14916" y="7366000"/>
          <a:ext cx="1746248" cy="571500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381000</xdr:colOff>
      <xdr:row>44</xdr:row>
      <xdr:rowOff>95249</xdr:rowOff>
    </xdr:from>
    <xdr:to>
      <xdr:col>19</xdr:col>
      <xdr:colOff>221454</xdr:colOff>
      <xdr:row>48</xdr:row>
      <xdr:rowOff>56621</xdr:rowOff>
    </xdr:to>
    <xdr:pic>
      <xdr:nvPicPr>
        <xdr:cNvPr id="5" name="Imagem 4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344833" y="7397749"/>
          <a:ext cx="1523204" cy="59637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45</xdr:row>
      <xdr:rowOff>63500</xdr:rowOff>
    </xdr:from>
    <xdr:to>
      <xdr:col>2</xdr:col>
      <xdr:colOff>285750</xdr:colOff>
      <xdr:row>48</xdr:row>
      <xdr:rowOff>127001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670051" cy="549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232833</xdr:colOff>
      <xdr:row>44</xdr:row>
      <xdr:rowOff>42334</xdr:rowOff>
    </xdr:from>
    <xdr:to>
      <xdr:col>33</xdr:col>
      <xdr:colOff>353481</xdr:colOff>
      <xdr:row>47</xdr:row>
      <xdr:rowOff>137584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92416" y="7344834"/>
          <a:ext cx="1591732" cy="571500"/>
        </a:xfrm>
        <a:prstGeom prst="rect">
          <a:avLst/>
        </a:prstGeom>
      </xdr:spPr>
    </xdr:pic>
    <xdr:clientData/>
  </xdr:twoCellAnchor>
  <xdr:twoCellAnchor editAs="oneCell">
    <xdr:from>
      <xdr:col>4</xdr:col>
      <xdr:colOff>306919</xdr:colOff>
      <xdr:row>44</xdr:row>
      <xdr:rowOff>116416</xdr:rowOff>
    </xdr:from>
    <xdr:to>
      <xdr:col>8</xdr:col>
      <xdr:colOff>179122</xdr:colOff>
      <xdr:row>48</xdr:row>
      <xdr:rowOff>77788</xdr:rowOff>
    </xdr:to>
    <xdr:pic>
      <xdr:nvPicPr>
        <xdr:cNvPr id="5" name="Imagem 4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2751669" y="7418916"/>
          <a:ext cx="1226870" cy="59637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45</xdr:row>
      <xdr:rowOff>63500</xdr:rowOff>
    </xdr:from>
    <xdr:to>
      <xdr:col>2</xdr:col>
      <xdr:colOff>285750</xdr:colOff>
      <xdr:row>48</xdr:row>
      <xdr:rowOff>127001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670051" cy="549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329141</xdr:colOff>
      <xdr:row>44</xdr:row>
      <xdr:rowOff>74083</xdr:rowOff>
    </xdr:from>
    <xdr:to>
      <xdr:col>33</xdr:col>
      <xdr:colOff>551389</xdr:colOff>
      <xdr:row>48</xdr:row>
      <xdr:rowOff>10583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4891" y="7376583"/>
          <a:ext cx="1407581" cy="571500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45</xdr:row>
      <xdr:rowOff>105832</xdr:rowOff>
    </xdr:from>
    <xdr:to>
      <xdr:col>18</xdr:col>
      <xdr:colOff>223571</xdr:colOff>
      <xdr:row>48</xdr:row>
      <xdr:rowOff>127527</xdr:rowOff>
    </xdr:to>
    <xdr:pic>
      <xdr:nvPicPr>
        <xdr:cNvPr id="5" name="Imagem 4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6614583" y="7567082"/>
          <a:ext cx="1197238" cy="49794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46</xdr:row>
      <xdr:rowOff>63500</xdr:rowOff>
    </xdr:from>
    <xdr:to>
      <xdr:col>3</xdr:col>
      <xdr:colOff>0</xdr:colOff>
      <xdr:row>49</xdr:row>
      <xdr:rowOff>135468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6149975"/>
          <a:ext cx="1708151" cy="548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200025</xdr:colOff>
      <xdr:row>46</xdr:row>
      <xdr:rowOff>57150</xdr:rowOff>
    </xdr:from>
    <xdr:to>
      <xdr:col>32</xdr:col>
      <xdr:colOff>857249</xdr:colOff>
      <xdr:row>49</xdr:row>
      <xdr:rowOff>63500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5725" y="5705475"/>
          <a:ext cx="1847849" cy="492125"/>
        </a:xfrm>
        <a:prstGeom prst="rect">
          <a:avLst/>
        </a:prstGeom>
      </xdr:spPr>
    </xdr:pic>
    <xdr:clientData/>
  </xdr:twoCellAnchor>
  <xdr:twoCellAnchor editAs="oneCell">
    <xdr:from>
      <xdr:col>13</xdr:col>
      <xdr:colOff>29634</xdr:colOff>
      <xdr:row>46</xdr:row>
      <xdr:rowOff>142876</xdr:rowOff>
    </xdr:from>
    <xdr:to>
      <xdr:col>18</xdr:col>
      <xdr:colOff>219075</xdr:colOff>
      <xdr:row>49</xdr:row>
      <xdr:rowOff>149756</xdr:rowOff>
    </xdr:to>
    <xdr:pic>
      <xdr:nvPicPr>
        <xdr:cNvPr id="5" name="Imagem 4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4249209" y="5791201"/>
          <a:ext cx="1380066" cy="4926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127000</xdr:rowOff>
    </xdr:from>
    <xdr:to>
      <xdr:col>2</xdr:col>
      <xdr:colOff>31751</xdr:colOff>
      <xdr:row>47</xdr:row>
      <xdr:rowOff>148167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29500"/>
          <a:ext cx="1725084" cy="497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84667</xdr:colOff>
      <xdr:row>44</xdr:row>
      <xdr:rowOff>10583</xdr:rowOff>
    </xdr:from>
    <xdr:to>
      <xdr:col>33</xdr:col>
      <xdr:colOff>364065</xdr:colOff>
      <xdr:row>47</xdr:row>
      <xdr:rowOff>116416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0" y="7313083"/>
          <a:ext cx="149648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74084</xdr:colOff>
      <xdr:row>43</xdr:row>
      <xdr:rowOff>116417</xdr:rowOff>
    </xdr:from>
    <xdr:to>
      <xdr:col>18</xdr:col>
      <xdr:colOff>274372</xdr:colOff>
      <xdr:row>47</xdr:row>
      <xdr:rowOff>88372</xdr:rowOff>
    </xdr:to>
    <xdr:pic>
      <xdr:nvPicPr>
        <xdr:cNvPr id="5" name="Imagem 4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59084" y="7260167"/>
          <a:ext cx="1279788" cy="6069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AguaClara_2018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ostaRica_2018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oxim_2018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Dourados_2018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Itaquirai_2018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Ivinhema_2018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Jardim_2018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Juti_2018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Maracaju_2018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Miranda_2018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Nhumirim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Amambai_2018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Paranaiba_2018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PontaPora_2018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PortoMurtinho_2018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RioBrilhante_2018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SaoGabriel_2018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SeteQuedas_2018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Sidrolandia_2018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Sonora_2018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TresLagoas_2018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Bandeirantes_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Aquidauana_2018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Bonito_2018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aarap&#243;_2018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amapu&#227;_2018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FatimaDoSul_2018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Itapor&#227;_2018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LagunaCarap&#227;_2018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NovaAlvorada_2018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PedroGomes_2018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RibasdoRioPardo_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Bataguassu_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BelaVista_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ampoGrande_20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assilandia_2018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hapadaoDoSul_201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orumba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27.587500000000002</v>
          </cell>
          <cell r="C5">
            <v>35.5</v>
          </cell>
          <cell r="D5">
            <v>22.1</v>
          </cell>
          <cell r="E5">
            <v>74.083333333333329</v>
          </cell>
          <cell r="F5">
            <v>98</v>
          </cell>
          <cell r="G5">
            <v>38</v>
          </cell>
          <cell r="H5">
            <v>17.28</v>
          </cell>
          <cell r="I5" t="str">
            <v>SO</v>
          </cell>
          <cell r="J5">
            <v>40.32</v>
          </cell>
          <cell r="K5">
            <v>0</v>
          </cell>
        </row>
        <row r="6">
          <cell r="B6">
            <v>26.362500000000001</v>
          </cell>
          <cell r="C6">
            <v>34.5</v>
          </cell>
          <cell r="D6">
            <v>22.4</v>
          </cell>
          <cell r="E6">
            <v>80.333333333333329</v>
          </cell>
          <cell r="F6">
            <v>99</v>
          </cell>
          <cell r="G6">
            <v>40</v>
          </cell>
          <cell r="H6">
            <v>15.120000000000001</v>
          </cell>
          <cell r="I6" t="str">
            <v>SO</v>
          </cell>
          <cell r="J6">
            <v>43.56</v>
          </cell>
          <cell r="K6">
            <v>23.4</v>
          </cell>
        </row>
        <row r="7">
          <cell r="B7">
            <v>27.116666666666671</v>
          </cell>
          <cell r="C7">
            <v>33.9</v>
          </cell>
          <cell r="D7">
            <v>22.2</v>
          </cell>
          <cell r="E7">
            <v>77.458333333333329</v>
          </cell>
          <cell r="F7">
            <v>98</v>
          </cell>
          <cell r="G7">
            <v>40</v>
          </cell>
          <cell r="H7">
            <v>7.5600000000000005</v>
          </cell>
          <cell r="I7" t="str">
            <v>SO</v>
          </cell>
          <cell r="J7">
            <v>16.2</v>
          </cell>
          <cell r="K7">
            <v>0</v>
          </cell>
        </row>
        <row r="8">
          <cell r="B8">
            <v>27.420833333333334</v>
          </cell>
          <cell r="C8">
            <v>34.4</v>
          </cell>
          <cell r="D8">
            <v>23.3</v>
          </cell>
          <cell r="E8">
            <v>78.541666666666671</v>
          </cell>
          <cell r="F8">
            <v>98</v>
          </cell>
          <cell r="G8">
            <v>41</v>
          </cell>
          <cell r="H8">
            <v>13.32</v>
          </cell>
          <cell r="I8" t="str">
            <v>SO</v>
          </cell>
          <cell r="J8">
            <v>42.480000000000004</v>
          </cell>
          <cell r="K8">
            <v>7.6</v>
          </cell>
        </row>
        <row r="9">
          <cell r="B9">
            <v>27.062500000000004</v>
          </cell>
          <cell r="C9">
            <v>35.299999999999997</v>
          </cell>
          <cell r="D9">
            <v>22.4</v>
          </cell>
          <cell r="E9">
            <v>77.375</v>
          </cell>
          <cell r="F9">
            <v>98</v>
          </cell>
          <cell r="G9">
            <v>40</v>
          </cell>
          <cell r="H9">
            <v>11.520000000000001</v>
          </cell>
          <cell r="I9" t="str">
            <v>SO</v>
          </cell>
          <cell r="J9">
            <v>41.4</v>
          </cell>
          <cell r="K9">
            <v>0.4</v>
          </cell>
        </row>
        <row r="10">
          <cell r="B10">
            <v>26.575000000000003</v>
          </cell>
          <cell r="C10">
            <v>35.1</v>
          </cell>
          <cell r="D10">
            <v>22.6</v>
          </cell>
          <cell r="E10">
            <v>80.416666666666671</v>
          </cell>
          <cell r="F10">
            <v>98</v>
          </cell>
          <cell r="G10">
            <v>40</v>
          </cell>
          <cell r="H10">
            <v>16.920000000000002</v>
          </cell>
          <cell r="I10" t="str">
            <v>SO</v>
          </cell>
          <cell r="J10">
            <v>54.72</v>
          </cell>
          <cell r="K10">
            <v>0.2</v>
          </cell>
        </row>
        <row r="11">
          <cell r="B11">
            <v>26.533333333333335</v>
          </cell>
          <cell r="C11">
            <v>34.200000000000003</v>
          </cell>
          <cell r="D11">
            <v>22.6</v>
          </cell>
          <cell r="E11">
            <v>81.708333333333329</v>
          </cell>
          <cell r="F11">
            <v>99</v>
          </cell>
          <cell r="G11">
            <v>46</v>
          </cell>
          <cell r="H11">
            <v>20.16</v>
          </cell>
          <cell r="I11" t="str">
            <v>SO</v>
          </cell>
          <cell r="J11">
            <v>38.159999999999997</v>
          </cell>
          <cell r="K11">
            <v>0.6</v>
          </cell>
        </row>
        <row r="12">
          <cell r="B12">
            <v>27.462499999999995</v>
          </cell>
          <cell r="C12">
            <v>34</v>
          </cell>
          <cell r="D12">
            <v>22.9</v>
          </cell>
          <cell r="E12">
            <v>75.958333333333329</v>
          </cell>
          <cell r="F12">
            <v>97</v>
          </cell>
          <cell r="G12">
            <v>45</v>
          </cell>
          <cell r="H12">
            <v>17.28</v>
          </cell>
          <cell r="I12" t="str">
            <v>SO</v>
          </cell>
          <cell r="J12">
            <v>34.200000000000003</v>
          </cell>
          <cell r="K12">
            <v>0.6</v>
          </cell>
        </row>
        <row r="13">
          <cell r="B13">
            <v>27.099999999999998</v>
          </cell>
          <cell r="C13">
            <v>34.200000000000003</v>
          </cell>
          <cell r="D13">
            <v>23.6</v>
          </cell>
          <cell r="E13">
            <v>81.958333333333329</v>
          </cell>
          <cell r="F13">
            <v>98</v>
          </cell>
          <cell r="G13">
            <v>46</v>
          </cell>
          <cell r="H13">
            <v>13.32</v>
          </cell>
          <cell r="I13" t="str">
            <v>SO</v>
          </cell>
          <cell r="J13">
            <v>30.240000000000002</v>
          </cell>
          <cell r="K13">
            <v>1</v>
          </cell>
        </row>
        <row r="14">
          <cell r="B14">
            <v>26.474999999999998</v>
          </cell>
          <cell r="C14">
            <v>34.299999999999997</v>
          </cell>
          <cell r="D14">
            <v>22.8</v>
          </cell>
          <cell r="E14">
            <v>84.541666666666671</v>
          </cell>
          <cell r="F14">
            <v>100</v>
          </cell>
          <cell r="G14">
            <v>46</v>
          </cell>
          <cell r="H14">
            <v>12.6</v>
          </cell>
          <cell r="I14" t="str">
            <v>SO</v>
          </cell>
          <cell r="J14">
            <v>36.36</v>
          </cell>
          <cell r="K14">
            <v>12.2</v>
          </cell>
        </row>
        <row r="15">
          <cell r="B15">
            <v>27.083333333333332</v>
          </cell>
          <cell r="C15">
            <v>33.700000000000003</v>
          </cell>
          <cell r="D15">
            <v>23.5</v>
          </cell>
          <cell r="E15">
            <v>83</v>
          </cell>
          <cell r="F15">
            <v>99</v>
          </cell>
          <cell r="G15">
            <v>48</v>
          </cell>
          <cell r="H15">
            <v>15.840000000000002</v>
          </cell>
          <cell r="I15" t="str">
            <v>SO</v>
          </cell>
          <cell r="J15">
            <v>34.56</v>
          </cell>
          <cell r="K15">
            <v>0.2</v>
          </cell>
        </row>
        <row r="16">
          <cell r="B16">
            <v>28.791666666666668</v>
          </cell>
          <cell r="C16">
            <v>34.6</v>
          </cell>
          <cell r="D16">
            <v>24</v>
          </cell>
          <cell r="E16">
            <v>77.208333333333329</v>
          </cell>
          <cell r="F16">
            <v>98</v>
          </cell>
          <cell r="G16">
            <v>47</v>
          </cell>
          <cell r="H16">
            <v>8.2799999999999994</v>
          </cell>
          <cell r="I16" t="str">
            <v>SO</v>
          </cell>
          <cell r="J16">
            <v>17.64</v>
          </cell>
          <cell r="K16">
            <v>0</v>
          </cell>
        </row>
        <row r="17">
          <cell r="B17">
            <v>29.783333333333331</v>
          </cell>
          <cell r="C17">
            <v>37.1</v>
          </cell>
          <cell r="D17">
            <v>25.1</v>
          </cell>
          <cell r="E17">
            <v>72.791666666666671</v>
          </cell>
          <cell r="F17">
            <v>96</v>
          </cell>
          <cell r="G17">
            <v>35</v>
          </cell>
          <cell r="H17">
            <v>12.6</v>
          </cell>
          <cell r="I17" t="str">
            <v>SO</v>
          </cell>
          <cell r="J17">
            <v>33.480000000000004</v>
          </cell>
          <cell r="K17">
            <v>0</v>
          </cell>
        </row>
        <row r="18">
          <cell r="B18">
            <v>30.037499999999998</v>
          </cell>
          <cell r="C18">
            <v>36.9</v>
          </cell>
          <cell r="D18">
            <v>24.5</v>
          </cell>
          <cell r="E18">
            <v>70.291666666666671</v>
          </cell>
          <cell r="F18">
            <v>95</v>
          </cell>
          <cell r="G18">
            <v>37</v>
          </cell>
          <cell r="H18">
            <v>12.6</v>
          </cell>
          <cell r="I18" t="str">
            <v>SO</v>
          </cell>
          <cell r="J18">
            <v>37.080000000000005</v>
          </cell>
          <cell r="K18">
            <v>0</v>
          </cell>
        </row>
        <row r="19">
          <cell r="B19">
            <v>28.837499999999991</v>
          </cell>
          <cell r="C19">
            <v>35.1</v>
          </cell>
          <cell r="D19">
            <v>24.5</v>
          </cell>
          <cell r="E19">
            <v>74.375</v>
          </cell>
          <cell r="F19">
            <v>94</v>
          </cell>
          <cell r="G19">
            <v>46</v>
          </cell>
          <cell r="H19">
            <v>15.840000000000002</v>
          </cell>
          <cell r="I19" t="str">
            <v>SO</v>
          </cell>
          <cell r="J19">
            <v>36</v>
          </cell>
          <cell r="K19">
            <v>0</v>
          </cell>
        </row>
        <row r="20">
          <cell r="B20">
            <v>28.75</v>
          </cell>
          <cell r="C20">
            <v>36</v>
          </cell>
          <cell r="D20">
            <v>23.9</v>
          </cell>
          <cell r="E20">
            <v>69.541666666666671</v>
          </cell>
          <cell r="F20">
            <v>94</v>
          </cell>
          <cell r="G20">
            <v>30</v>
          </cell>
          <cell r="H20">
            <v>11.16</v>
          </cell>
          <cell r="I20" t="str">
            <v>SO</v>
          </cell>
          <cell r="J20">
            <v>26.28</v>
          </cell>
          <cell r="K20">
            <v>0</v>
          </cell>
        </row>
        <row r="21">
          <cell r="B21">
            <v>29.275000000000002</v>
          </cell>
          <cell r="C21">
            <v>36.5</v>
          </cell>
          <cell r="D21">
            <v>23.2</v>
          </cell>
          <cell r="E21">
            <v>71.291666666666671</v>
          </cell>
          <cell r="F21">
            <v>98</v>
          </cell>
          <cell r="G21">
            <v>37</v>
          </cell>
          <cell r="H21">
            <v>9.3600000000000012</v>
          </cell>
          <cell r="I21" t="str">
            <v>SO</v>
          </cell>
          <cell r="J21">
            <v>21.96</v>
          </cell>
          <cell r="K21">
            <v>0</v>
          </cell>
        </row>
        <row r="22">
          <cell r="B22">
            <v>29.362499999999997</v>
          </cell>
          <cell r="C22">
            <v>36.5</v>
          </cell>
          <cell r="D22">
            <v>23.9</v>
          </cell>
          <cell r="E22">
            <v>70.125</v>
          </cell>
          <cell r="F22">
            <v>94</v>
          </cell>
          <cell r="G22">
            <v>40</v>
          </cell>
          <cell r="H22">
            <v>9.7200000000000006</v>
          </cell>
          <cell r="I22" t="str">
            <v>SO</v>
          </cell>
          <cell r="J22">
            <v>28.08</v>
          </cell>
          <cell r="K22">
            <v>0</v>
          </cell>
        </row>
        <row r="23">
          <cell r="B23">
            <v>29.233333333333334</v>
          </cell>
          <cell r="C23">
            <v>36.799999999999997</v>
          </cell>
          <cell r="D23">
            <v>24.3</v>
          </cell>
          <cell r="E23">
            <v>71.625</v>
          </cell>
          <cell r="F23">
            <v>96</v>
          </cell>
          <cell r="G23">
            <v>36</v>
          </cell>
          <cell r="H23">
            <v>12.24</v>
          </cell>
          <cell r="I23" t="str">
            <v>SO</v>
          </cell>
          <cell r="J23">
            <v>27.720000000000002</v>
          </cell>
          <cell r="K23">
            <v>0</v>
          </cell>
        </row>
        <row r="24">
          <cell r="B24">
            <v>28.716666666666672</v>
          </cell>
          <cell r="C24">
            <v>36</v>
          </cell>
          <cell r="D24">
            <v>22.6</v>
          </cell>
          <cell r="E24">
            <v>71.125</v>
          </cell>
          <cell r="F24">
            <v>99</v>
          </cell>
          <cell r="G24">
            <v>39</v>
          </cell>
          <cell r="H24">
            <v>10.08</v>
          </cell>
          <cell r="I24" t="str">
            <v>SO</v>
          </cell>
          <cell r="J24">
            <v>28.08</v>
          </cell>
          <cell r="K24">
            <v>0</v>
          </cell>
        </row>
        <row r="25">
          <cell r="B25">
            <v>26.645833333333332</v>
          </cell>
          <cell r="C25">
            <v>33.4</v>
          </cell>
          <cell r="D25">
            <v>22.3</v>
          </cell>
          <cell r="E25">
            <v>79.416666666666671</v>
          </cell>
          <cell r="F25">
            <v>95</v>
          </cell>
          <cell r="G25">
            <v>44</v>
          </cell>
          <cell r="H25">
            <v>15.840000000000002</v>
          </cell>
          <cell r="I25" t="str">
            <v>SO</v>
          </cell>
          <cell r="J25">
            <v>44.64</v>
          </cell>
          <cell r="K25">
            <v>1.2</v>
          </cell>
        </row>
        <row r="26">
          <cell r="B26">
            <v>27.537499999999994</v>
          </cell>
          <cell r="C26">
            <v>35.6</v>
          </cell>
          <cell r="D26">
            <v>22.5</v>
          </cell>
          <cell r="E26">
            <v>77.333333333333329</v>
          </cell>
          <cell r="F26">
            <v>99</v>
          </cell>
          <cell r="G26">
            <v>42</v>
          </cell>
          <cell r="H26">
            <v>11.879999999999999</v>
          </cell>
          <cell r="I26" t="str">
            <v>SO</v>
          </cell>
          <cell r="J26">
            <v>29.880000000000003</v>
          </cell>
          <cell r="K26">
            <v>0</v>
          </cell>
        </row>
        <row r="27">
          <cell r="B27">
            <v>27.895833333333329</v>
          </cell>
          <cell r="C27">
            <v>35.1</v>
          </cell>
          <cell r="D27">
            <v>23.9</v>
          </cell>
          <cell r="E27">
            <v>75.125</v>
          </cell>
          <cell r="F27">
            <v>95</v>
          </cell>
          <cell r="G27">
            <v>44</v>
          </cell>
          <cell r="H27">
            <v>10.44</v>
          </cell>
          <cell r="I27" t="str">
            <v>SO</v>
          </cell>
          <cell r="J27">
            <v>28.44</v>
          </cell>
          <cell r="K27">
            <v>0</v>
          </cell>
        </row>
        <row r="28">
          <cell r="B28">
            <v>29.366666666666671</v>
          </cell>
          <cell r="C28">
            <v>37.200000000000003</v>
          </cell>
          <cell r="D28">
            <v>23.8</v>
          </cell>
          <cell r="E28">
            <v>70</v>
          </cell>
          <cell r="F28">
            <v>98</v>
          </cell>
          <cell r="G28">
            <v>32</v>
          </cell>
          <cell r="H28">
            <v>16.920000000000002</v>
          </cell>
          <cell r="I28" t="str">
            <v>SO</v>
          </cell>
          <cell r="J28">
            <v>35.28</v>
          </cell>
          <cell r="K28">
            <v>0</v>
          </cell>
        </row>
        <row r="29">
          <cell r="B29">
            <v>25.670833333333334</v>
          </cell>
          <cell r="C29">
            <v>31.7</v>
          </cell>
          <cell r="D29">
            <v>21.8</v>
          </cell>
          <cell r="E29">
            <v>79.708333333333329</v>
          </cell>
          <cell r="F29">
            <v>97</v>
          </cell>
          <cell r="G29">
            <v>49</v>
          </cell>
          <cell r="H29">
            <v>25.92</v>
          </cell>
          <cell r="I29" t="str">
            <v>SO</v>
          </cell>
          <cell r="J29">
            <v>48.24</v>
          </cell>
          <cell r="K29">
            <v>4.6000000000000005</v>
          </cell>
        </row>
        <row r="30">
          <cell r="B30">
            <v>23.054166666666664</v>
          </cell>
          <cell r="C30">
            <v>28.3</v>
          </cell>
          <cell r="D30">
            <v>19.600000000000001</v>
          </cell>
          <cell r="E30">
            <v>86.666666666666671</v>
          </cell>
          <cell r="F30">
            <v>98</v>
          </cell>
          <cell r="G30">
            <v>64</v>
          </cell>
          <cell r="H30">
            <v>7.5600000000000005</v>
          </cell>
          <cell r="I30" t="str">
            <v>SO</v>
          </cell>
          <cell r="J30">
            <v>17.64</v>
          </cell>
          <cell r="K30">
            <v>0.2</v>
          </cell>
        </row>
        <row r="31">
          <cell r="B31">
            <v>23.541666666666671</v>
          </cell>
          <cell r="C31">
            <v>28.3</v>
          </cell>
          <cell r="D31">
            <v>19.8</v>
          </cell>
          <cell r="E31">
            <v>89.5</v>
          </cell>
          <cell r="F31">
            <v>100</v>
          </cell>
          <cell r="G31">
            <v>64</v>
          </cell>
          <cell r="H31">
            <v>15.840000000000002</v>
          </cell>
          <cell r="I31" t="str">
            <v>SO</v>
          </cell>
          <cell r="J31">
            <v>32.04</v>
          </cell>
          <cell r="K31">
            <v>26</v>
          </cell>
        </row>
        <row r="32">
          <cell r="B32">
            <v>23.841666666666665</v>
          </cell>
          <cell r="C32">
            <v>28.1</v>
          </cell>
          <cell r="D32">
            <v>21.4</v>
          </cell>
          <cell r="E32">
            <v>90.791666666666671</v>
          </cell>
          <cell r="F32">
            <v>99</v>
          </cell>
          <cell r="G32">
            <v>72</v>
          </cell>
          <cell r="H32">
            <v>7.9200000000000008</v>
          </cell>
          <cell r="I32" t="str">
            <v>SO</v>
          </cell>
          <cell r="J32">
            <v>20.88</v>
          </cell>
          <cell r="K32">
            <v>4.2</v>
          </cell>
        </row>
        <row r="33">
          <cell r="B33">
            <v>26.091666666666665</v>
          </cell>
          <cell r="C33">
            <v>34.1</v>
          </cell>
          <cell r="D33">
            <v>21.7</v>
          </cell>
          <cell r="E33">
            <v>78.75</v>
          </cell>
          <cell r="F33">
            <v>98</v>
          </cell>
          <cell r="G33">
            <v>35</v>
          </cell>
          <cell r="H33">
            <v>13.32</v>
          </cell>
          <cell r="I33" t="str">
            <v>SO</v>
          </cell>
          <cell r="J33">
            <v>30.96</v>
          </cell>
          <cell r="K33">
            <v>0.8</v>
          </cell>
        </row>
        <row r="34">
          <cell r="B34">
            <v>26.108333333333338</v>
          </cell>
          <cell r="C34">
            <v>32.5</v>
          </cell>
          <cell r="D34">
            <v>22.3</v>
          </cell>
          <cell r="E34">
            <v>79.166666666666671</v>
          </cell>
          <cell r="F34">
            <v>96</v>
          </cell>
          <cell r="G34">
            <v>45</v>
          </cell>
          <cell r="H34">
            <v>6.84</v>
          </cell>
          <cell r="I34" t="str">
            <v>SO</v>
          </cell>
          <cell r="J34">
            <v>19.440000000000001</v>
          </cell>
          <cell r="K34">
            <v>0</v>
          </cell>
        </row>
        <row r="35">
          <cell r="B35">
            <v>23.599999999999994</v>
          </cell>
          <cell r="C35">
            <v>26.4</v>
          </cell>
          <cell r="D35">
            <v>21.8</v>
          </cell>
          <cell r="E35">
            <v>92.25</v>
          </cell>
          <cell r="F35">
            <v>100</v>
          </cell>
          <cell r="G35">
            <v>80</v>
          </cell>
          <cell r="H35">
            <v>9.3600000000000012</v>
          </cell>
          <cell r="I35" t="str">
            <v>SO</v>
          </cell>
          <cell r="J35">
            <v>33.119999999999997</v>
          </cell>
          <cell r="K35">
            <v>10.599999999999994</v>
          </cell>
        </row>
        <row r="36">
          <cell r="I36" t="str">
            <v>SO</v>
          </cell>
        </row>
      </sheetData>
      <sheetData sheetId="3">
        <row r="5">
          <cell r="B5">
            <v>23.283333333333335</v>
          </cell>
        </row>
      </sheetData>
      <sheetData sheetId="4">
        <row r="5">
          <cell r="B5">
            <v>24.737499999999997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24.166666666666668</v>
          </cell>
          <cell r="C5">
            <v>33.4</v>
          </cell>
          <cell r="D5">
            <v>20.2</v>
          </cell>
          <cell r="E5">
            <v>78.5</v>
          </cell>
          <cell r="F5">
            <v>95</v>
          </cell>
          <cell r="G5">
            <v>39</v>
          </cell>
          <cell r="H5">
            <v>20.88</v>
          </cell>
          <cell r="I5" t="str">
            <v>NE</v>
          </cell>
          <cell r="J5">
            <v>47.519999999999996</v>
          </cell>
          <cell r="K5">
            <v>1.5999999999999999</v>
          </cell>
        </row>
        <row r="6">
          <cell r="B6">
            <v>23.704166666666666</v>
          </cell>
          <cell r="C6">
            <v>33.200000000000003</v>
          </cell>
          <cell r="D6">
            <v>17.399999999999999</v>
          </cell>
          <cell r="E6">
            <v>80.5</v>
          </cell>
          <cell r="F6">
            <v>96</v>
          </cell>
          <cell r="G6">
            <v>39</v>
          </cell>
          <cell r="H6">
            <v>18.36</v>
          </cell>
          <cell r="I6" t="str">
            <v>NE</v>
          </cell>
          <cell r="J6">
            <v>30.6</v>
          </cell>
          <cell r="K6">
            <v>20</v>
          </cell>
        </row>
        <row r="7">
          <cell r="B7">
            <v>24.662500000000005</v>
          </cell>
          <cell r="C7">
            <v>33.1</v>
          </cell>
          <cell r="D7">
            <v>20.100000000000001</v>
          </cell>
          <cell r="E7">
            <v>75.25</v>
          </cell>
          <cell r="F7">
            <v>95</v>
          </cell>
          <cell r="G7">
            <v>38</v>
          </cell>
          <cell r="H7">
            <v>15.840000000000002</v>
          </cell>
          <cell r="I7" t="str">
            <v>NE</v>
          </cell>
          <cell r="J7">
            <v>33.480000000000004</v>
          </cell>
          <cell r="K7">
            <v>0</v>
          </cell>
        </row>
        <row r="8">
          <cell r="B8">
            <v>22.958333333333332</v>
          </cell>
          <cell r="C8">
            <v>32.1</v>
          </cell>
          <cell r="D8">
            <v>19.8</v>
          </cell>
          <cell r="E8">
            <v>84.75</v>
          </cell>
          <cell r="F8">
            <v>96</v>
          </cell>
          <cell r="G8">
            <v>48</v>
          </cell>
          <cell r="H8">
            <v>15.840000000000002</v>
          </cell>
          <cell r="I8" t="str">
            <v>NE</v>
          </cell>
          <cell r="J8">
            <v>46.080000000000005</v>
          </cell>
          <cell r="K8">
            <v>1.4</v>
          </cell>
        </row>
        <row r="9">
          <cell r="B9">
            <v>23.837499999999995</v>
          </cell>
          <cell r="C9">
            <v>32.700000000000003</v>
          </cell>
          <cell r="D9">
            <v>19.600000000000001</v>
          </cell>
          <cell r="E9">
            <v>80.333333333333329</v>
          </cell>
          <cell r="F9">
            <v>96</v>
          </cell>
          <cell r="G9">
            <v>46</v>
          </cell>
          <cell r="H9">
            <v>18</v>
          </cell>
          <cell r="I9" t="str">
            <v>NE</v>
          </cell>
          <cell r="J9">
            <v>33.840000000000003</v>
          </cell>
          <cell r="K9">
            <v>0.6</v>
          </cell>
        </row>
        <row r="10">
          <cell r="B10">
            <v>24.454166666666669</v>
          </cell>
          <cell r="C10">
            <v>32.299999999999997</v>
          </cell>
          <cell r="D10">
            <v>19.600000000000001</v>
          </cell>
          <cell r="E10">
            <v>80.166666666666671</v>
          </cell>
          <cell r="F10">
            <v>96</v>
          </cell>
          <cell r="G10">
            <v>46</v>
          </cell>
          <cell r="H10">
            <v>27.720000000000002</v>
          </cell>
          <cell r="I10" t="str">
            <v>NE</v>
          </cell>
          <cell r="J10">
            <v>56.16</v>
          </cell>
          <cell r="K10">
            <v>0.2</v>
          </cell>
        </row>
        <row r="11">
          <cell r="B11">
            <v>24.441666666666666</v>
          </cell>
          <cell r="C11">
            <v>32.1</v>
          </cell>
          <cell r="D11">
            <v>19.600000000000001</v>
          </cell>
          <cell r="E11">
            <v>79.041666666666671</v>
          </cell>
          <cell r="F11">
            <v>97</v>
          </cell>
          <cell r="G11">
            <v>43</v>
          </cell>
          <cell r="H11">
            <v>18.36</v>
          </cell>
          <cell r="I11" t="str">
            <v>NE</v>
          </cell>
          <cell r="J11">
            <v>32.76</v>
          </cell>
          <cell r="K11">
            <v>0.2</v>
          </cell>
        </row>
        <row r="12">
          <cell r="B12">
            <v>25.283333333333331</v>
          </cell>
          <cell r="C12">
            <v>32.1</v>
          </cell>
          <cell r="D12">
            <v>20.399999999999999</v>
          </cell>
          <cell r="E12">
            <v>74.75</v>
          </cell>
          <cell r="F12">
            <v>97</v>
          </cell>
          <cell r="G12">
            <v>44</v>
          </cell>
          <cell r="H12">
            <v>15.48</v>
          </cell>
          <cell r="I12" t="str">
            <v>O</v>
          </cell>
          <cell r="J12">
            <v>29.880000000000003</v>
          </cell>
          <cell r="K12">
            <v>0</v>
          </cell>
        </row>
        <row r="13">
          <cell r="B13">
            <v>23.883333333333336</v>
          </cell>
          <cell r="C13">
            <v>31.9</v>
          </cell>
          <cell r="D13">
            <v>20.5</v>
          </cell>
          <cell r="E13">
            <v>82.583333333333329</v>
          </cell>
          <cell r="F13">
            <v>95</v>
          </cell>
          <cell r="G13">
            <v>46</v>
          </cell>
          <cell r="H13">
            <v>25.56</v>
          </cell>
          <cell r="I13" t="str">
            <v>N</v>
          </cell>
          <cell r="J13">
            <v>55.440000000000005</v>
          </cell>
          <cell r="K13">
            <v>6.4</v>
          </cell>
        </row>
        <row r="14">
          <cell r="B14">
            <v>24.695833333333329</v>
          </cell>
          <cell r="C14">
            <v>32.1</v>
          </cell>
          <cell r="D14">
            <v>20</v>
          </cell>
          <cell r="E14">
            <v>79.958333333333329</v>
          </cell>
          <cell r="F14">
            <v>97</v>
          </cell>
          <cell r="G14">
            <v>47</v>
          </cell>
          <cell r="H14">
            <v>19.8</v>
          </cell>
          <cell r="I14" t="str">
            <v>NE</v>
          </cell>
          <cell r="J14">
            <v>35.64</v>
          </cell>
          <cell r="K14">
            <v>0.2</v>
          </cell>
        </row>
        <row r="15">
          <cell r="B15">
            <v>24.033333333333335</v>
          </cell>
          <cell r="C15">
            <v>30.5</v>
          </cell>
          <cell r="D15">
            <v>20.7</v>
          </cell>
          <cell r="E15">
            <v>83.833333333333329</v>
          </cell>
          <cell r="F15">
            <v>97</v>
          </cell>
          <cell r="G15">
            <v>55</v>
          </cell>
          <cell r="H15">
            <v>17.28</v>
          </cell>
          <cell r="I15" t="str">
            <v>O</v>
          </cell>
          <cell r="J15">
            <v>31.319999999999997</v>
          </cell>
          <cell r="K15">
            <v>0.2</v>
          </cell>
        </row>
        <row r="16">
          <cell r="B16">
            <v>24.716666666666669</v>
          </cell>
          <cell r="C16">
            <v>32.4</v>
          </cell>
          <cell r="D16">
            <v>20.5</v>
          </cell>
          <cell r="E16">
            <v>80.791666666666671</v>
          </cell>
          <cell r="F16">
            <v>97</v>
          </cell>
          <cell r="G16">
            <v>48</v>
          </cell>
          <cell r="H16">
            <v>11.879999999999999</v>
          </cell>
          <cell r="I16" t="str">
            <v>O</v>
          </cell>
          <cell r="J16">
            <v>29.16</v>
          </cell>
          <cell r="K16">
            <v>0</v>
          </cell>
        </row>
        <row r="17">
          <cell r="B17">
            <v>25.787499999999998</v>
          </cell>
          <cell r="C17">
            <v>33.700000000000003</v>
          </cell>
          <cell r="D17">
            <v>21.3</v>
          </cell>
          <cell r="E17">
            <v>79</v>
          </cell>
          <cell r="F17">
            <v>96</v>
          </cell>
          <cell r="G17">
            <v>48</v>
          </cell>
          <cell r="H17">
            <v>18</v>
          </cell>
          <cell r="I17" t="str">
            <v>O</v>
          </cell>
          <cell r="J17">
            <v>46.080000000000005</v>
          </cell>
          <cell r="K17">
            <v>10.600000000000001</v>
          </cell>
        </row>
        <row r="18">
          <cell r="B18">
            <v>25.520833333333332</v>
          </cell>
          <cell r="C18">
            <v>33.9</v>
          </cell>
          <cell r="D18">
            <v>21.1</v>
          </cell>
          <cell r="E18">
            <v>79.75</v>
          </cell>
          <cell r="F18">
            <v>96</v>
          </cell>
          <cell r="G18">
            <v>42</v>
          </cell>
          <cell r="H18">
            <v>17.28</v>
          </cell>
          <cell r="I18" t="str">
            <v>N</v>
          </cell>
          <cell r="J18">
            <v>33.119999999999997</v>
          </cell>
          <cell r="K18">
            <v>0</v>
          </cell>
        </row>
        <row r="19">
          <cell r="B19">
            <v>24.687500000000004</v>
          </cell>
          <cell r="C19">
            <v>32.700000000000003</v>
          </cell>
          <cell r="D19">
            <v>21.1</v>
          </cell>
          <cell r="E19">
            <v>81.666666666666671</v>
          </cell>
          <cell r="F19">
            <v>96</v>
          </cell>
          <cell r="G19">
            <v>47</v>
          </cell>
          <cell r="H19">
            <v>19.079999999999998</v>
          </cell>
          <cell r="I19" t="str">
            <v>N</v>
          </cell>
          <cell r="J19">
            <v>59.4</v>
          </cell>
          <cell r="K19">
            <v>17</v>
          </cell>
        </row>
        <row r="20">
          <cell r="B20">
            <v>24.641666666666666</v>
          </cell>
          <cell r="C20">
            <v>31.8</v>
          </cell>
          <cell r="D20">
            <v>19.100000000000001</v>
          </cell>
          <cell r="E20">
            <v>82.291666666666671</v>
          </cell>
          <cell r="F20">
            <v>97</v>
          </cell>
          <cell r="G20">
            <v>50</v>
          </cell>
          <cell r="H20">
            <v>26.28</v>
          </cell>
          <cell r="I20" t="str">
            <v>N</v>
          </cell>
          <cell r="J20">
            <v>47.519999999999996</v>
          </cell>
          <cell r="K20">
            <v>26</v>
          </cell>
        </row>
        <row r="21">
          <cell r="B21">
            <v>26.087500000000002</v>
          </cell>
          <cell r="C21">
            <v>33.1</v>
          </cell>
          <cell r="D21">
            <v>21.2</v>
          </cell>
          <cell r="E21">
            <v>73.458333333333329</v>
          </cell>
          <cell r="F21">
            <v>95</v>
          </cell>
          <cell r="G21">
            <v>40</v>
          </cell>
          <cell r="H21">
            <v>14.4</v>
          </cell>
          <cell r="I21" t="str">
            <v>NE</v>
          </cell>
          <cell r="J21">
            <v>24.48</v>
          </cell>
          <cell r="K21">
            <v>0</v>
          </cell>
        </row>
        <row r="22">
          <cell r="B22">
            <v>24.55</v>
          </cell>
          <cell r="C22">
            <v>32</v>
          </cell>
          <cell r="D22">
            <v>19.100000000000001</v>
          </cell>
          <cell r="E22">
            <v>77.708333333333329</v>
          </cell>
          <cell r="F22">
            <v>96</v>
          </cell>
          <cell r="G22">
            <v>48</v>
          </cell>
          <cell r="H22">
            <v>23.759999999999998</v>
          </cell>
          <cell r="I22" t="str">
            <v>N</v>
          </cell>
          <cell r="J22">
            <v>46.080000000000005</v>
          </cell>
          <cell r="K22">
            <v>20.2</v>
          </cell>
        </row>
        <row r="23">
          <cell r="B23">
            <v>24.683333333333326</v>
          </cell>
          <cell r="C23">
            <v>33.1</v>
          </cell>
          <cell r="D23">
            <v>19.7</v>
          </cell>
          <cell r="E23">
            <v>80.208333333333329</v>
          </cell>
          <cell r="F23">
            <v>98</v>
          </cell>
          <cell r="G23">
            <v>44</v>
          </cell>
          <cell r="H23">
            <v>16.2</v>
          </cell>
          <cell r="I23" t="str">
            <v>O</v>
          </cell>
          <cell r="J23">
            <v>28.08</v>
          </cell>
          <cell r="K23">
            <v>2.8</v>
          </cell>
        </row>
        <row r="24">
          <cell r="B24">
            <v>25.058333333333326</v>
          </cell>
          <cell r="C24">
            <v>32</v>
          </cell>
          <cell r="D24">
            <v>20.3</v>
          </cell>
          <cell r="E24">
            <v>78.458333333333329</v>
          </cell>
          <cell r="F24">
            <v>94</v>
          </cell>
          <cell r="G24">
            <v>46</v>
          </cell>
          <cell r="H24">
            <v>19.440000000000001</v>
          </cell>
          <cell r="I24" t="str">
            <v>NE</v>
          </cell>
          <cell r="J24">
            <v>42.84</v>
          </cell>
          <cell r="K24">
            <v>22.4</v>
          </cell>
        </row>
        <row r="25">
          <cell r="B25">
            <v>24.391666666666666</v>
          </cell>
          <cell r="C25">
            <v>30.4</v>
          </cell>
          <cell r="D25">
            <v>20.100000000000001</v>
          </cell>
          <cell r="E25">
            <v>82.25</v>
          </cell>
          <cell r="F25">
            <v>97</v>
          </cell>
          <cell r="G25">
            <v>52</v>
          </cell>
          <cell r="H25">
            <v>14.76</v>
          </cell>
          <cell r="I25" t="str">
            <v>O</v>
          </cell>
          <cell r="J25">
            <v>28.08</v>
          </cell>
          <cell r="K25">
            <v>0.2</v>
          </cell>
        </row>
        <row r="26">
          <cell r="B26">
            <v>25.387499999999999</v>
          </cell>
          <cell r="C26">
            <v>32.799999999999997</v>
          </cell>
          <cell r="D26">
            <v>20.8</v>
          </cell>
          <cell r="E26">
            <v>76.75</v>
          </cell>
          <cell r="F26">
            <v>97</v>
          </cell>
          <cell r="G26">
            <v>39</v>
          </cell>
          <cell r="H26">
            <v>15.840000000000002</v>
          </cell>
          <cell r="I26" t="str">
            <v>NE</v>
          </cell>
          <cell r="J26">
            <v>30.96</v>
          </cell>
          <cell r="K26">
            <v>0</v>
          </cell>
        </row>
        <row r="27">
          <cell r="B27">
            <v>24.025000000000006</v>
          </cell>
          <cell r="C27">
            <v>31.6</v>
          </cell>
          <cell r="D27">
            <v>20.399999999999999</v>
          </cell>
          <cell r="E27">
            <v>83.458333333333329</v>
          </cell>
          <cell r="F27">
            <v>97</v>
          </cell>
          <cell r="G27">
            <v>46</v>
          </cell>
          <cell r="H27">
            <v>17.28</v>
          </cell>
          <cell r="I27" t="str">
            <v>NE</v>
          </cell>
          <cell r="J27">
            <v>34.56</v>
          </cell>
          <cell r="K27">
            <v>46.000000000000007</v>
          </cell>
        </row>
        <row r="28">
          <cell r="B28">
            <v>24.729166666666668</v>
          </cell>
          <cell r="C28">
            <v>32.1</v>
          </cell>
          <cell r="D28">
            <v>20.100000000000001</v>
          </cell>
          <cell r="E28">
            <v>78.708333333333329</v>
          </cell>
          <cell r="F28">
            <v>97</v>
          </cell>
          <cell r="G28">
            <v>47</v>
          </cell>
          <cell r="H28">
            <v>23.040000000000003</v>
          </cell>
          <cell r="I28" t="str">
            <v>N</v>
          </cell>
          <cell r="J28">
            <v>35.64</v>
          </cell>
          <cell r="K28">
            <v>0</v>
          </cell>
        </row>
        <row r="29">
          <cell r="B29">
            <v>23.6875</v>
          </cell>
          <cell r="C29">
            <v>31</v>
          </cell>
          <cell r="D29">
            <v>18.899999999999999</v>
          </cell>
          <cell r="E29">
            <v>79.041666666666671</v>
          </cell>
          <cell r="F29">
            <v>97</v>
          </cell>
          <cell r="G29">
            <v>44</v>
          </cell>
          <cell r="H29">
            <v>18.36</v>
          </cell>
          <cell r="I29" t="str">
            <v>NE</v>
          </cell>
          <cell r="J29">
            <v>46.800000000000004</v>
          </cell>
          <cell r="K29">
            <v>0</v>
          </cell>
        </row>
        <row r="30">
          <cell r="B30">
            <v>22.749999999999996</v>
          </cell>
          <cell r="C30">
            <v>30.7</v>
          </cell>
          <cell r="D30">
            <v>19.3</v>
          </cell>
          <cell r="E30">
            <v>84.5</v>
          </cell>
          <cell r="F30">
            <v>97</v>
          </cell>
          <cell r="G30">
            <v>52</v>
          </cell>
          <cell r="H30">
            <v>17.64</v>
          </cell>
          <cell r="I30" t="str">
            <v>L</v>
          </cell>
          <cell r="J30">
            <v>30.240000000000002</v>
          </cell>
          <cell r="K30">
            <v>1</v>
          </cell>
        </row>
        <row r="31">
          <cell r="B31">
            <v>21.150000000000002</v>
          </cell>
          <cell r="C31">
            <v>24.9</v>
          </cell>
          <cell r="D31">
            <v>19.2</v>
          </cell>
          <cell r="E31">
            <v>94.166666666666671</v>
          </cell>
          <cell r="F31">
            <v>98</v>
          </cell>
          <cell r="G31">
            <v>77</v>
          </cell>
          <cell r="H31">
            <v>12.6</v>
          </cell>
          <cell r="I31" t="str">
            <v>NE</v>
          </cell>
          <cell r="J31">
            <v>27.36</v>
          </cell>
          <cell r="K31">
            <v>70.399999999999991</v>
          </cell>
        </row>
        <row r="32">
          <cell r="B32">
            <v>21.725000000000005</v>
          </cell>
          <cell r="C32">
            <v>26.1</v>
          </cell>
          <cell r="D32">
            <v>19.5</v>
          </cell>
          <cell r="E32">
            <v>93.958333333333329</v>
          </cell>
          <cell r="F32">
            <v>97</v>
          </cell>
          <cell r="G32">
            <v>72</v>
          </cell>
          <cell r="H32">
            <v>9.7200000000000006</v>
          </cell>
          <cell r="I32" t="str">
            <v>S</v>
          </cell>
          <cell r="J32">
            <v>24.48</v>
          </cell>
          <cell r="K32">
            <v>10</v>
          </cell>
        </row>
        <row r="33">
          <cell r="B33">
            <v>23.220833333333331</v>
          </cell>
          <cell r="C33">
            <v>30.4</v>
          </cell>
          <cell r="D33">
            <v>19.899999999999999</v>
          </cell>
          <cell r="E33">
            <v>82</v>
          </cell>
          <cell r="F33">
            <v>97</v>
          </cell>
          <cell r="G33">
            <v>44</v>
          </cell>
          <cell r="H33">
            <v>12.6</v>
          </cell>
          <cell r="I33" t="str">
            <v>L</v>
          </cell>
          <cell r="J33">
            <v>25.56</v>
          </cell>
          <cell r="K33">
            <v>1</v>
          </cell>
        </row>
        <row r="34">
          <cell r="B34">
            <v>23.616666666666664</v>
          </cell>
          <cell r="C34">
            <v>30.7</v>
          </cell>
          <cell r="D34">
            <v>20.2</v>
          </cell>
          <cell r="E34">
            <v>79.5</v>
          </cell>
          <cell r="F34">
            <v>97</v>
          </cell>
          <cell r="G34">
            <v>44</v>
          </cell>
          <cell r="H34">
            <v>19.079999999999998</v>
          </cell>
          <cell r="I34" t="str">
            <v>L</v>
          </cell>
          <cell r="J34">
            <v>33.480000000000004</v>
          </cell>
          <cell r="K34">
            <v>0</v>
          </cell>
        </row>
        <row r="35">
          <cell r="B35">
            <v>21.337500000000002</v>
          </cell>
          <cell r="C35">
            <v>28.3</v>
          </cell>
          <cell r="D35">
            <v>18.8</v>
          </cell>
          <cell r="E35">
            <v>91.333333333333329</v>
          </cell>
          <cell r="F35">
            <v>98</v>
          </cell>
          <cell r="G35">
            <v>61</v>
          </cell>
          <cell r="H35">
            <v>12.6</v>
          </cell>
          <cell r="I35" t="str">
            <v>NE</v>
          </cell>
          <cell r="J35">
            <v>34.200000000000003</v>
          </cell>
          <cell r="K35">
            <v>25.999999999999996</v>
          </cell>
        </row>
        <row r="36">
          <cell r="I36" t="str">
            <v>NE</v>
          </cell>
        </row>
      </sheetData>
      <sheetData sheetId="3">
        <row r="5">
          <cell r="B5">
            <v>20.962500000000002</v>
          </cell>
        </row>
      </sheetData>
      <sheetData sheetId="4">
        <row r="5">
          <cell r="B5">
            <v>24.258333333333329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25.920833333333334</v>
          </cell>
          <cell r="C5">
            <v>35.1</v>
          </cell>
          <cell r="D5">
            <v>22.3</v>
          </cell>
          <cell r="E5">
            <v>82.166666666666671</v>
          </cell>
          <cell r="F5">
            <v>96</v>
          </cell>
          <cell r="G5">
            <v>44</v>
          </cell>
          <cell r="H5">
            <v>15.48</v>
          </cell>
          <cell r="I5" t="str">
            <v>L</v>
          </cell>
          <cell r="J5">
            <v>57.24</v>
          </cell>
          <cell r="K5">
            <v>1</v>
          </cell>
        </row>
        <row r="6">
          <cell r="B6">
            <v>27.016666666666666</v>
          </cell>
          <cell r="C6">
            <v>35.700000000000003</v>
          </cell>
          <cell r="D6">
            <v>22.9</v>
          </cell>
          <cell r="E6">
            <v>76.833333333333329</v>
          </cell>
          <cell r="F6">
            <v>95</v>
          </cell>
          <cell r="G6">
            <v>40</v>
          </cell>
          <cell r="H6">
            <v>18</v>
          </cell>
          <cell r="I6" t="str">
            <v>L</v>
          </cell>
          <cell r="J6">
            <v>48.24</v>
          </cell>
          <cell r="K6">
            <v>0.2</v>
          </cell>
        </row>
        <row r="7">
          <cell r="B7">
            <v>27.216666666666669</v>
          </cell>
          <cell r="C7">
            <v>35.5</v>
          </cell>
          <cell r="D7">
            <v>22.6</v>
          </cell>
          <cell r="E7">
            <v>75.875</v>
          </cell>
          <cell r="F7">
            <v>95</v>
          </cell>
          <cell r="G7">
            <v>37</v>
          </cell>
          <cell r="H7">
            <v>10.44</v>
          </cell>
          <cell r="I7" t="str">
            <v>L</v>
          </cell>
          <cell r="J7">
            <v>21.96</v>
          </cell>
          <cell r="K7">
            <v>3.5999999999999996</v>
          </cell>
        </row>
        <row r="8">
          <cell r="B8">
            <v>27.94583333333334</v>
          </cell>
          <cell r="C8">
            <v>36.700000000000003</v>
          </cell>
          <cell r="D8">
            <v>23.1</v>
          </cell>
          <cell r="E8">
            <v>74.333333333333329</v>
          </cell>
          <cell r="F8">
            <v>95</v>
          </cell>
          <cell r="G8">
            <v>36</v>
          </cell>
          <cell r="H8">
            <v>14.76</v>
          </cell>
          <cell r="I8" t="str">
            <v>L</v>
          </cell>
          <cell r="J8">
            <v>44.64</v>
          </cell>
          <cell r="K8">
            <v>0</v>
          </cell>
        </row>
        <row r="9">
          <cell r="B9">
            <v>27.533333333333335</v>
          </cell>
          <cell r="C9">
            <v>35.5</v>
          </cell>
          <cell r="D9">
            <v>22.3</v>
          </cell>
          <cell r="E9">
            <v>75.583333333333329</v>
          </cell>
          <cell r="F9">
            <v>96</v>
          </cell>
          <cell r="G9">
            <v>44</v>
          </cell>
          <cell r="H9">
            <v>7.9200000000000008</v>
          </cell>
          <cell r="I9" t="str">
            <v>SE</v>
          </cell>
          <cell r="J9">
            <v>21.96</v>
          </cell>
          <cell r="K9">
            <v>0</v>
          </cell>
        </row>
        <row r="10">
          <cell r="B10">
            <v>24.950000000000003</v>
          </cell>
          <cell r="C10">
            <v>33.799999999999997</v>
          </cell>
          <cell r="D10">
            <v>22.3</v>
          </cell>
          <cell r="E10">
            <v>85.208333333333329</v>
          </cell>
          <cell r="F10">
            <v>95</v>
          </cell>
          <cell r="G10">
            <v>54</v>
          </cell>
          <cell r="H10">
            <v>14.4</v>
          </cell>
          <cell r="I10" t="str">
            <v>NO</v>
          </cell>
          <cell r="J10">
            <v>44.64</v>
          </cell>
          <cell r="K10">
            <v>6.6</v>
          </cell>
        </row>
        <row r="11">
          <cell r="B11">
            <v>25.933333333333326</v>
          </cell>
          <cell r="C11">
            <v>32.9</v>
          </cell>
          <cell r="D11">
            <v>21.4</v>
          </cell>
          <cell r="E11">
            <v>81.541666666666671</v>
          </cell>
          <cell r="F11">
            <v>97</v>
          </cell>
          <cell r="G11">
            <v>51</v>
          </cell>
          <cell r="H11">
            <v>12.96</v>
          </cell>
          <cell r="I11" t="str">
            <v>NO</v>
          </cell>
          <cell r="J11">
            <v>31.680000000000003</v>
          </cell>
          <cell r="K11">
            <v>0</v>
          </cell>
        </row>
        <row r="12">
          <cell r="B12">
            <v>27.412500000000005</v>
          </cell>
          <cell r="C12">
            <v>34</v>
          </cell>
          <cell r="D12">
            <v>22.4</v>
          </cell>
          <cell r="E12">
            <v>76.333333333333329</v>
          </cell>
          <cell r="F12">
            <v>96</v>
          </cell>
          <cell r="G12">
            <v>45</v>
          </cell>
          <cell r="H12">
            <v>9.7200000000000006</v>
          </cell>
          <cell r="I12" t="str">
            <v>NO</v>
          </cell>
          <cell r="J12">
            <v>23.759999999999998</v>
          </cell>
          <cell r="K12">
            <v>0</v>
          </cell>
        </row>
        <row r="13">
          <cell r="B13">
            <v>25.416666666666668</v>
          </cell>
          <cell r="C13">
            <v>33</v>
          </cell>
          <cell r="D13">
            <v>22.4</v>
          </cell>
          <cell r="E13">
            <v>87</v>
          </cell>
          <cell r="F13">
            <v>96</v>
          </cell>
          <cell r="G13">
            <v>55</v>
          </cell>
          <cell r="H13">
            <v>10.44</v>
          </cell>
          <cell r="I13" t="str">
            <v>O</v>
          </cell>
          <cell r="J13">
            <v>30.96</v>
          </cell>
          <cell r="K13">
            <v>3.6</v>
          </cell>
        </row>
        <row r="14">
          <cell r="B14">
            <v>26.337500000000006</v>
          </cell>
          <cell r="C14">
            <v>33.299999999999997</v>
          </cell>
          <cell r="D14">
            <v>22.2</v>
          </cell>
          <cell r="E14">
            <v>81.458333333333329</v>
          </cell>
          <cell r="F14">
            <v>96</v>
          </cell>
          <cell r="G14">
            <v>53</v>
          </cell>
          <cell r="H14">
            <v>15.120000000000001</v>
          </cell>
          <cell r="I14" t="str">
            <v>NO</v>
          </cell>
          <cell r="J14">
            <v>31.680000000000003</v>
          </cell>
          <cell r="K14">
            <v>0</v>
          </cell>
        </row>
        <row r="15">
          <cell r="B15">
            <v>25.704166666666662</v>
          </cell>
          <cell r="C15">
            <v>32.6</v>
          </cell>
          <cell r="D15">
            <v>22.4</v>
          </cell>
          <cell r="E15">
            <v>85.541666666666671</v>
          </cell>
          <cell r="F15">
            <v>97</v>
          </cell>
          <cell r="G15">
            <v>55</v>
          </cell>
          <cell r="H15">
            <v>18.720000000000002</v>
          </cell>
          <cell r="I15" t="str">
            <v>O</v>
          </cell>
          <cell r="J15">
            <v>38.880000000000003</v>
          </cell>
          <cell r="K15">
            <v>0.6</v>
          </cell>
        </row>
        <row r="16">
          <cell r="B16">
            <v>27.108333333333331</v>
          </cell>
          <cell r="C16">
            <v>34.200000000000003</v>
          </cell>
          <cell r="D16">
            <v>22.8</v>
          </cell>
          <cell r="E16">
            <v>80.25</v>
          </cell>
          <cell r="F16">
            <v>97</v>
          </cell>
          <cell r="G16">
            <v>50</v>
          </cell>
          <cell r="H16">
            <v>12.24</v>
          </cell>
          <cell r="I16" t="str">
            <v>NO</v>
          </cell>
          <cell r="J16">
            <v>29.16</v>
          </cell>
          <cell r="K16">
            <v>0</v>
          </cell>
        </row>
        <row r="17">
          <cell r="B17">
            <v>28.099999999999994</v>
          </cell>
          <cell r="C17">
            <v>35.200000000000003</v>
          </cell>
          <cell r="D17">
            <v>23.3</v>
          </cell>
          <cell r="E17">
            <v>78.25</v>
          </cell>
          <cell r="F17">
            <v>96</v>
          </cell>
          <cell r="G17">
            <v>48</v>
          </cell>
          <cell r="H17">
            <v>13.32</v>
          </cell>
          <cell r="I17" t="str">
            <v>NO</v>
          </cell>
          <cell r="J17">
            <v>27.720000000000002</v>
          </cell>
          <cell r="K17">
            <v>0</v>
          </cell>
        </row>
        <row r="18">
          <cell r="B18">
            <v>27.808333333333341</v>
          </cell>
          <cell r="C18">
            <v>35.5</v>
          </cell>
          <cell r="D18">
            <v>23.5</v>
          </cell>
          <cell r="E18">
            <v>79.291666666666671</v>
          </cell>
          <cell r="F18">
            <v>94</v>
          </cell>
          <cell r="G18">
            <v>50</v>
          </cell>
          <cell r="H18">
            <v>10.08</v>
          </cell>
          <cell r="I18" t="str">
            <v>NO</v>
          </cell>
          <cell r="J18">
            <v>32.4</v>
          </cell>
          <cell r="K18">
            <v>8</v>
          </cell>
        </row>
        <row r="19">
          <cell r="B19">
            <v>27.762499999999999</v>
          </cell>
          <cell r="C19">
            <v>34.1</v>
          </cell>
          <cell r="D19">
            <v>23.5</v>
          </cell>
          <cell r="E19">
            <v>80.25</v>
          </cell>
          <cell r="F19">
            <v>96</v>
          </cell>
          <cell r="G19">
            <v>51</v>
          </cell>
          <cell r="H19">
            <v>14.76</v>
          </cell>
          <cell r="I19" t="str">
            <v>O</v>
          </cell>
          <cell r="J19">
            <v>30.96</v>
          </cell>
          <cell r="K19">
            <v>0</v>
          </cell>
        </row>
        <row r="20">
          <cell r="B20">
            <v>26.741666666666671</v>
          </cell>
          <cell r="C20">
            <v>33</v>
          </cell>
          <cell r="D20">
            <v>22.7</v>
          </cell>
          <cell r="E20">
            <v>84</v>
          </cell>
          <cell r="F20">
            <v>96</v>
          </cell>
          <cell r="G20">
            <v>57</v>
          </cell>
          <cell r="H20">
            <v>12.96</v>
          </cell>
          <cell r="I20" t="str">
            <v>L</v>
          </cell>
          <cell r="J20">
            <v>38.880000000000003</v>
          </cell>
          <cell r="K20">
            <v>0.2</v>
          </cell>
        </row>
        <row r="21">
          <cell r="B21">
            <v>28.287499999999998</v>
          </cell>
          <cell r="C21">
            <v>35.5</v>
          </cell>
          <cell r="D21">
            <v>23.4</v>
          </cell>
          <cell r="E21">
            <v>77.75</v>
          </cell>
          <cell r="F21">
            <v>97</v>
          </cell>
          <cell r="G21">
            <v>44</v>
          </cell>
          <cell r="H21">
            <v>13.32</v>
          </cell>
          <cell r="I21" t="str">
            <v>O</v>
          </cell>
          <cell r="J21">
            <v>28.8</v>
          </cell>
          <cell r="K21">
            <v>0</v>
          </cell>
        </row>
        <row r="22">
          <cell r="B22">
            <v>27.57083333333334</v>
          </cell>
          <cell r="C22">
            <v>34.6</v>
          </cell>
          <cell r="D22">
            <v>22.6</v>
          </cell>
          <cell r="E22">
            <v>75.875</v>
          </cell>
          <cell r="F22">
            <v>96</v>
          </cell>
          <cell r="G22">
            <v>44</v>
          </cell>
          <cell r="H22">
            <v>14.04</v>
          </cell>
          <cell r="I22" t="str">
            <v>NO</v>
          </cell>
          <cell r="J22">
            <v>33.840000000000003</v>
          </cell>
          <cell r="K22">
            <v>2.6000000000000005</v>
          </cell>
        </row>
        <row r="23">
          <cell r="B23">
            <v>27.466666666666669</v>
          </cell>
          <cell r="C23">
            <v>34.5</v>
          </cell>
          <cell r="D23">
            <v>23.1</v>
          </cell>
          <cell r="E23">
            <v>76.208333333333329</v>
          </cell>
          <cell r="F23">
            <v>94</v>
          </cell>
          <cell r="G23">
            <v>46</v>
          </cell>
          <cell r="H23">
            <v>14.04</v>
          </cell>
          <cell r="I23" t="str">
            <v>O</v>
          </cell>
          <cell r="J23">
            <v>25.56</v>
          </cell>
          <cell r="K23">
            <v>0.60000000000000009</v>
          </cell>
        </row>
        <row r="24">
          <cell r="B24">
            <v>26.595833333333331</v>
          </cell>
          <cell r="C24">
            <v>32.9</v>
          </cell>
          <cell r="D24">
            <v>22.6</v>
          </cell>
          <cell r="E24">
            <v>80.25</v>
          </cell>
          <cell r="F24">
            <v>94</v>
          </cell>
          <cell r="G24">
            <v>56</v>
          </cell>
          <cell r="H24">
            <v>19.079999999999998</v>
          </cell>
          <cell r="I24" t="str">
            <v>O</v>
          </cell>
          <cell r="J24">
            <v>33.480000000000004</v>
          </cell>
          <cell r="K24">
            <v>0</v>
          </cell>
        </row>
        <row r="25">
          <cell r="B25">
            <v>27.108333333333331</v>
          </cell>
          <cell r="C25">
            <v>34.1</v>
          </cell>
          <cell r="D25">
            <v>22.5</v>
          </cell>
          <cell r="E25">
            <v>79.5</v>
          </cell>
          <cell r="F25">
            <v>96</v>
          </cell>
          <cell r="G25">
            <v>50</v>
          </cell>
          <cell r="H25">
            <v>11.520000000000001</v>
          </cell>
          <cell r="I25" t="str">
            <v>O</v>
          </cell>
          <cell r="J25">
            <v>24.48</v>
          </cell>
          <cell r="K25">
            <v>0.4</v>
          </cell>
        </row>
        <row r="26">
          <cell r="B26">
            <v>27.691666666666659</v>
          </cell>
          <cell r="C26">
            <v>34.5</v>
          </cell>
          <cell r="D26">
            <v>22.8</v>
          </cell>
          <cell r="E26">
            <v>77.333333333333329</v>
          </cell>
          <cell r="F26">
            <v>96</v>
          </cell>
          <cell r="G26">
            <v>46</v>
          </cell>
          <cell r="H26">
            <v>14.76</v>
          </cell>
          <cell r="I26" t="str">
            <v>NO</v>
          </cell>
          <cell r="J26">
            <v>29.880000000000003</v>
          </cell>
          <cell r="K26">
            <v>0</v>
          </cell>
        </row>
        <row r="27">
          <cell r="B27">
            <v>27.516666666666669</v>
          </cell>
          <cell r="C27">
            <v>35.200000000000003</v>
          </cell>
          <cell r="D27">
            <v>22.9</v>
          </cell>
          <cell r="E27">
            <v>77.5</v>
          </cell>
          <cell r="F27">
            <v>95</v>
          </cell>
          <cell r="G27">
            <v>42</v>
          </cell>
          <cell r="H27">
            <v>10.44</v>
          </cell>
          <cell r="I27" t="str">
            <v>O</v>
          </cell>
          <cell r="J27">
            <v>28.44</v>
          </cell>
          <cell r="K27">
            <v>0</v>
          </cell>
        </row>
        <row r="28">
          <cell r="B28">
            <v>26.125</v>
          </cell>
          <cell r="C28">
            <v>34.4</v>
          </cell>
          <cell r="D28">
            <v>22.7</v>
          </cell>
          <cell r="E28">
            <v>82.791666666666671</v>
          </cell>
          <cell r="F28">
            <v>97</v>
          </cell>
          <cell r="G28">
            <v>49</v>
          </cell>
          <cell r="H28">
            <v>17.28</v>
          </cell>
          <cell r="I28" t="str">
            <v>L</v>
          </cell>
          <cell r="J28">
            <v>38.880000000000003</v>
          </cell>
          <cell r="K28">
            <v>0.2</v>
          </cell>
        </row>
        <row r="29">
          <cell r="B29">
            <v>25.933333333333326</v>
          </cell>
          <cell r="C29">
            <v>32.6</v>
          </cell>
          <cell r="D29">
            <v>22</v>
          </cell>
          <cell r="E29">
            <v>80.833333333333329</v>
          </cell>
          <cell r="F29">
            <v>97</v>
          </cell>
          <cell r="G29">
            <v>50</v>
          </cell>
          <cell r="H29">
            <v>8.2799999999999994</v>
          </cell>
          <cell r="I29" t="str">
            <v>NO</v>
          </cell>
          <cell r="J29">
            <v>33.480000000000004</v>
          </cell>
          <cell r="K29">
            <v>0</v>
          </cell>
        </row>
        <row r="30">
          <cell r="B30">
            <v>25.483333333333334</v>
          </cell>
          <cell r="C30">
            <v>32</v>
          </cell>
          <cell r="D30">
            <v>20.6</v>
          </cell>
          <cell r="E30">
            <v>74</v>
          </cell>
          <cell r="F30">
            <v>92</v>
          </cell>
          <cell r="G30">
            <v>50</v>
          </cell>
          <cell r="H30">
            <v>12.24</v>
          </cell>
          <cell r="I30" t="str">
            <v>SE</v>
          </cell>
          <cell r="J30">
            <v>25.56</v>
          </cell>
          <cell r="K30">
            <v>0</v>
          </cell>
        </row>
        <row r="31">
          <cell r="B31">
            <v>24.754166666666666</v>
          </cell>
          <cell r="C31">
            <v>30.8</v>
          </cell>
          <cell r="D31">
            <v>21.6</v>
          </cell>
          <cell r="E31">
            <v>84.583333333333329</v>
          </cell>
          <cell r="F31">
            <v>96</v>
          </cell>
          <cell r="G31">
            <v>59</v>
          </cell>
          <cell r="H31">
            <v>9.3600000000000012</v>
          </cell>
          <cell r="I31" t="str">
            <v>L</v>
          </cell>
          <cell r="J31">
            <v>23.759999999999998</v>
          </cell>
          <cell r="K31">
            <v>6</v>
          </cell>
        </row>
        <row r="32">
          <cell r="B32">
            <v>24.304166666666664</v>
          </cell>
          <cell r="C32">
            <v>29.8</v>
          </cell>
          <cell r="D32">
            <v>22</v>
          </cell>
          <cell r="E32">
            <v>86.041666666666671</v>
          </cell>
          <cell r="F32">
            <v>96</v>
          </cell>
          <cell r="G32">
            <v>59</v>
          </cell>
          <cell r="H32">
            <v>6.12</v>
          </cell>
          <cell r="I32" t="str">
            <v>L</v>
          </cell>
          <cell r="J32">
            <v>18.36</v>
          </cell>
          <cell r="K32">
            <v>11.999999999999998</v>
          </cell>
        </row>
        <row r="33">
          <cell r="B33">
            <v>25.729166666666668</v>
          </cell>
          <cell r="C33">
            <v>32.6</v>
          </cell>
          <cell r="D33">
            <v>22</v>
          </cell>
          <cell r="E33">
            <v>80.875</v>
          </cell>
          <cell r="F33">
            <v>96</v>
          </cell>
          <cell r="G33">
            <v>48</v>
          </cell>
          <cell r="H33">
            <v>10.08</v>
          </cell>
          <cell r="I33" t="str">
            <v>L</v>
          </cell>
          <cell r="J33">
            <v>27.720000000000002</v>
          </cell>
          <cell r="K33">
            <v>0</v>
          </cell>
        </row>
        <row r="34">
          <cell r="B34">
            <v>25.212499999999995</v>
          </cell>
          <cell r="C34">
            <v>33</v>
          </cell>
          <cell r="D34">
            <v>21.3</v>
          </cell>
          <cell r="E34">
            <v>81.75</v>
          </cell>
          <cell r="F34">
            <v>95</v>
          </cell>
          <cell r="G34">
            <v>46</v>
          </cell>
          <cell r="H34">
            <v>11.16</v>
          </cell>
          <cell r="I34" t="str">
            <v>L</v>
          </cell>
          <cell r="J34">
            <v>40.680000000000007</v>
          </cell>
          <cell r="K34">
            <v>18.399999999999999</v>
          </cell>
        </row>
        <row r="35">
          <cell r="B35">
            <v>23.816666666666674</v>
          </cell>
          <cell r="C35">
            <v>30.9</v>
          </cell>
          <cell r="D35">
            <v>21.2</v>
          </cell>
          <cell r="E35">
            <v>86.708333333333329</v>
          </cell>
          <cell r="F35">
            <v>96</v>
          </cell>
          <cell r="G35">
            <v>55</v>
          </cell>
          <cell r="H35">
            <v>14.76</v>
          </cell>
          <cell r="I35" t="str">
            <v>L</v>
          </cell>
          <cell r="J35">
            <v>36.36</v>
          </cell>
          <cell r="K35">
            <v>11.199999999999998</v>
          </cell>
        </row>
        <row r="36">
          <cell r="I36" t="str">
            <v>L</v>
          </cell>
        </row>
      </sheetData>
      <sheetData sheetId="3">
        <row r="5">
          <cell r="B5">
            <v>23.637499999999999</v>
          </cell>
        </row>
      </sheetData>
      <sheetData sheetId="4">
        <row r="5">
          <cell r="B5">
            <v>23.283333333333331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/>
      <sheetData sheetId="1"/>
      <sheetData sheetId="2">
        <row r="5">
          <cell r="B5">
            <v>23.75833333333334</v>
          </cell>
          <cell r="C5">
            <v>31.7</v>
          </cell>
          <cell r="D5">
            <v>20.5</v>
          </cell>
          <cell r="E5">
            <v>87.625</v>
          </cell>
          <cell r="F5">
            <v>97</v>
          </cell>
          <cell r="G5">
            <v>54</v>
          </cell>
          <cell r="H5">
            <v>0</v>
          </cell>
          <cell r="I5" t="str">
            <v>N</v>
          </cell>
          <cell r="J5">
            <v>38.880000000000003</v>
          </cell>
          <cell r="K5">
            <v>8</v>
          </cell>
        </row>
        <row r="6">
          <cell r="B6">
            <v>24.404166666666669</v>
          </cell>
          <cell r="C6">
            <v>33.5</v>
          </cell>
          <cell r="D6">
            <v>21.2</v>
          </cell>
          <cell r="E6">
            <v>84.958333333333329</v>
          </cell>
          <cell r="F6">
            <v>98</v>
          </cell>
          <cell r="G6">
            <v>43</v>
          </cell>
          <cell r="H6">
            <v>3.24</v>
          </cell>
          <cell r="I6" t="str">
            <v>SO</v>
          </cell>
          <cell r="J6">
            <v>29.16</v>
          </cell>
          <cell r="K6">
            <v>7.2</v>
          </cell>
        </row>
        <row r="7">
          <cell r="B7">
            <v>25.954166666666666</v>
          </cell>
          <cell r="C7">
            <v>33.200000000000003</v>
          </cell>
          <cell r="D7">
            <v>21.4</v>
          </cell>
          <cell r="E7">
            <v>76.333333333333329</v>
          </cell>
          <cell r="F7">
            <v>96</v>
          </cell>
          <cell r="G7">
            <v>40</v>
          </cell>
          <cell r="H7">
            <v>1.8</v>
          </cell>
          <cell r="I7" t="str">
            <v>S</v>
          </cell>
          <cell r="J7">
            <v>24.48</v>
          </cell>
          <cell r="K7">
            <v>1.2</v>
          </cell>
        </row>
        <row r="8">
          <cell r="B8">
            <v>26.829166666666666</v>
          </cell>
          <cell r="C8">
            <v>34.9</v>
          </cell>
          <cell r="D8">
            <v>20.7</v>
          </cell>
          <cell r="E8">
            <v>68.791666666666671</v>
          </cell>
          <cell r="F8">
            <v>92</v>
          </cell>
          <cell r="G8">
            <v>34</v>
          </cell>
          <cell r="H8">
            <v>9.3600000000000012</v>
          </cell>
          <cell r="I8" t="str">
            <v>SE</v>
          </cell>
          <cell r="J8">
            <v>39.96</v>
          </cell>
          <cell r="K8">
            <v>0</v>
          </cell>
        </row>
        <row r="9">
          <cell r="B9">
            <v>24.699999999999992</v>
          </cell>
          <cell r="C9">
            <v>33.5</v>
          </cell>
          <cell r="D9">
            <v>20.100000000000001</v>
          </cell>
          <cell r="E9">
            <v>79.208333333333329</v>
          </cell>
          <cell r="F9">
            <v>97</v>
          </cell>
          <cell r="G9">
            <v>43</v>
          </cell>
          <cell r="H9">
            <v>1.08</v>
          </cell>
          <cell r="I9" t="str">
            <v>SE</v>
          </cell>
          <cell r="J9">
            <v>46.440000000000005</v>
          </cell>
          <cell r="K9">
            <v>1.2000000000000002</v>
          </cell>
        </row>
        <row r="10">
          <cell r="B10">
            <v>24.862500000000008</v>
          </cell>
          <cell r="C10">
            <v>32.200000000000003</v>
          </cell>
          <cell r="D10">
            <v>20.399999999999999</v>
          </cell>
          <cell r="E10">
            <v>78.041666666666671</v>
          </cell>
          <cell r="F10">
            <v>96</v>
          </cell>
          <cell r="G10">
            <v>45</v>
          </cell>
          <cell r="H10">
            <v>6.48</v>
          </cell>
          <cell r="I10" t="str">
            <v>O</v>
          </cell>
          <cell r="J10">
            <v>29.16</v>
          </cell>
          <cell r="K10">
            <v>0</v>
          </cell>
        </row>
        <row r="11">
          <cell r="B11">
            <v>25.004166666666663</v>
          </cell>
          <cell r="C11">
            <v>31.7</v>
          </cell>
          <cell r="D11">
            <v>20.2</v>
          </cell>
          <cell r="E11">
            <v>77.125</v>
          </cell>
          <cell r="F11">
            <v>97</v>
          </cell>
          <cell r="G11">
            <v>47</v>
          </cell>
          <cell r="H11">
            <v>1.4400000000000002</v>
          </cell>
          <cell r="I11" t="str">
            <v>SO</v>
          </cell>
          <cell r="J11">
            <v>19.8</v>
          </cell>
          <cell r="K11">
            <v>0</v>
          </cell>
        </row>
        <row r="12">
          <cell r="B12">
            <v>26.395833333333332</v>
          </cell>
          <cell r="C12">
            <v>32.4</v>
          </cell>
          <cell r="D12">
            <v>20.6</v>
          </cell>
          <cell r="E12">
            <v>67.083333333333329</v>
          </cell>
          <cell r="F12">
            <v>90</v>
          </cell>
          <cell r="G12">
            <v>42</v>
          </cell>
          <cell r="H12">
            <v>0</v>
          </cell>
          <cell r="I12" t="str">
            <v>S</v>
          </cell>
          <cell r="J12">
            <v>10.8</v>
          </cell>
          <cell r="K12">
            <v>0</v>
          </cell>
        </row>
        <row r="13">
          <cell r="B13">
            <v>25.604166666666661</v>
          </cell>
          <cell r="C13">
            <v>30.7</v>
          </cell>
          <cell r="D13">
            <v>22.5</v>
          </cell>
          <cell r="E13">
            <v>78.791666666666671</v>
          </cell>
          <cell r="F13">
            <v>93</v>
          </cell>
          <cell r="G13">
            <v>55</v>
          </cell>
          <cell r="H13">
            <v>1.08</v>
          </cell>
          <cell r="I13" t="str">
            <v>NE</v>
          </cell>
          <cell r="J13">
            <v>28.8</v>
          </cell>
          <cell r="K13">
            <v>7.0000000000000009</v>
          </cell>
        </row>
        <row r="14">
          <cell r="B14">
            <v>25.275000000000002</v>
          </cell>
          <cell r="C14">
            <v>32.299999999999997</v>
          </cell>
          <cell r="D14">
            <v>20.8</v>
          </cell>
          <cell r="E14">
            <v>78.5</v>
          </cell>
          <cell r="F14">
            <v>97</v>
          </cell>
          <cell r="G14">
            <v>50</v>
          </cell>
          <cell r="H14">
            <v>9.7200000000000006</v>
          </cell>
          <cell r="I14" t="str">
            <v>NO</v>
          </cell>
          <cell r="J14">
            <v>30.240000000000002</v>
          </cell>
          <cell r="K14">
            <v>0</v>
          </cell>
        </row>
        <row r="15">
          <cell r="B15">
            <v>27.012500000000003</v>
          </cell>
          <cell r="C15">
            <v>33.799999999999997</v>
          </cell>
          <cell r="D15">
            <v>22.2</v>
          </cell>
          <cell r="E15">
            <v>69.708333333333329</v>
          </cell>
          <cell r="F15">
            <v>90</v>
          </cell>
          <cell r="G15">
            <v>40</v>
          </cell>
          <cell r="H15">
            <v>7.9200000000000008</v>
          </cell>
          <cell r="I15" t="str">
            <v>NO</v>
          </cell>
          <cell r="J15">
            <v>24.840000000000003</v>
          </cell>
          <cell r="K15">
            <v>0</v>
          </cell>
        </row>
        <row r="16">
          <cell r="B16">
            <v>26.841666666666669</v>
          </cell>
          <cell r="C16">
            <v>32.9</v>
          </cell>
          <cell r="D16">
            <v>23.9</v>
          </cell>
          <cell r="E16">
            <v>79.208333333333329</v>
          </cell>
          <cell r="F16">
            <v>92</v>
          </cell>
          <cell r="G16">
            <v>55</v>
          </cell>
          <cell r="H16">
            <v>2.16</v>
          </cell>
          <cell r="I16" t="str">
            <v>O</v>
          </cell>
          <cell r="J16">
            <v>24.840000000000003</v>
          </cell>
          <cell r="K16">
            <v>8.4</v>
          </cell>
        </row>
        <row r="17">
          <cell r="B17">
            <v>27.4375</v>
          </cell>
          <cell r="C17">
            <v>34.700000000000003</v>
          </cell>
          <cell r="D17">
            <v>23</v>
          </cell>
          <cell r="E17">
            <v>77.916666666666671</v>
          </cell>
          <cell r="F17">
            <v>96</v>
          </cell>
          <cell r="G17">
            <v>45</v>
          </cell>
          <cell r="H17">
            <v>2.16</v>
          </cell>
          <cell r="I17" t="str">
            <v>N</v>
          </cell>
          <cell r="J17">
            <v>39.24</v>
          </cell>
          <cell r="K17">
            <v>0.6</v>
          </cell>
        </row>
        <row r="18">
          <cell r="B18">
            <v>28.912499999999998</v>
          </cell>
          <cell r="C18">
            <v>35.700000000000003</v>
          </cell>
          <cell r="D18">
            <v>24</v>
          </cell>
          <cell r="E18">
            <v>69.875</v>
          </cell>
          <cell r="F18">
            <v>92</v>
          </cell>
          <cell r="G18">
            <v>38</v>
          </cell>
          <cell r="H18">
            <v>6.48</v>
          </cell>
          <cell r="I18" t="str">
            <v>N</v>
          </cell>
          <cell r="J18">
            <v>38.159999999999997</v>
          </cell>
          <cell r="K18">
            <v>0</v>
          </cell>
        </row>
        <row r="19">
          <cell r="B19">
            <v>27.520833333333332</v>
          </cell>
          <cell r="C19">
            <v>35.6</v>
          </cell>
          <cell r="D19">
            <v>23.4</v>
          </cell>
          <cell r="E19">
            <v>71.916666666666671</v>
          </cell>
          <cell r="F19">
            <v>92</v>
          </cell>
          <cell r="G19">
            <v>36</v>
          </cell>
          <cell r="H19">
            <v>5.7600000000000007</v>
          </cell>
          <cell r="I19" t="str">
            <v>N</v>
          </cell>
          <cell r="J19">
            <v>53.64</v>
          </cell>
          <cell r="K19">
            <v>0</v>
          </cell>
        </row>
        <row r="20">
          <cell r="B20">
            <v>25.950000000000003</v>
          </cell>
          <cell r="C20">
            <v>33.6</v>
          </cell>
          <cell r="D20">
            <v>21.3</v>
          </cell>
          <cell r="E20">
            <v>78.416666666666671</v>
          </cell>
          <cell r="F20">
            <v>95</v>
          </cell>
          <cell r="G20">
            <v>47</v>
          </cell>
          <cell r="H20">
            <v>2.52</v>
          </cell>
          <cell r="I20" t="str">
            <v>N</v>
          </cell>
          <cell r="J20">
            <v>30.96</v>
          </cell>
          <cell r="K20">
            <v>1</v>
          </cell>
        </row>
        <row r="21">
          <cell r="B21">
            <v>28.087500000000002</v>
          </cell>
          <cell r="C21">
            <v>35.5</v>
          </cell>
          <cell r="D21">
            <v>22.2</v>
          </cell>
          <cell r="E21">
            <v>71.625</v>
          </cell>
          <cell r="F21">
            <v>96</v>
          </cell>
          <cell r="G21">
            <v>38</v>
          </cell>
          <cell r="H21">
            <v>7.9200000000000008</v>
          </cell>
          <cell r="I21" t="str">
            <v>N</v>
          </cell>
          <cell r="J21">
            <v>31.319999999999997</v>
          </cell>
          <cell r="K21">
            <v>17.2</v>
          </cell>
        </row>
        <row r="22">
          <cell r="B22">
            <v>28.870833333333334</v>
          </cell>
          <cell r="C22">
            <v>35.5</v>
          </cell>
          <cell r="D22">
            <v>22.3</v>
          </cell>
          <cell r="E22">
            <v>64.25</v>
          </cell>
          <cell r="F22">
            <v>95</v>
          </cell>
          <cell r="G22">
            <v>38</v>
          </cell>
          <cell r="H22">
            <v>9.3600000000000012</v>
          </cell>
          <cell r="I22" t="str">
            <v>N</v>
          </cell>
          <cell r="J22">
            <v>39.6</v>
          </cell>
          <cell r="K22">
            <v>2</v>
          </cell>
        </row>
        <row r="23">
          <cell r="B23">
            <v>28.36666666666666</v>
          </cell>
          <cell r="C23">
            <v>35.6</v>
          </cell>
          <cell r="D23">
            <v>23.7</v>
          </cell>
          <cell r="E23">
            <v>67.333333333333329</v>
          </cell>
          <cell r="F23">
            <v>88</v>
          </cell>
          <cell r="G23">
            <v>36</v>
          </cell>
          <cell r="H23">
            <v>0</v>
          </cell>
          <cell r="I23" t="str">
            <v>O</v>
          </cell>
          <cell r="J23">
            <v>28.44</v>
          </cell>
          <cell r="K23">
            <v>0</v>
          </cell>
        </row>
        <row r="24">
          <cell r="B24">
            <v>26.770833333333329</v>
          </cell>
          <cell r="C24">
            <v>34.6</v>
          </cell>
          <cell r="D24">
            <v>22.6</v>
          </cell>
          <cell r="E24">
            <v>74.708333333333329</v>
          </cell>
          <cell r="F24">
            <v>92</v>
          </cell>
          <cell r="G24">
            <v>40</v>
          </cell>
          <cell r="H24">
            <v>3.9600000000000004</v>
          </cell>
          <cell r="I24" t="str">
            <v>N</v>
          </cell>
          <cell r="J24">
            <v>33.480000000000004</v>
          </cell>
          <cell r="K24">
            <v>7.8</v>
          </cell>
        </row>
        <row r="25">
          <cell r="B25">
            <v>24.854166666666661</v>
          </cell>
          <cell r="C25">
            <v>31</v>
          </cell>
          <cell r="D25">
            <v>21.7</v>
          </cell>
          <cell r="E25">
            <v>83.541666666666671</v>
          </cell>
          <cell r="F25">
            <v>99</v>
          </cell>
          <cell r="G25">
            <v>49</v>
          </cell>
          <cell r="H25">
            <v>0</v>
          </cell>
          <cell r="I25" t="str">
            <v>SO</v>
          </cell>
          <cell r="J25">
            <v>21.96</v>
          </cell>
          <cell r="K25">
            <v>5</v>
          </cell>
        </row>
        <row r="26">
          <cell r="B26">
            <v>26.216666666666658</v>
          </cell>
          <cell r="C26">
            <v>32.700000000000003</v>
          </cell>
          <cell r="D26">
            <v>21.7</v>
          </cell>
          <cell r="E26">
            <v>77.208333333333329</v>
          </cell>
          <cell r="F26">
            <v>96</v>
          </cell>
          <cell r="G26">
            <v>49</v>
          </cell>
          <cell r="H26">
            <v>2.16</v>
          </cell>
          <cell r="I26" t="str">
            <v>NO</v>
          </cell>
          <cell r="J26">
            <v>24.840000000000003</v>
          </cell>
          <cell r="K26">
            <v>0.6</v>
          </cell>
        </row>
        <row r="27">
          <cell r="B27">
            <v>27.458333333333332</v>
          </cell>
          <cell r="C27">
            <v>33.799999999999997</v>
          </cell>
          <cell r="D27">
            <v>22.4</v>
          </cell>
          <cell r="E27">
            <v>70.5</v>
          </cell>
          <cell r="F27">
            <v>91</v>
          </cell>
          <cell r="G27">
            <v>46</v>
          </cell>
          <cell r="H27">
            <v>6.84</v>
          </cell>
          <cell r="I27" t="str">
            <v>NO</v>
          </cell>
          <cell r="J27">
            <v>33.119999999999997</v>
          </cell>
          <cell r="K27">
            <v>2.4</v>
          </cell>
        </row>
        <row r="28">
          <cell r="B28">
            <v>27.2</v>
          </cell>
          <cell r="C28">
            <v>35.4</v>
          </cell>
          <cell r="D28">
            <v>22.8</v>
          </cell>
          <cell r="E28">
            <v>75.041666666666671</v>
          </cell>
          <cell r="F28">
            <v>95</v>
          </cell>
          <cell r="G28">
            <v>41</v>
          </cell>
          <cell r="H28">
            <v>11.16</v>
          </cell>
          <cell r="I28" t="str">
            <v>N</v>
          </cell>
          <cell r="J28">
            <v>35.28</v>
          </cell>
          <cell r="K28">
            <v>0</v>
          </cell>
        </row>
        <row r="29">
          <cell r="B29">
            <v>21.833333333333332</v>
          </cell>
          <cell r="C29">
            <v>27.9</v>
          </cell>
          <cell r="D29">
            <v>19.5</v>
          </cell>
          <cell r="E29">
            <v>89.375</v>
          </cell>
          <cell r="F29">
            <v>96</v>
          </cell>
          <cell r="G29">
            <v>62</v>
          </cell>
          <cell r="H29">
            <v>13.32</v>
          </cell>
          <cell r="I29" t="str">
            <v>S</v>
          </cell>
          <cell r="J29">
            <v>40.32</v>
          </cell>
          <cell r="K29">
            <v>16.599999999999998</v>
          </cell>
        </row>
        <row r="30">
          <cell r="B30">
            <v>18.158333333333335</v>
          </cell>
          <cell r="C30">
            <v>24.8</v>
          </cell>
          <cell r="D30">
            <v>12.9</v>
          </cell>
          <cell r="E30">
            <v>78.625</v>
          </cell>
          <cell r="F30">
            <v>95</v>
          </cell>
          <cell r="G30">
            <v>66</v>
          </cell>
          <cell r="H30">
            <v>5.7600000000000007</v>
          </cell>
          <cell r="I30" t="str">
            <v>S</v>
          </cell>
          <cell r="J30">
            <v>32.4</v>
          </cell>
          <cell r="K30">
            <v>0.2</v>
          </cell>
        </row>
        <row r="31">
          <cell r="B31">
            <v>21.716666666666665</v>
          </cell>
          <cell r="C31">
            <v>28.1</v>
          </cell>
          <cell r="D31">
            <v>19.100000000000001</v>
          </cell>
          <cell r="E31">
            <v>87.208333333333329</v>
          </cell>
          <cell r="F31">
            <v>97</v>
          </cell>
          <cell r="G31">
            <v>64</v>
          </cell>
          <cell r="H31">
            <v>2.8800000000000003</v>
          </cell>
          <cell r="I31" t="str">
            <v>S</v>
          </cell>
          <cell r="J31">
            <v>28.08</v>
          </cell>
          <cell r="K31">
            <v>19.600000000000001</v>
          </cell>
        </row>
        <row r="32">
          <cell r="B32">
            <v>22.850000000000005</v>
          </cell>
          <cell r="C32">
            <v>29.3</v>
          </cell>
          <cell r="D32">
            <v>20.5</v>
          </cell>
          <cell r="E32">
            <v>87.125</v>
          </cell>
          <cell r="F32">
            <v>97</v>
          </cell>
          <cell r="G32">
            <v>61</v>
          </cell>
          <cell r="H32">
            <v>0.72000000000000008</v>
          </cell>
          <cell r="I32" t="str">
            <v>N</v>
          </cell>
          <cell r="J32">
            <v>32.4</v>
          </cell>
          <cell r="K32">
            <v>0.2</v>
          </cell>
        </row>
        <row r="33">
          <cell r="B33">
            <v>24.083333333333332</v>
          </cell>
          <cell r="C33">
            <v>29.6</v>
          </cell>
          <cell r="D33">
            <v>20.9</v>
          </cell>
          <cell r="E33">
            <v>81.958333333333329</v>
          </cell>
          <cell r="F33">
            <v>96</v>
          </cell>
          <cell r="G33">
            <v>55</v>
          </cell>
          <cell r="H33">
            <v>0</v>
          </cell>
          <cell r="I33" t="str">
            <v>NE</v>
          </cell>
          <cell r="J33">
            <v>0</v>
          </cell>
          <cell r="K33">
            <v>1.2000000000000002</v>
          </cell>
        </row>
        <row r="34">
          <cell r="B34">
            <v>23.537499999999998</v>
          </cell>
          <cell r="C34">
            <v>29</v>
          </cell>
          <cell r="D34">
            <v>19.8</v>
          </cell>
          <cell r="E34">
            <v>83.666666666666671</v>
          </cell>
          <cell r="F34">
            <v>97</v>
          </cell>
          <cell r="G34">
            <v>60</v>
          </cell>
          <cell r="H34">
            <v>1.4400000000000002</v>
          </cell>
          <cell r="I34" t="str">
            <v>NE</v>
          </cell>
          <cell r="J34">
            <v>33.119999999999997</v>
          </cell>
          <cell r="K34">
            <v>9.8000000000000007</v>
          </cell>
        </row>
        <row r="35">
          <cell r="B35">
            <v>22.862499999999997</v>
          </cell>
          <cell r="C35">
            <v>28</v>
          </cell>
          <cell r="D35">
            <v>20.3</v>
          </cell>
          <cell r="E35">
            <v>87.708333333333329</v>
          </cell>
          <cell r="F35">
            <v>97</v>
          </cell>
          <cell r="G35">
            <v>63</v>
          </cell>
          <cell r="H35">
            <v>0</v>
          </cell>
          <cell r="I35" t="str">
            <v>NE</v>
          </cell>
          <cell r="J35">
            <v>0</v>
          </cell>
          <cell r="K35">
            <v>15.2</v>
          </cell>
        </row>
        <row r="36">
          <cell r="I36" t="str">
            <v>N</v>
          </cell>
        </row>
      </sheetData>
      <sheetData sheetId="3">
        <row r="5">
          <cell r="B5">
            <v>23.579166666666662</v>
          </cell>
        </row>
      </sheetData>
      <sheetData sheetId="4">
        <row r="5">
          <cell r="B5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24.058333333333337</v>
          </cell>
          <cell r="C5">
            <v>30.7</v>
          </cell>
          <cell r="D5">
            <v>20.6</v>
          </cell>
          <cell r="E5">
            <v>88.090909090909093</v>
          </cell>
          <cell r="F5">
            <v>100</v>
          </cell>
          <cell r="G5">
            <v>61</v>
          </cell>
          <cell r="H5">
            <v>6.12</v>
          </cell>
          <cell r="I5" t="str">
            <v>N</v>
          </cell>
          <cell r="J5">
            <v>38.880000000000003</v>
          </cell>
          <cell r="K5">
            <v>8.1999999999999993</v>
          </cell>
        </row>
        <row r="6">
          <cell r="B6">
            <v>24.941666666666663</v>
          </cell>
          <cell r="C6">
            <v>31.7</v>
          </cell>
          <cell r="D6">
            <v>21.2</v>
          </cell>
          <cell r="E6">
            <v>81.21052631578948</v>
          </cell>
          <cell r="F6">
            <v>100</v>
          </cell>
          <cell r="G6">
            <v>52</v>
          </cell>
          <cell r="H6">
            <v>6.48</v>
          </cell>
          <cell r="I6" t="str">
            <v>O</v>
          </cell>
          <cell r="J6">
            <v>29.880000000000003</v>
          </cell>
          <cell r="K6">
            <v>0</v>
          </cell>
        </row>
        <row r="7">
          <cell r="B7">
            <v>26.283333333333331</v>
          </cell>
          <cell r="C7">
            <v>33.1</v>
          </cell>
          <cell r="D7">
            <v>22.3</v>
          </cell>
          <cell r="E7">
            <v>76.541666666666671</v>
          </cell>
          <cell r="F7">
            <v>94</v>
          </cell>
          <cell r="G7">
            <v>43</v>
          </cell>
          <cell r="H7">
            <v>12.24</v>
          </cell>
          <cell r="I7" t="str">
            <v>O</v>
          </cell>
          <cell r="J7">
            <v>27.720000000000002</v>
          </cell>
          <cell r="K7">
            <v>0</v>
          </cell>
        </row>
        <row r="8">
          <cell r="B8">
            <v>25.258333333333326</v>
          </cell>
          <cell r="C8">
            <v>33.700000000000003</v>
          </cell>
          <cell r="D8">
            <v>20.5</v>
          </cell>
          <cell r="E8">
            <v>80.916666666666671</v>
          </cell>
          <cell r="F8">
            <v>100</v>
          </cell>
          <cell r="G8">
            <v>48</v>
          </cell>
          <cell r="H8">
            <v>16.920000000000002</v>
          </cell>
          <cell r="I8" t="str">
            <v>S</v>
          </cell>
          <cell r="J8">
            <v>38.159999999999997</v>
          </cell>
          <cell r="K8">
            <v>7.2</v>
          </cell>
        </row>
        <row r="9">
          <cell r="B9">
            <v>24.158333333333335</v>
          </cell>
          <cell r="C9">
            <v>33.1</v>
          </cell>
          <cell r="D9">
            <v>19.8</v>
          </cell>
          <cell r="E9">
            <v>85</v>
          </cell>
          <cell r="F9">
            <v>100</v>
          </cell>
          <cell r="G9">
            <v>47</v>
          </cell>
          <cell r="H9">
            <v>16.2</v>
          </cell>
          <cell r="I9" t="str">
            <v>SO</v>
          </cell>
          <cell r="J9">
            <v>59.4</v>
          </cell>
          <cell r="K9">
            <v>31.599999999999998</v>
          </cell>
        </row>
        <row r="10">
          <cell r="B10">
            <v>24.429166666666664</v>
          </cell>
          <cell r="C10">
            <v>31.5</v>
          </cell>
          <cell r="D10">
            <v>20.5</v>
          </cell>
          <cell r="E10">
            <v>86.458333333333329</v>
          </cell>
          <cell r="F10">
            <v>100</v>
          </cell>
          <cell r="G10">
            <v>55</v>
          </cell>
          <cell r="H10">
            <v>2.52</v>
          </cell>
          <cell r="I10" t="str">
            <v>SO</v>
          </cell>
          <cell r="J10">
            <v>37.440000000000005</v>
          </cell>
          <cell r="K10">
            <v>10</v>
          </cell>
        </row>
        <row r="11">
          <cell r="B11">
            <v>25.779166666666669</v>
          </cell>
          <cell r="C11">
            <v>32.700000000000003</v>
          </cell>
          <cell r="D11">
            <v>21.3</v>
          </cell>
          <cell r="E11">
            <v>78.333333333333329</v>
          </cell>
          <cell r="F11">
            <v>97</v>
          </cell>
          <cell r="G11">
            <v>46</v>
          </cell>
          <cell r="H11">
            <v>5.7600000000000007</v>
          </cell>
          <cell r="I11" t="str">
            <v>SO</v>
          </cell>
          <cell r="J11">
            <v>22.68</v>
          </cell>
          <cell r="K11">
            <v>0.2</v>
          </cell>
        </row>
        <row r="12">
          <cell r="B12">
            <v>26.108333333333334</v>
          </cell>
          <cell r="C12">
            <v>33.200000000000003</v>
          </cell>
          <cell r="D12">
            <v>19.899999999999999</v>
          </cell>
          <cell r="E12">
            <v>66.083333333333329</v>
          </cell>
          <cell r="F12">
            <v>90</v>
          </cell>
          <cell r="G12">
            <v>39</v>
          </cell>
          <cell r="H12">
            <v>1.08</v>
          </cell>
          <cell r="I12" t="str">
            <v>S</v>
          </cell>
          <cell r="J12">
            <v>19.079999999999998</v>
          </cell>
          <cell r="K12">
            <v>0</v>
          </cell>
        </row>
        <row r="13">
          <cell r="B13">
            <v>24.004166666666663</v>
          </cell>
          <cell r="C13">
            <v>32.5</v>
          </cell>
          <cell r="D13">
            <v>20.8</v>
          </cell>
          <cell r="E13">
            <v>79.208333333333329</v>
          </cell>
          <cell r="F13">
            <v>99</v>
          </cell>
          <cell r="G13">
            <v>41</v>
          </cell>
          <cell r="H13">
            <v>5.7600000000000007</v>
          </cell>
          <cell r="I13" t="str">
            <v>NE</v>
          </cell>
          <cell r="J13">
            <v>60.839999999999996</v>
          </cell>
          <cell r="K13">
            <v>66.600000000000009</v>
          </cell>
        </row>
        <row r="14">
          <cell r="B14">
            <v>25.375</v>
          </cell>
          <cell r="C14">
            <v>32.799999999999997</v>
          </cell>
          <cell r="D14">
            <v>21.3</v>
          </cell>
          <cell r="E14">
            <v>82.958333333333329</v>
          </cell>
          <cell r="F14">
            <v>100</v>
          </cell>
          <cell r="G14">
            <v>49</v>
          </cell>
          <cell r="H14">
            <v>3.24</v>
          </cell>
          <cell r="I14" t="str">
            <v>N</v>
          </cell>
          <cell r="J14">
            <v>23.040000000000003</v>
          </cell>
          <cell r="K14">
            <v>3.8</v>
          </cell>
        </row>
        <row r="15">
          <cell r="B15">
            <v>27.733333333333331</v>
          </cell>
          <cell r="C15">
            <v>34.700000000000003</v>
          </cell>
          <cell r="D15">
            <v>22.6</v>
          </cell>
          <cell r="E15">
            <v>72.75</v>
          </cell>
          <cell r="F15">
            <v>98</v>
          </cell>
          <cell r="G15">
            <v>40</v>
          </cell>
          <cell r="H15">
            <v>8.2799999999999994</v>
          </cell>
          <cell r="I15" t="str">
            <v>O</v>
          </cell>
          <cell r="J15">
            <v>21.240000000000002</v>
          </cell>
          <cell r="K15">
            <v>0</v>
          </cell>
        </row>
        <row r="16">
          <cell r="B16">
            <v>27.458333333333339</v>
          </cell>
          <cell r="C16">
            <v>33</v>
          </cell>
          <cell r="D16">
            <v>23.6</v>
          </cell>
          <cell r="E16">
            <v>77.458333333333329</v>
          </cell>
          <cell r="F16">
            <v>94</v>
          </cell>
          <cell r="G16">
            <v>54</v>
          </cell>
          <cell r="H16">
            <v>7.2</v>
          </cell>
          <cell r="I16" t="str">
            <v>O</v>
          </cell>
          <cell r="J16">
            <v>38.159999999999997</v>
          </cell>
          <cell r="K16">
            <v>0</v>
          </cell>
        </row>
        <row r="17">
          <cell r="B17">
            <v>28.329166666666666</v>
          </cell>
          <cell r="C17">
            <v>35.4</v>
          </cell>
          <cell r="D17">
            <v>24.4</v>
          </cell>
          <cell r="E17">
            <v>79.5</v>
          </cell>
          <cell r="F17">
            <v>97</v>
          </cell>
          <cell r="G17">
            <v>47</v>
          </cell>
          <cell r="H17">
            <v>2.52</v>
          </cell>
          <cell r="I17" t="str">
            <v>NO</v>
          </cell>
          <cell r="J17">
            <v>32.4</v>
          </cell>
          <cell r="K17">
            <v>0.60000000000000009</v>
          </cell>
        </row>
        <row r="18">
          <cell r="B18">
            <v>27.208333333333332</v>
          </cell>
          <cell r="C18">
            <v>34.299999999999997</v>
          </cell>
          <cell r="D18">
            <v>22.8</v>
          </cell>
          <cell r="E18">
            <v>81.083333333333329</v>
          </cell>
          <cell r="F18">
            <v>95</v>
          </cell>
          <cell r="G18">
            <v>51</v>
          </cell>
          <cell r="H18">
            <v>8.64</v>
          </cell>
          <cell r="I18" t="str">
            <v>N</v>
          </cell>
          <cell r="J18">
            <v>55.440000000000005</v>
          </cell>
          <cell r="K18">
            <v>12</v>
          </cell>
        </row>
        <row r="19">
          <cell r="B19">
            <v>26.516666666666669</v>
          </cell>
          <cell r="C19">
            <v>34.5</v>
          </cell>
          <cell r="D19">
            <v>19.3</v>
          </cell>
          <cell r="E19">
            <v>82.916666666666671</v>
          </cell>
          <cell r="F19">
            <v>98</v>
          </cell>
          <cell r="G19">
            <v>51</v>
          </cell>
          <cell r="H19">
            <v>23.759999999999998</v>
          </cell>
          <cell r="I19" t="str">
            <v>O</v>
          </cell>
          <cell r="J19">
            <v>60.12</v>
          </cell>
          <cell r="K19">
            <v>18</v>
          </cell>
        </row>
        <row r="20">
          <cell r="B20">
            <v>25.183333333333334</v>
          </cell>
          <cell r="C20">
            <v>33.799999999999997</v>
          </cell>
          <cell r="D20">
            <v>20.2</v>
          </cell>
          <cell r="E20">
            <v>81.541666666666671</v>
          </cell>
          <cell r="F20">
            <v>100</v>
          </cell>
          <cell r="G20">
            <v>48</v>
          </cell>
          <cell r="H20">
            <v>9.3600000000000012</v>
          </cell>
          <cell r="I20" t="str">
            <v>NO</v>
          </cell>
          <cell r="J20">
            <v>38.159999999999997</v>
          </cell>
          <cell r="K20">
            <v>0</v>
          </cell>
        </row>
        <row r="21">
          <cell r="B21">
            <v>29.037499999999998</v>
          </cell>
          <cell r="C21">
            <v>35.9</v>
          </cell>
          <cell r="D21">
            <v>23.8</v>
          </cell>
          <cell r="E21">
            <v>73.041666666666671</v>
          </cell>
          <cell r="F21">
            <v>95</v>
          </cell>
          <cell r="G21">
            <v>40</v>
          </cell>
          <cell r="H21">
            <v>9</v>
          </cell>
          <cell r="I21" t="str">
            <v>N</v>
          </cell>
          <cell r="J21">
            <v>27</v>
          </cell>
          <cell r="K21">
            <v>0</v>
          </cell>
        </row>
        <row r="22">
          <cell r="B22">
            <v>29.512500000000003</v>
          </cell>
          <cell r="C22">
            <v>35.9</v>
          </cell>
          <cell r="D22">
            <v>24.7</v>
          </cell>
          <cell r="E22">
            <v>70.916666666666671</v>
          </cell>
          <cell r="F22">
            <v>94</v>
          </cell>
          <cell r="G22">
            <v>41</v>
          </cell>
          <cell r="H22">
            <v>11.879999999999999</v>
          </cell>
          <cell r="I22" t="str">
            <v>NO</v>
          </cell>
          <cell r="J22">
            <v>31.319999999999997</v>
          </cell>
          <cell r="K22">
            <v>0</v>
          </cell>
        </row>
        <row r="23">
          <cell r="B23">
            <v>28.645833333333339</v>
          </cell>
          <cell r="C23">
            <v>35.4</v>
          </cell>
          <cell r="D23">
            <v>24.8</v>
          </cell>
          <cell r="E23">
            <v>71.833333333333329</v>
          </cell>
          <cell r="F23">
            <v>93</v>
          </cell>
          <cell r="G23">
            <v>43</v>
          </cell>
          <cell r="H23">
            <v>10.8</v>
          </cell>
          <cell r="I23" t="str">
            <v>O</v>
          </cell>
          <cell r="J23">
            <v>29.880000000000003</v>
          </cell>
          <cell r="K23">
            <v>0</v>
          </cell>
        </row>
        <row r="24">
          <cell r="B24">
            <v>26.720833333333335</v>
          </cell>
          <cell r="C24">
            <v>35.5</v>
          </cell>
          <cell r="D24">
            <v>22.7</v>
          </cell>
          <cell r="E24">
            <v>79.041666666666671</v>
          </cell>
          <cell r="F24">
            <v>100</v>
          </cell>
          <cell r="G24">
            <v>45</v>
          </cell>
          <cell r="H24">
            <v>10.08</v>
          </cell>
          <cell r="I24" t="str">
            <v>NE</v>
          </cell>
          <cell r="J24">
            <v>41.76</v>
          </cell>
          <cell r="K24">
            <v>0</v>
          </cell>
        </row>
        <row r="25">
          <cell r="B25">
            <v>25.195833333333336</v>
          </cell>
          <cell r="C25">
            <v>29.8</v>
          </cell>
          <cell r="D25">
            <v>21.9</v>
          </cell>
          <cell r="E25">
            <v>81.708333333333329</v>
          </cell>
          <cell r="F25">
            <v>95</v>
          </cell>
          <cell r="G25">
            <v>62</v>
          </cell>
          <cell r="H25">
            <v>15.120000000000001</v>
          </cell>
          <cell r="I25" t="str">
            <v>S</v>
          </cell>
          <cell r="J25">
            <v>28.44</v>
          </cell>
          <cell r="K25">
            <v>0</v>
          </cell>
        </row>
        <row r="26">
          <cell r="B26">
            <v>26.008333333333336</v>
          </cell>
          <cell r="C26">
            <v>32.200000000000003</v>
          </cell>
          <cell r="D26">
            <v>21.4</v>
          </cell>
          <cell r="E26">
            <v>79.625</v>
          </cell>
          <cell r="F26">
            <v>96</v>
          </cell>
          <cell r="G26">
            <v>57</v>
          </cell>
          <cell r="H26">
            <v>10.44</v>
          </cell>
          <cell r="I26" t="str">
            <v>NE</v>
          </cell>
          <cell r="J26">
            <v>29.16</v>
          </cell>
          <cell r="K26">
            <v>0</v>
          </cell>
        </row>
        <row r="27">
          <cell r="B27">
            <v>26.612499999999997</v>
          </cell>
          <cell r="C27">
            <v>32.799999999999997</v>
          </cell>
          <cell r="D27">
            <v>23.2</v>
          </cell>
          <cell r="E27">
            <v>78.791666666666671</v>
          </cell>
          <cell r="F27">
            <v>92</v>
          </cell>
          <cell r="G27">
            <v>56</v>
          </cell>
          <cell r="H27">
            <v>17.64</v>
          </cell>
          <cell r="I27" t="str">
            <v>NE</v>
          </cell>
          <cell r="J27">
            <v>37.080000000000005</v>
          </cell>
          <cell r="K27">
            <v>0</v>
          </cell>
        </row>
        <row r="28">
          <cell r="B28">
            <v>25.441666666666666</v>
          </cell>
          <cell r="C28">
            <v>34.5</v>
          </cell>
          <cell r="D28">
            <v>20.8</v>
          </cell>
          <cell r="E28">
            <v>80.791666666666671</v>
          </cell>
          <cell r="F28">
            <v>94</v>
          </cell>
          <cell r="G28">
            <v>51</v>
          </cell>
          <cell r="H28">
            <v>34.56</v>
          </cell>
          <cell r="I28" t="str">
            <v>NE</v>
          </cell>
          <cell r="J28">
            <v>73.44</v>
          </cell>
          <cell r="K28">
            <v>9.1999999999999993</v>
          </cell>
        </row>
        <row r="29">
          <cell r="B29">
            <v>22.266666666666666</v>
          </cell>
          <cell r="C29">
            <v>26.2</v>
          </cell>
          <cell r="D29">
            <v>19.100000000000001</v>
          </cell>
          <cell r="E29">
            <v>90.833333333333329</v>
          </cell>
          <cell r="F29">
            <v>100</v>
          </cell>
          <cell r="G29">
            <v>73</v>
          </cell>
          <cell r="H29">
            <v>16.559999999999999</v>
          </cell>
          <cell r="I29" t="str">
            <v>SE</v>
          </cell>
          <cell r="J29">
            <v>50.4</v>
          </cell>
          <cell r="K29">
            <v>69.8</v>
          </cell>
        </row>
        <row r="30">
          <cell r="B30">
            <v>19.8</v>
          </cell>
          <cell r="C30">
            <v>27.5</v>
          </cell>
          <cell r="D30">
            <v>13.5</v>
          </cell>
          <cell r="E30">
            <v>74.708333333333329</v>
          </cell>
          <cell r="F30">
            <v>91</v>
          </cell>
          <cell r="G30">
            <v>57</v>
          </cell>
          <cell r="H30">
            <v>5.04</v>
          </cell>
          <cell r="I30" t="str">
            <v>S</v>
          </cell>
          <cell r="J30">
            <v>30.240000000000002</v>
          </cell>
          <cell r="K30">
            <v>0</v>
          </cell>
        </row>
        <row r="31">
          <cell r="B31">
            <v>22.483333333333334</v>
          </cell>
          <cell r="C31">
            <v>30</v>
          </cell>
          <cell r="D31">
            <v>19.899999999999999</v>
          </cell>
          <cell r="E31">
            <v>86.416666666666671</v>
          </cell>
          <cell r="F31">
            <v>98</v>
          </cell>
          <cell r="G31">
            <v>56</v>
          </cell>
          <cell r="H31">
            <v>20.52</v>
          </cell>
          <cell r="I31" t="str">
            <v>S</v>
          </cell>
          <cell r="J31">
            <v>47.16</v>
          </cell>
          <cell r="K31">
            <v>17</v>
          </cell>
        </row>
        <row r="32">
          <cell r="B32">
            <v>23.912500000000005</v>
          </cell>
          <cell r="C32">
            <v>29.6</v>
          </cell>
          <cell r="D32">
            <v>20.9</v>
          </cell>
          <cell r="E32">
            <v>83.708333333333329</v>
          </cell>
          <cell r="F32">
            <v>100</v>
          </cell>
          <cell r="G32">
            <v>53</v>
          </cell>
          <cell r="H32">
            <v>13.32</v>
          </cell>
          <cell r="I32" t="str">
            <v>NO</v>
          </cell>
          <cell r="J32">
            <v>35.64</v>
          </cell>
          <cell r="K32">
            <v>1.7999999999999998</v>
          </cell>
        </row>
        <row r="33">
          <cell r="B33">
            <v>24.766666666666669</v>
          </cell>
          <cell r="C33">
            <v>30.5</v>
          </cell>
          <cell r="D33">
            <v>21.2</v>
          </cell>
          <cell r="E33">
            <v>82.375</v>
          </cell>
          <cell r="F33">
            <v>100</v>
          </cell>
          <cell r="G33">
            <v>55</v>
          </cell>
          <cell r="H33">
            <v>9</v>
          </cell>
          <cell r="I33" t="str">
            <v>NE</v>
          </cell>
          <cell r="J33">
            <v>24.12</v>
          </cell>
          <cell r="K33">
            <v>0</v>
          </cell>
        </row>
        <row r="34">
          <cell r="B34">
            <v>23.887499999999999</v>
          </cell>
          <cell r="C34">
            <v>29.6</v>
          </cell>
          <cell r="D34">
            <v>20.9</v>
          </cell>
          <cell r="E34">
            <v>86.375</v>
          </cell>
          <cell r="F34">
            <v>100</v>
          </cell>
          <cell r="G34">
            <v>61</v>
          </cell>
          <cell r="H34">
            <v>2.52</v>
          </cell>
          <cell r="I34" t="str">
            <v>L</v>
          </cell>
          <cell r="J34">
            <v>20.88</v>
          </cell>
          <cell r="K34">
            <v>2</v>
          </cell>
        </row>
        <row r="35">
          <cell r="B35">
            <v>22.970833333333335</v>
          </cell>
          <cell r="C35">
            <v>26.3</v>
          </cell>
          <cell r="D35">
            <v>20.9</v>
          </cell>
          <cell r="E35">
            <v>89.833333333333329</v>
          </cell>
          <cell r="F35">
            <v>99</v>
          </cell>
          <cell r="G35">
            <v>75</v>
          </cell>
          <cell r="H35">
            <v>17.28</v>
          </cell>
          <cell r="I35" t="str">
            <v>NE</v>
          </cell>
          <cell r="J35">
            <v>41.76</v>
          </cell>
          <cell r="K35">
            <v>8</v>
          </cell>
        </row>
        <row r="36">
          <cell r="I36" t="str">
            <v>O</v>
          </cell>
        </row>
      </sheetData>
      <sheetData sheetId="3">
        <row r="5">
          <cell r="B5">
            <v>23.279166666666665</v>
          </cell>
        </row>
      </sheetData>
      <sheetData sheetId="4">
        <row r="5">
          <cell r="B5">
            <v>25.262499999999999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24.629166666666663</v>
          </cell>
          <cell r="C5">
            <v>32.5</v>
          </cell>
          <cell r="D5">
            <v>20.9</v>
          </cell>
          <cell r="E5">
            <v>82.583333333333329</v>
          </cell>
          <cell r="F5">
            <v>96</v>
          </cell>
          <cell r="G5">
            <v>53</v>
          </cell>
          <cell r="H5">
            <v>15.120000000000001</v>
          </cell>
          <cell r="I5" t="str">
            <v>N</v>
          </cell>
          <cell r="J5">
            <v>46.800000000000004</v>
          </cell>
          <cell r="K5">
            <v>11.999999999999996</v>
          </cell>
        </row>
        <row r="6">
          <cell r="B6">
            <v>24.795833333333334</v>
          </cell>
          <cell r="C6">
            <v>32.700000000000003</v>
          </cell>
          <cell r="D6">
            <v>21.1</v>
          </cell>
          <cell r="E6">
            <v>82.565217391304344</v>
          </cell>
          <cell r="F6">
            <v>100</v>
          </cell>
          <cell r="G6">
            <v>50</v>
          </cell>
          <cell r="H6">
            <v>37.080000000000005</v>
          </cell>
          <cell r="I6" t="str">
            <v>N</v>
          </cell>
          <cell r="J6">
            <v>59.04</v>
          </cell>
          <cell r="K6">
            <v>42.8</v>
          </cell>
        </row>
        <row r="7">
          <cell r="B7">
            <v>26.524999999999995</v>
          </cell>
          <cell r="C7">
            <v>33.299999999999997</v>
          </cell>
          <cell r="D7">
            <v>21.5</v>
          </cell>
          <cell r="E7">
            <v>74.333333333333329</v>
          </cell>
          <cell r="F7">
            <v>95</v>
          </cell>
          <cell r="G7">
            <v>43</v>
          </cell>
          <cell r="H7">
            <v>9</v>
          </cell>
          <cell r="I7" t="str">
            <v>SO</v>
          </cell>
          <cell r="J7">
            <v>21.96</v>
          </cell>
          <cell r="K7">
            <v>0</v>
          </cell>
        </row>
        <row r="8">
          <cell r="B8">
            <v>27.49166666666666</v>
          </cell>
          <cell r="C8">
            <v>34.799999999999997</v>
          </cell>
          <cell r="D8">
            <v>21.2</v>
          </cell>
          <cell r="E8">
            <v>70</v>
          </cell>
          <cell r="F8">
            <v>95</v>
          </cell>
          <cell r="G8">
            <v>37</v>
          </cell>
          <cell r="H8">
            <v>31.680000000000003</v>
          </cell>
          <cell r="I8" t="str">
            <v>S</v>
          </cell>
          <cell r="J8">
            <v>64.8</v>
          </cell>
          <cell r="K8">
            <v>14.6</v>
          </cell>
        </row>
        <row r="9">
          <cell r="B9">
            <v>24.866666666666664</v>
          </cell>
          <cell r="C9">
            <v>33.4</v>
          </cell>
          <cell r="D9">
            <v>21.2</v>
          </cell>
          <cell r="E9">
            <v>81.666666666666671</v>
          </cell>
          <cell r="F9">
            <v>100</v>
          </cell>
          <cell r="G9">
            <v>49</v>
          </cell>
          <cell r="H9">
            <v>27</v>
          </cell>
          <cell r="I9" t="str">
            <v>N</v>
          </cell>
          <cell r="J9">
            <v>73.8</v>
          </cell>
          <cell r="K9">
            <v>24.6</v>
          </cell>
        </row>
        <row r="10">
          <cell r="B10">
            <v>25.162500000000009</v>
          </cell>
          <cell r="C10">
            <v>31.8</v>
          </cell>
          <cell r="D10">
            <v>21.1</v>
          </cell>
          <cell r="E10">
            <v>80.583333333333329</v>
          </cell>
          <cell r="F10">
            <v>96</v>
          </cell>
          <cell r="G10">
            <v>54</v>
          </cell>
          <cell r="H10">
            <v>15.840000000000002</v>
          </cell>
          <cell r="I10" t="str">
            <v>SO</v>
          </cell>
          <cell r="J10">
            <v>27</v>
          </cell>
          <cell r="K10">
            <v>0.4</v>
          </cell>
        </row>
        <row r="11">
          <cell r="B11">
            <v>26.137499999999999</v>
          </cell>
          <cell r="C11">
            <v>32.200000000000003</v>
          </cell>
          <cell r="D11">
            <v>21.5</v>
          </cell>
          <cell r="E11">
            <v>76.166666666666671</v>
          </cell>
          <cell r="F11">
            <v>95</v>
          </cell>
          <cell r="G11">
            <v>46</v>
          </cell>
          <cell r="H11">
            <v>15.120000000000001</v>
          </cell>
          <cell r="I11" t="str">
            <v>SO</v>
          </cell>
          <cell r="J11">
            <v>32.04</v>
          </cell>
          <cell r="K11">
            <v>1.9999999999999998</v>
          </cell>
        </row>
        <row r="12">
          <cell r="B12">
            <v>27.424999999999997</v>
          </cell>
          <cell r="C12">
            <v>33</v>
          </cell>
          <cell r="D12">
            <v>22.4</v>
          </cell>
          <cell r="E12">
            <v>64.875</v>
          </cell>
          <cell r="F12">
            <v>80</v>
          </cell>
          <cell r="G12">
            <v>45</v>
          </cell>
          <cell r="H12">
            <v>10.44</v>
          </cell>
          <cell r="I12" t="str">
            <v>S</v>
          </cell>
          <cell r="J12">
            <v>24.840000000000003</v>
          </cell>
          <cell r="K12">
            <v>0</v>
          </cell>
        </row>
        <row r="13">
          <cell r="B13">
            <v>25.8125</v>
          </cell>
          <cell r="C13">
            <v>32.1</v>
          </cell>
          <cell r="D13">
            <v>20.9</v>
          </cell>
          <cell r="E13">
            <v>78.869565217391298</v>
          </cell>
          <cell r="F13">
            <v>97</v>
          </cell>
          <cell r="G13">
            <v>58</v>
          </cell>
          <cell r="H13">
            <v>15.840000000000002</v>
          </cell>
          <cell r="I13" t="str">
            <v>L</v>
          </cell>
          <cell r="J13">
            <v>34.56</v>
          </cell>
          <cell r="K13">
            <v>38</v>
          </cell>
        </row>
        <row r="14">
          <cell r="B14">
            <v>25.200000000000003</v>
          </cell>
          <cell r="C14">
            <v>33.299999999999997</v>
          </cell>
          <cell r="D14">
            <v>21.1</v>
          </cell>
          <cell r="E14">
            <v>81.958333333333329</v>
          </cell>
          <cell r="F14">
            <v>99</v>
          </cell>
          <cell r="G14">
            <v>48</v>
          </cell>
          <cell r="H14">
            <v>11.16</v>
          </cell>
          <cell r="I14" t="str">
            <v>NO</v>
          </cell>
          <cell r="J14">
            <v>25.2</v>
          </cell>
          <cell r="K14">
            <v>0.60000000000000009</v>
          </cell>
        </row>
        <row r="15">
          <cell r="B15">
            <v>27.758333333333329</v>
          </cell>
          <cell r="C15">
            <v>34.5</v>
          </cell>
          <cell r="D15">
            <v>22.7</v>
          </cell>
          <cell r="E15">
            <v>71.916666666666671</v>
          </cell>
          <cell r="F15">
            <v>95</v>
          </cell>
          <cell r="G15">
            <v>41</v>
          </cell>
          <cell r="H15">
            <v>11.879999999999999</v>
          </cell>
          <cell r="I15" t="str">
            <v>NO</v>
          </cell>
          <cell r="J15">
            <v>25.56</v>
          </cell>
          <cell r="K15">
            <v>0</v>
          </cell>
        </row>
        <row r="16">
          <cell r="B16">
            <v>28.145833333333332</v>
          </cell>
          <cell r="C16">
            <v>33.799999999999997</v>
          </cell>
          <cell r="D16">
            <v>24.8</v>
          </cell>
          <cell r="E16">
            <v>73.25</v>
          </cell>
          <cell r="F16">
            <v>90</v>
          </cell>
          <cell r="G16">
            <v>48</v>
          </cell>
          <cell r="H16">
            <v>13.68</v>
          </cell>
          <cell r="I16" t="str">
            <v>O</v>
          </cell>
          <cell r="J16">
            <v>26.64</v>
          </cell>
          <cell r="K16">
            <v>0</v>
          </cell>
        </row>
        <row r="17">
          <cell r="B17">
            <v>28.462500000000002</v>
          </cell>
          <cell r="C17">
            <v>34.6</v>
          </cell>
          <cell r="D17">
            <v>24.8</v>
          </cell>
          <cell r="E17">
            <v>74.25</v>
          </cell>
          <cell r="F17">
            <v>90</v>
          </cell>
          <cell r="G17">
            <v>50</v>
          </cell>
          <cell r="H17">
            <v>12.96</v>
          </cell>
          <cell r="I17" t="str">
            <v>NO</v>
          </cell>
          <cell r="J17">
            <v>35.28</v>
          </cell>
          <cell r="K17">
            <v>0.2</v>
          </cell>
        </row>
        <row r="18">
          <cell r="B18">
            <v>29.270833333333332</v>
          </cell>
          <cell r="C18">
            <v>35.9</v>
          </cell>
          <cell r="D18">
            <v>24.4</v>
          </cell>
          <cell r="E18">
            <v>72.041666666666671</v>
          </cell>
          <cell r="F18">
            <v>93</v>
          </cell>
          <cell r="G18">
            <v>44</v>
          </cell>
          <cell r="H18">
            <v>13.68</v>
          </cell>
          <cell r="I18" t="str">
            <v>N</v>
          </cell>
          <cell r="J18">
            <v>36</v>
          </cell>
          <cell r="K18">
            <v>0</v>
          </cell>
        </row>
        <row r="19">
          <cell r="B19">
            <v>28.108333333333331</v>
          </cell>
          <cell r="C19">
            <v>34.9</v>
          </cell>
          <cell r="D19">
            <v>24.3</v>
          </cell>
          <cell r="E19">
            <v>74.875</v>
          </cell>
          <cell r="F19">
            <v>93</v>
          </cell>
          <cell r="G19">
            <v>46</v>
          </cell>
          <cell r="H19">
            <v>17.28</v>
          </cell>
          <cell r="I19" t="str">
            <v>N</v>
          </cell>
          <cell r="J19">
            <v>47.88</v>
          </cell>
          <cell r="K19">
            <v>7.1999999999999993</v>
          </cell>
        </row>
        <row r="20">
          <cell r="B20">
            <v>26.220833333333331</v>
          </cell>
          <cell r="C20">
            <v>33.700000000000003</v>
          </cell>
          <cell r="D20">
            <v>21.2</v>
          </cell>
          <cell r="E20">
            <v>76.958333333333329</v>
          </cell>
          <cell r="F20">
            <v>95</v>
          </cell>
          <cell r="G20">
            <v>50</v>
          </cell>
          <cell r="H20">
            <v>15.120000000000001</v>
          </cell>
          <cell r="I20" t="str">
            <v>N</v>
          </cell>
          <cell r="J20">
            <v>39.6</v>
          </cell>
          <cell r="K20">
            <v>0</v>
          </cell>
        </row>
        <row r="21">
          <cell r="B21">
            <v>29.583333333333332</v>
          </cell>
          <cell r="C21">
            <v>36</v>
          </cell>
          <cell r="D21">
            <v>24.4</v>
          </cell>
          <cell r="E21">
            <v>66.791666666666671</v>
          </cell>
          <cell r="F21">
            <v>91</v>
          </cell>
          <cell r="G21">
            <v>37</v>
          </cell>
          <cell r="H21">
            <v>16.559999999999999</v>
          </cell>
          <cell r="I21" t="str">
            <v>N</v>
          </cell>
          <cell r="J21">
            <v>29.52</v>
          </cell>
          <cell r="K21">
            <v>0</v>
          </cell>
        </row>
        <row r="22">
          <cell r="B22">
            <v>29.741666666666671</v>
          </cell>
          <cell r="C22">
            <v>35.200000000000003</v>
          </cell>
          <cell r="D22">
            <v>25.1</v>
          </cell>
          <cell r="E22">
            <v>66.625</v>
          </cell>
          <cell r="F22">
            <v>88</v>
          </cell>
          <cell r="G22">
            <v>41</v>
          </cell>
          <cell r="H22">
            <v>16.920000000000002</v>
          </cell>
          <cell r="I22" t="str">
            <v>N</v>
          </cell>
          <cell r="J22">
            <v>33.119999999999997</v>
          </cell>
          <cell r="K22">
            <v>0</v>
          </cell>
        </row>
        <row r="23">
          <cell r="B23">
            <v>28.658333333333328</v>
          </cell>
          <cell r="C23">
            <v>34.200000000000003</v>
          </cell>
          <cell r="D23">
            <v>24.3</v>
          </cell>
          <cell r="E23">
            <v>67.25</v>
          </cell>
          <cell r="F23">
            <v>90</v>
          </cell>
          <cell r="G23">
            <v>37</v>
          </cell>
          <cell r="H23">
            <v>19.079999999999998</v>
          </cell>
          <cell r="I23" t="str">
            <v>SO</v>
          </cell>
          <cell r="J23">
            <v>61.92</v>
          </cell>
          <cell r="K23">
            <v>2.2000000000000002</v>
          </cell>
        </row>
        <row r="24">
          <cell r="B24">
            <v>28.875</v>
          </cell>
          <cell r="C24">
            <v>35.5</v>
          </cell>
          <cell r="D24">
            <v>23.4</v>
          </cell>
          <cell r="E24">
            <v>68</v>
          </cell>
          <cell r="F24">
            <v>95</v>
          </cell>
          <cell r="G24">
            <v>36</v>
          </cell>
          <cell r="H24">
            <v>18.720000000000002</v>
          </cell>
          <cell r="I24" t="str">
            <v>N</v>
          </cell>
          <cell r="J24">
            <v>36</v>
          </cell>
          <cell r="K24">
            <v>0</v>
          </cell>
        </row>
        <row r="25">
          <cell r="B25">
            <v>26.662500000000005</v>
          </cell>
          <cell r="C25">
            <v>32.700000000000003</v>
          </cell>
          <cell r="D25">
            <v>22.5</v>
          </cell>
          <cell r="E25">
            <v>74.208333333333329</v>
          </cell>
          <cell r="F25">
            <v>96</v>
          </cell>
          <cell r="G25">
            <v>48</v>
          </cell>
          <cell r="H25">
            <v>17.64</v>
          </cell>
          <cell r="I25" t="str">
            <v>S</v>
          </cell>
          <cell r="J25">
            <v>39.6</v>
          </cell>
          <cell r="K25">
            <v>33.799999999999997</v>
          </cell>
        </row>
        <row r="26">
          <cell r="B26">
            <v>26.604166666666668</v>
          </cell>
          <cell r="C26">
            <v>33</v>
          </cell>
          <cell r="D26">
            <v>22.2</v>
          </cell>
          <cell r="E26">
            <v>78.916666666666671</v>
          </cell>
          <cell r="F26">
            <v>97</v>
          </cell>
          <cell r="G26">
            <v>50</v>
          </cell>
          <cell r="H26">
            <v>12.24</v>
          </cell>
          <cell r="I26" t="str">
            <v>N</v>
          </cell>
          <cell r="J26">
            <v>25.92</v>
          </cell>
          <cell r="K26">
            <v>6.4</v>
          </cell>
        </row>
        <row r="27">
          <cell r="B27">
            <v>27.847826086956523</v>
          </cell>
          <cell r="C27">
            <v>34.700000000000003</v>
          </cell>
          <cell r="D27">
            <v>24.4</v>
          </cell>
          <cell r="E27">
            <v>72.782608695652172</v>
          </cell>
          <cell r="F27">
            <v>88</v>
          </cell>
          <cell r="G27">
            <v>43</v>
          </cell>
          <cell r="H27">
            <v>17.28</v>
          </cell>
          <cell r="I27" t="str">
            <v>L</v>
          </cell>
          <cell r="J27">
            <v>35.28</v>
          </cell>
          <cell r="K27">
            <v>0</v>
          </cell>
        </row>
        <row r="28">
          <cell r="B28">
            <v>27.308333333333334</v>
          </cell>
          <cell r="C28">
            <v>34.9</v>
          </cell>
          <cell r="D28">
            <v>23.6</v>
          </cell>
          <cell r="E28">
            <v>75.416666666666671</v>
          </cell>
          <cell r="F28">
            <v>92</v>
          </cell>
          <cell r="G28">
            <v>46</v>
          </cell>
          <cell r="H28">
            <v>23.400000000000002</v>
          </cell>
          <cell r="I28" t="str">
            <v>L</v>
          </cell>
          <cell r="J28">
            <v>54.72</v>
          </cell>
          <cell r="K28">
            <v>3.4000000000000004</v>
          </cell>
        </row>
        <row r="29">
          <cell r="B29">
            <v>22.833333333333332</v>
          </cell>
          <cell r="C29">
            <v>28.6</v>
          </cell>
          <cell r="D29">
            <v>19.2</v>
          </cell>
          <cell r="E29">
            <v>86.541666666666671</v>
          </cell>
          <cell r="F29">
            <v>100</v>
          </cell>
          <cell r="G29">
            <v>64</v>
          </cell>
          <cell r="H29">
            <v>24.840000000000003</v>
          </cell>
          <cell r="I29" t="str">
            <v>S</v>
          </cell>
          <cell r="J29">
            <v>65.52</v>
          </cell>
          <cell r="K29">
            <v>46.599999999999994</v>
          </cell>
        </row>
        <row r="30">
          <cell r="B30">
            <v>20.595833333333331</v>
          </cell>
          <cell r="C30">
            <v>27.9</v>
          </cell>
          <cell r="D30">
            <v>15</v>
          </cell>
          <cell r="E30">
            <v>74.583333333333329</v>
          </cell>
          <cell r="F30">
            <v>93</v>
          </cell>
          <cell r="G30">
            <v>55</v>
          </cell>
          <cell r="H30">
            <v>18.720000000000002</v>
          </cell>
          <cell r="I30" t="str">
            <v>S</v>
          </cell>
          <cell r="J30">
            <v>38.519999999999996</v>
          </cell>
          <cell r="K30">
            <v>0</v>
          </cell>
        </row>
        <row r="31">
          <cell r="B31">
            <v>24.712500000000002</v>
          </cell>
          <cell r="C31">
            <v>30.3</v>
          </cell>
          <cell r="D31">
            <v>21.3</v>
          </cell>
          <cell r="E31">
            <v>77.25</v>
          </cell>
          <cell r="F31">
            <v>95</v>
          </cell>
          <cell r="G31">
            <v>52</v>
          </cell>
          <cell r="H31">
            <v>16.920000000000002</v>
          </cell>
          <cell r="I31" t="str">
            <v>NE</v>
          </cell>
          <cell r="J31">
            <v>34.92</v>
          </cell>
          <cell r="K31">
            <v>0</v>
          </cell>
        </row>
        <row r="32">
          <cell r="B32">
            <v>23.179166666666671</v>
          </cell>
          <cell r="C32">
            <v>29.4</v>
          </cell>
          <cell r="D32">
            <v>20.9</v>
          </cell>
          <cell r="E32">
            <v>85.875</v>
          </cell>
          <cell r="F32">
            <v>97</v>
          </cell>
          <cell r="G32">
            <v>57</v>
          </cell>
          <cell r="H32">
            <v>12.6</v>
          </cell>
          <cell r="I32" t="str">
            <v>N</v>
          </cell>
          <cell r="J32">
            <v>40.32</v>
          </cell>
          <cell r="K32">
            <v>14.599999999999998</v>
          </cell>
        </row>
        <row r="33">
          <cell r="B33">
            <v>24.504166666666663</v>
          </cell>
          <cell r="C33">
            <v>32</v>
          </cell>
          <cell r="D33">
            <v>22</v>
          </cell>
          <cell r="E33">
            <v>79.583333333333329</v>
          </cell>
          <cell r="F33">
            <v>90</v>
          </cell>
          <cell r="G33">
            <v>48</v>
          </cell>
          <cell r="H33">
            <v>12.24</v>
          </cell>
          <cell r="I33" t="str">
            <v>SE</v>
          </cell>
          <cell r="J33">
            <v>28.08</v>
          </cell>
          <cell r="K33">
            <v>4.5999999999999996</v>
          </cell>
        </row>
        <row r="34">
          <cell r="B34">
            <v>24.037499999999998</v>
          </cell>
          <cell r="C34">
            <v>28.9</v>
          </cell>
          <cell r="D34">
            <v>21.2</v>
          </cell>
          <cell r="E34">
            <v>84.666666666666671</v>
          </cell>
          <cell r="F34">
            <v>97</v>
          </cell>
          <cell r="G34">
            <v>64</v>
          </cell>
          <cell r="H34">
            <v>11.520000000000001</v>
          </cell>
          <cell r="I34" t="str">
            <v>L</v>
          </cell>
          <cell r="J34">
            <v>21.96</v>
          </cell>
          <cell r="K34">
            <v>9.4</v>
          </cell>
        </row>
        <row r="35">
          <cell r="B35">
            <v>23.029166666666665</v>
          </cell>
          <cell r="C35">
            <v>27.3</v>
          </cell>
          <cell r="D35">
            <v>20.9</v>
          </cell>
          <cell r="E35">
            <v>87.791666666666671</v>
          </cell>
          <cell r="F35">
            <v>97</v>
          </cell>
          <cell r="G35">
            <v>66</v>
          </cell>
          <cell r="H35">
            <v>20.52</v>
          </cell>
          <cell r="I35" t="str">
            <v>NE</v>
          </cell>
          <cell r="J35">
            <v>34.200000000000003</v>
          </cell>
          <cell r="K35">
            <v>7.8000000000000007</v>
          </cell>
        </row>
        <row r="36">
          <cell r="I36" t="str">
            <v>N</v>
          </cell>
        </row>
      </sheetData>
      <sheetData sheetId="3">
        <row r="5">
          <cell r="B5">
            <v>22.833333333333332</v>
          </cell>
        </row>
      </sheetData>
      <sheetData sheetId="4">
        <row r="5">
          <cell r="B5">
            <v>27.112500000000001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#REF"/>
    </sheetNames>
    <sheetDataSet>
      <sheetData sheetId="0"/>
      <sheetData sheetId="1"/>
      <sheetData sheetId="2">
        <row r="5">
          <cell r="B5">
            <v>27.561538461538468</v>
          </cell>
          <cell r="C5">
            <v>32.5</v>
          </cell>
          <cell r="D5">
            <v>23.9</v>
          </cell>
          <cell r="E5">
            <v>73.692307692307693</v>
          </cell>
          <cell r="F5">
            <v>90</v>
          </cell>
          <cell r="G5">
            <v>56</v>
          </cell>
          <cell r="H5">
            <v>11.879999999999999</v>
          </cell>
          <cell r="I5" t="str">
            <v>NE</v>
          </cell>
          <cell r="J5">
            <v>36.72</v>
          </cell>
          <cell r="K5">
            <v>0</v>
          </cell>
        </row>
        <row r="6">
          <cell r="B6">
            <v>28.18823529411765</v>
          </cell>
          <cell r="C6">
            <v>35</v>
          </cell>
          <cell r="D6">
            <v>22.7</v>
          </cell>
          <cell r="E6">
            <v>63.846153846153847</v>
          </cell>
          <cell r="F6">
            <v>94</v>
          </cell>
          <cell r="G6">
            <v>43</v>
          </cell>
          <cell r="H6">
            <v>13.68</v>
          </cell>
          <cell r="I6" t="str">
            <v>N</v>
          </cell>
          <cell r="J6">
            <v>21.6</v>
          </cell>
          <cell r="K6">
            <v>0</v>
          </cell>
        </row>
        <row r="7">
          <cell r="B7">
            <v>29.869999999999997</v>
          </cell>
          <cell r="C7">
            <v>33.200000000000003</v>
          </cell>
          <cell r="D7">
            <v>25.8</v>
          </cell>
          <cell r="E7">
            <v>63.3</v>
          </cell>
          <cell r="F7">
            <v>82</v>
          </cell>
          <cell r="G7">
            <v>45</v>
          </cell>
          <cell r="H7">
            <v>4.6800000000000006</v>
          </cell>
          <cell r="I7" t="str">
            <v>N</v>
          </cell>
          <cell r="J7">
            <v>33.480000000000004</v>
          </cell>
          <cell r="K7">
            <v>0</v>
          </cell>
        </row>
        <row r="8">
          <cell r="B8">
            <v>31.436363636363634</v>
          </cell>
          <cell r="C8">
            <v>35</v>
          </cell>
          <cell r="D8">
            <v>25.1</v>
          </cell>
          <cell r="E8">
            <v>55.272727272727273</v>
          </cell>
          <cell r="F8">
            <v>80</v>
          </cell>
          <cell r="G8">
            <v>39</v>
          </cell>
          <cell r="H8">
            <v>10.44</v>
          </cell>
          <cell r="I8" t="str">
            <v>NO</v>
          </cell>
          <cell r="J8">
            <v>22.32</v>
          </cell>
          <cell r="K8">
            <v>0</v>
          </cell>
        </row>
        <row r="9">
          <cell r="B9">
            <v>30.572727272727267</v>
          </cell>
          <cell r="C9">
            <v>34.799999999999997</v>
          </cell>
          <cell r="D9">
            <v>24.9</v>
          </cell>
          <cell r="E9">
            <v>58.909090909090907</v>
          </cell>
          <cell r="F9">
            <v>83</v>
          </cell>
          <cell r="G9">
            <v>44</v>
          </cell>
          <cell r="H9">
            <v>23.759999999999998</v>
          </cell>
          <cell r="I9" t="str">
            <v>N</v>
          </cell>
          <cell r="J9">
            <v>49.32</v>
          </cell>
          <cell r="K9">
            <v>0</v>
          </cell>
        </row>
        <row r="10">
          <cell r="B10">
            <v>28.233333333333334</v>
          </cell>
          <cell r="C10">
            <v>30.8</v>
          </cell>
          <cell r="D10">
            <v>23.8</v>
          </cell>
          <cell r="E10">
            <v>64.5</v>
          </cell>
          <cell r="F10">
            <v>100</v>
          </cell>
          <cell r="G10">
            <v>52</v>
          </cell>
          <cell r="H10">
            <v>13.32</v>
          </cell>
          <cell r="I10" t="str">
            <v>O</v>
          </cell>
          <cell r="J10">
            <v>34.200000000000003</v>
          </cell>
          <cell r="K10">
            <v>1</v>
          </cell>
        </row>
        <row r="11">
          <cell r="B11">
            <v>29.07</v>
          </cell>
          <cell r="C11">
            <v>31.3</v>
          </cell>
          <cell r="D11">
            <v>23.2</v>
          </cell>
          <cell r="E11">
            <v>61.9</v>
          </cell>
          <cell r="F11">
            <v>92</v>
          </cell>
          <cell r="G11">
            <v>51</v>
          </cell>
          <cell r="H11">
            <v>8.64</v>
          </cell>
          <cell r="I11" t="str">
            <v>SO</v>
          </cell>
          <cell r="J11">
            <v>20.88</v>
          </cell>
          <cell r="K11">
            <v>0</v>
          </cell>
        </row>
        <row r="12">
          <cell r="B12">
            <v>30.2</v>
          </cell>
          <cell r="C12">
            <v>33.6</v>
          </cell>
          <cell r="D12">
            <v>24.2</v>
          </cell>
          <cell r="E12">
            <v>59.1</v>
          </cell>
          <cell r="F12">
            <v>89</v>
          </cell>
          <cell r="G12">
            <v>44</v>
          </cell>
          <cell r="H12">
            <v>7.5600000000000005</v>
          </cell>
          <cell r="I12" t="str">
            <v>NO</v>
          </cell>
          <cell r="J12">
            <v>16.559999999999999</v>
          </cell>
          <cell r="K12">
            <v>0</v>
          </cell>
        </row>
        <row r="13">
          <cell r="B13">
            <v>27.099999999999998</v>
          </cell>
          <cell r="C13">
            <v>33.200000000000003</v>
          </cell>
          <cell r="D13">
            <v>23.7</v>
          </cell>
          <cell r="E13">
            <v>76.166666666666671</v>
          </cell>
          <cell r="F13">
            <v>92</v>
          </cell>
          <cell r="G13">
            <v>52</v>
          </cell>
          <cell r="H13">
            <v>15.120000000000001</v>
          </cell>
          <cell r="I13" t="str">
            <v>N</v>
          </cell>
          <cell r="J13">
            <v>41.4</v>
          </cell>
          <cell r="K13">
            <v>0.60000000000000009</v>
          </cell>
        </row>
        <row r="14">
          <cell r="B14">
            <v>26.338461538461541</v>
          </cell>
          <cell r="C14">
            <v>28.8</v>
          </cell>
          <cell r="D14">
            <v>23.6</v>
          </cell>
          <cell r="E14">
            <v>77</v>
          </cell>
          <cell r="F14">
            <v>92</v>
          </cell>
          <cell r="G14">
            <v>67</v>
          </cell>
          <cell r="H14">
            <v>14.76</v>
          </cell>
          <cell r="I14" t="str">
            <v>N</v>
          </cell>
          <cell r="J14">
            <v>31.319999999999997</v>
          </cell>
          <cell r="K14">
            <v>0</v>
          </cell>
        </row>
        <row r="15">
          <cell r="B15">
            <v>28.809090909090902</v>
          </cell>
          <cell r="C15">
            <v>33.1</v>
          </cell>
          <cell r="D15">
            <v>24.6</v>
          </cell>
          <cell r="E15">
            <v>71.090909090909093</v>
          </cell>
          <cell r="F15">
            <v>89</v>
          </cell>
          <cell r="G15">
            <v>52</v>
          </cell>
          <cell r="H15">
            <v>14.04</v>
          </cell>
          <cell r="I15" t="str">
            <v>NO</v>
          </cell>
          <cell r="J15">
            <v>37.080000000000005</v>
          </cell>
          <cell r="K15">
            <v>0</v>
          </cell>
        </row>
        <row r="16">
          <cell r="B16">
            <v>30.899999999999995</v>
          </cell>
          <cell r="C16">
            <v>33.299999999999997</v>
          </cell>
          <cell r="D16">
            <v>25.2</v>
          </cell>
          <cell r="E16">
            <v>64.666666666666671</v>
          </cell>
          <cell r="F16">
            <v>97</v>
          </cell>
          <cell r="G16">
            <v>51</v>
          </cell>
          <cell r="H16">
            <v>10.8</v>
          </cell>
          <cell r="I16" t="str">
            <v>NO</v>
          </cell>
          <cell r="J16">
            <v>21.240000000000002</v>
          </cell>
          <cell r="K16">
            <v>0</v>
          </cell>
        </row>
        <row r="17">
          <cell r="B17">
            <v>30.807692307692307</v>
          </cell>
          <cell r="C17">
            <v>34.6</v>
          </cell>
          <cell r="D17">
            <v>25.5</v>
          </cell>
          <cell r="E17">
            <v>67.307692307692307</v>
          </cell>
          <cell r="F17">
            <v>91</v>
          </cell>
          <cell r="G17">
            <v>48</v>
          </cell>
          <cell r="H17">
            <v>12.6</v>
          </cell>
          <cell r="I17" t="str">
            <v>N</v>
          </cell>
          <cell r="J17">
            <v>31.680000000000003</v>
          </cell>
          <cell r="K17">
            <v>2.4000000000000004</v>
          </cell>
        </row>
        <row r="18">
          <cell r="B18">
            <v>30.443749999999998</v>
          </cell>
          <cell r="C18">
            <v>34.5</v>
          </cell>
          <cell r="D18">
            <v>25.8</v>
          </cell>
          <cell r="E18">
            <v>70.8125</v>
          </cell>
          <cell r="F18">
            <v>91</v>
          </cell>
          <cell r="G18">
            <v>50</v>
          </cell>
          <cell r="H18">
            <v>13.32</v>
          </cell>
          <cell r="I18" t="str">
            <v>N</v>
          </cell>
          <cell r="J18">
            <v>28.44</v>
          </cell>
          <cell r="K18">
            <v>2.2000000000000002</v>
          </cell>
        </row>
        <row r="19">
          <cell r="B19">
            <v>29.162499999999994</v>
          </cell>
          <cell r="C19">
            <v>33.1</v>
          </cell>
          <cell r="D19">
            <v>26.1</v>
          </cell>
          <cell r="E19">
            <v>75.25</v>
          </cell>
          <cell r="F19">
            <v>89</v>
          </cell>
          <cell r="G19">
            <v>55</v>
          </cell>
          <cell r="H19">
            <v>16.559999999999999</v>
          </cell>
          <cell r="I19" t="str">
            <v>N</v>
          </cell>
          <cell r="J19">
            <v>39.96</v>
          </cell>
          <cell r="K19">
            <v>0.4</v>
          </cell>
        </row>
        <row r="20">
          <cell r="B20">
            <v>31.389999999999993</v>
          </cell>
          <cell r="C20">
            <v>34.4</v>
          </cell>
          <cell r="D20">
            <v>23.6</v>
          </cell>
          <cell r="E20">
            <v>59.7</v>
          </cell>
          <cell r="F20">
            <v>90</v>
          </cell>
          <cell r="G20">
            <v>45</v>
          </cell>
          <cell r="H20">
            <v>11.520000000000001</v>
          </cell>
          <cell r="I20" t="str">
            <v>N</v>
          </cell>
          <cell r="J20">
            <v>25.2</v>
          </cell>
          <cell r="K20">
            <v>0</v>
          </cell>
        </row>
        <row r="21">
          <cell r="B21">
            <v>32.054545454545455</v>
          </cell>
          <cell r="C21">
            <v>35.200000000000003</v>
          </cell>
          <cell r="D21">
            <v>25.5</v>
          </cell>
          <cell r="E21">
            <v>58.18181818181818</v>
          </cell>
          <cell r="F21">
            <v>83</v>
          </cell>
          <cell r="G21">
            <v>45</v>
          </cell>
          <cell r="H21">
            <v>14.4</v>
          </cell>
          <cell r="I21" t="str">
            <v>N</v>
          </cell>
          <cell r="J21">
            <v>33.840000000000003</v>
          </cell>
          <cell r="K21">
            <v>0</v>
          </cell>
        </row>
        <row r="22">
          <cell r="B22">
            <v>31.3</v>
          </cell>
          <cell r="C22">
            <v>34.1</v>
          </cell>
          <cell r="D22">
            <v>25</v>
          </cell>
          <cell r="E22">
            <v>61.8</v>
          </cell>
          <cell r="F22">
            <v>92</v>
          </cell>
          <cell r="G22">
            <v>48</v>
          </cell>
          <cell r="H22">
            <v>17.28</v>
          </cell>
          <cell r="I22" t="str">
            <v>N</v>
          </cell>
          <cell r="J22">
            <v>33.840000000000003</v>
          </cell>
          <cell r="K22">
            <v>0</v>
          </cell>
        </row>
        <row r="23">
          <cell r="B23">
            <v>31.884615384615383</v>
          </cell>
          <cell r="C23">
            <v>35.799999999999997</v>
          </cell>
          <cell r="D23">
            <v>25.1</v>
          </cell>
          <cell r="E23">
            <v>57.230769230769234</v>
          </cell>
          <cell r="F23">
            <v>90</v>
          </cell>
          <cell r="G23">
            <v>41</v>
          </cell>
          <cell r="H23">
            <v>10.08</v>
          </cell>
          <cell r="I23" t="str">
            <v>N</v>
          </cell>
          <cell r="J23">
            <v>26.64</v>
          </cell>
          <cell r="K23">
            <v>0</v>
          </cell>
        </row>
        <row r="24">
          <cell r="B24">
            <v>29.36</v>
          </cell>
          <cell r="C24">
            <v>34.6</v>
          </cell>
          <cell r="D24">
            <v>25.9</v>
          </cell>
          <cell r="E24">
            <v>67.400000000000006</v>
          </cell>
          <cell r="F24">
            <v>86</v>
          </cell>
          <cell r="G24">
            <v>49</v>
          </cell>
          <cell r="H24">
            <v>14.4</v>
          </cell>
          <cell r="I24" t="str">
            <v>O</v>
          </cell>
          <cell r="J24">
            <v>41.4</v>
          </cell>
          <cell r="K24">
            <v>0</v>
          </cell>
        </row>
        <row r="25">
          <cell r="B25">
            <v>30.03</v>
          </cell>
          <cell r="C25">
            <v>32.700000000000003</v>
          </cell>
          <cell r="D25">
            <v>25.1</v>
          </cell>
          <cell r="E25">
            <v>63.6</v>
          </cell>
          <cell r="F25">
            <v>88</v>
          </cell>
          <cell r="G25">
            <v>53</v>
          </cell>
          <cell r="H25">
            <v>10.8</v>
          </cell>
          <cell r="I25" t="str">
            <v>SO</v>
          </cell>
          <cell r="J25">
            <v>29.52</v>
          </cell>
          <cell r="K25">
            <v>0</v>
          </cell>
        </row>
        <row r="26">
          <cell r="B26">
            <v>29.97</v>
          </cell>
          <cell r="C26">
            <v>33</v>
          </cell>
          <cell r="D26">
            <v>25.6</v>
          </cell>
          <cell r="E26">
            <v>63.6</v>
          </cell>
          <cell r="F26">
            <v>84</v>
          </cell>
          <cell r="G26">
            <v>50</v>
          </cell>
          <cell r="H26">
            <v>14.04</v>
          </cell>
          <cell r="I26" t="str">
            <v>N</v>
          </cell>
          <cell r="J26">
            <v>27</v>
          </cell>
          <cell r="K26">
            <v>0</v>
          </cell>
        </row>
        <row r="27">
          <cell r="B27">
            <v>31.899999999999995</v>
          </cell>
          <cell r="C27">
            <v>34.6</v>
          </cell>
          <cell r="D27">
            <v>25.3</v>
          </cell>
          <cell r="E27">
            <v>57.888888888888886</v>
          </cell>
          <cell r="F27">
            <v>86</v>
          </cell>
          <cell r="G27">
            <v>43</v>
          </cell>
          <cell r="H27">
            <v>12.6</v>
          </cell>
          <cell r="I27" t="str">
            <v>N</v>
          </cell>
          <cell r="J27">
            <v>30.96</v>
          </cell>
          <cell r="K27">
            <v>0</v>
          </cell>
        </row>
        <row r="28">
          <cell r="B28">
            <v>32.250000000000007</v>
          </cell>
          <cell r="C28">
            <v>35.6</v>
          </cell>
          <cell r="D28">
            <v>26.6</v>
          </cell>
          <cell r="E28">
            <v>56.5</v>
          </cell>
          <cell r="F28">
            <v>79</v>
          </cell>
          <cell r="G28">
            <v>43</v>
          </cell>
          <cell r="H28">
            <v>13.68</v>
          </cell>
          <cell r="I28" t="str">
            <v>N</v>
          </cell>
          <cell r="J28">
            <v>32.04</v>
          </cell>
          <cell r="K28">
            <v>0</v>
          </cell>
        </row>
        <row r="29">
          <cell r="B29">
            <v>25.169230769230772</v>
          </cell>
          <cell r="C29">
            <v>29.6</v>
          </cell>
          <cell r="D29">
            <v>20.6</v>
          </cell>
          <cell r="E29">
            <v>78.307692307692307</v>
          </cell>
          <cell r="F29">
            <v>93</v>
          </cell>
          <cell r="G29">
            <v>64</v>
          </cell>
          <cell r="H29">
            <v>9.7200000000000006</v>
          </cell>
          <cell r="I29" t="str">
            <v>S</v>
          </cell>
          <cell r="J29">
            <v>27</v>
          </cell>
          <cell r="K29">
            <v>0.8</v>
          </cell>
        </row>
        <row r="30">
          <cell r="B30">
            <v>23.066666666666663</v>
          </cell>
          <cell r="C30">
            <v>28.7</v>
          </cell>
          <cell r="D30">
            <v>17.100000000000001</v>
          </cell>
          <cell r="E30">
            <v>59.583333333333336</v>
          </cell>
          <cell r="F30">
            <v>71</v>
          </cell>
          <cell r="G30">
            <v>48</v>
          </cell>
          <cell r="H30">
            <v>6.48</v>
          </cell>
          <cell r="I30" t="str">
            <v>S</v>
          </cell>
          <cell r="J30">
            <v>23.040000000000003</v>
          </cell>
          <cell r="K30">
            <v>0</v>
          </cell>
        </row>
        <row r="31">
          <cell r="B31">
            <v>22.023529411764706</v>
          </cell>
          <cell r="C31">
            <v>28.3</v>
          </cell>
          <cell r="D31">
            <v>19.2</v>
          </cell>
          <cell r="E31">
            <v>79.785714285714292</v>
          </cell>
          <cell r="F31">
            <v>100</v>
          </cell>
          <cell r="G31">
            <v>65</v>
          </cell>
          <cell r="H31">
            <v>16.2</v>
          </cell>
          <cell r="I31" t="str">
            <v>S</v>
          </cell>
          <cell r="J31">
            <v>28.08</v>
          </cell>
          <cell r="K31">
            <v>19.399999999999999</v>
          </cell>
        </row>
        <row r="32">
          <cell r="B32">
            <v>25.258333333333336</v>
          </cell>
          <cell r="C32">
            <v>27.9</v>
          </cell>
          <cell r="D32">
            <v>21.7</v>
          </cell>
          <cell r="E32">
            <v>79.916666666666671</v>
          </cell>
          <cell r="F32">
            <v>100</v>
          </cell>
          <cell r="G32">
            <v>65</v>
          </cell>
          <cell r="H32">
            <v>18.720000000000002</v>
          </cell>
          <cell r="I32" t="str">
            <v>N</v>
          </cell>
          <cell r="J32">
            <v>33.480000000000004</v>
          </cell>
          <cell r="K32">
            <v>0.8</v>
          </cell>
        </row>
        <row r="33">
          <cell r="B33">
            <v>25.361538461538462</v>
          </cell>
          <cell r="C33">
            <v>30.8</v>
          </cell>
          <cell r="D33">
            <v>21.5</v>
          </cell>
          <cell r="E33">
            <v>78.900000000000006</v>
          </cell>
          <cell r="F33">
            <v>93</v>
          </cell>
          <cell r="G33">
            <v>59</v>
          </cell>
          <cell r="H33">
            <v>6.48</v>
          </cell>
          <cell r="I33" t="str">
            <v>SE</v>
          </cell>
          <cell r="J33">
            <v>59.4</v>
          </cell>
          <cell r="K33">
            <v>17.2</v>
          </cell>
        </row>
        <row r="34">
          <cell r="B34">
            <v>25.983333333333334</v>
          </cell>
          <cell r="C34">
            <v>30.2</v>
          </cell>
          <cell r="D34">
            <v>21.8</v>
          </cell>
          <cell r="E34">
            <v>75.083333333333329</v>
          </cell>
          <cell r="F34">
            <v>92</v>
          </cell>
          <cell r="G34">
            <v>56</v>
          </cell>
          <cell r="H34">
            <v>11.16</v>
          </cell>
          <cell r="I34" t="str">
            <v>SE</v>
          </cell>
          <cell r="J34">
            <v>29.16</v>
          </cell>
          <cell r="K34">
            <v>3.2000000000000011</v>
          </cell>
        </row>
        <row r="35">
          <cell r="B35">
            <v>26.37142857142857</v>
          </cell>
          <cell r="C35">
            <v>29.7</v>
          </cell>
          <cell r="D35">
            <v>22.7</v>
          </cell>
          <cell r="E35">
            <v>73.538461538461533</v>
          </cell>
          <cell r="F35">
            <v>99</v>
          </cell>
          <cell r="G35">
            <v>58</v>
          </cell>
          <cell r="H35">
            <v>12.24</v>
          </cell>
          <cell r="I35" t="str">
            <v>N</v>
          </cell>
          <cell r="J35">
            <v>28.44</v>
          </cell>
          <cell r="K35">
            <v>1.5999999999999999</v>
          </cell>
        </row>
        <row r="36">
          <cell r="I36" t="str">
            <v>N</v>
          </cell>
        </row>
      </sheetData>
      <sheetData sheetId="3">
        <row r="5">
          <cell r="B5">
            <v>26.025000000000002</v>
          </cell>
        </row>
      </sheetData>
      <sheetData sheetId="4">
        <row r="5">
          <cell r="B5">
            <v>26.075000000000003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23.908333333333335</v>
          </cell>
          <cell r="C5">
            <v>32.5</v>
          </cell>
          <cell r="D5">
            <v>20.9</v>
          </cell>
          <cell r="E5">
            <v>88.208333333333329</v>
          </cell>
          <cell r="F5">
            <v>98</v>
          </cell>
          <cell r="G5">
            <v>53</v>
          </cell>
          <cell r="H5">
            <v>12.96</v>
          </cell>
          <cell r="I5" t="str">
            <v>SO</v>
          </cell>
          <cell r="J5">
            <v>46.440000000000005</v>
          </cell>
          <cell r="K5">
            <v>11.6</v>
          </cell>
        </row>
        <row r="6">
          <cell r="B6">
            <v>24.045833333333338</v>
          </cell>
          <cell r="C6">
            <v>33.200000000000003</v>
          </cell>
          <cell r="D6">
            <v>21.4</v>
          </cell>
          <cell r="E6">
            <v>88.791666666666671</v>
          </cell>
          <cell r="F6">
            <v>98</v>
          </cell>
          <cell r="G6">
            <v>51</v>
          </cell>
          <cell r="H6">
            <v>9.7200000000000006</v>
          </cell>
          <cell r="I6" t="str">
            <v>S</v>
          </cell>
          <cell r="J6">
            <v>27</v>
          </cell>
          <cell r="K6">
            <v>35.400000000000006</v>
          </cell>
        </row>
        <row r="7">
          <cell r="B7">
            <v>26.166666666666668</v>
          </cell>
          <cell r="C7">
            <v>32.9</v>
          </cell>
          <cell r="D7">
            <v>22.1</v>
          </cell>
          <cell r="E7">
            <v>77.75</v>
          </cell>
          <cell r="F7">
            <v>97</v>
          </cell>
          <cell r="G7">
            <v>44</v>
          </cell>
          <cell r="H7">
            <v>7.2</v>
          </cell>
          <cell r="I7" t="str">
            <v>SE</v>
          </cell>
          <cell r="J7">
            <v>18.36</v>
          </cell>
          <cell r="K7">
            <v>0.8</v>
          </cell>
        </row>
        <row r="8">
          <cell r="B8">
            <v>25.870833333333334</v>
          </cell>
          <cell r="C8">
            <v>35.6</v>
          </cell>
          <cell r="D8">
            <v>21</v>
          </cell>
          <cell r="E8">
            <v>76.666666666666671</v>
          </cell>
          <cell r="F8">
            <v>96</v>
          </cell>
          <cell r="G8">
            <v>35</v>
          </cell>
          <cell r="H8">
            <v>11.16</v>
          </cell>
          <cell r="I8" t="str">
            <v>S</v>
          </cell>
          <cell r="J8">
            <v>32.76</v>
          </cell>
          <cell r="K8">
            <v>5.8</v>
          </cell>
        </row>
        <row r="9">
          <cell r="B9">
            <v>24.154166666666669</v>
          </cell>
          <cell r="C9">
            <v>34.9</v>
          </cell>
          <cell r="D9">
            <v>20.2</v>
          </cell>
          <cell r="E9">
            <v>83.916666666666671</v>
          </cell>
          <cell r="F9">
            <v>97</v>
          </cell>
          <cell r="G9">
            <v>39</v>
          </cell>
          <cell r="H9">
            <v>10.8</v>
          </cell>
          <cell r="I9" t="str">
            <v>S</v>
          </cell>
          <cell r="J9">
            <v>64.08</v>
          </cell>
          <cell r="K9">
            <v>35</v>
          </cell>
        </row>
        <row r="10">
          <cell r="B10">
            <v>24.362500000000001</v>
          </cell>
          <cell r="C10">
            <v>31.3</v>
          </cell>
          <cell r="D10">
            <v>20.9</v>
          </cell>
          <cell r="E10">
            <v>85.708333333333329</v>
          </cell>
          <cell r="F10">
            <v>98</v>
          </cell>
          <cell r="G10">
            <v>54</v>
          </cell>
          <cell r="H10">
            <v>11.16</v>
          </cell>
          <cell r="I10" t="str">
            <v>L</v>
          </cell>
          <cell r="J10">
            <v>35.64</v>
          </cell>
          <cell r="K10">
            <v>5</v>
          </cell>
        </row>
        <row r="11">
          <cell r="B11">
            <v>25.429166666666674</v>
          </cell>
          <cell r="C11">
            <v>32</v>
          </cell>
          <cell r="D11">
            <v>21.1</v>
          </cell>
          <cell r="E11">
            <v>79.333333333333329</v>
          </cell>
          <cell r="F11">
            <v>97</v>
          </cell>
          <cell r="G11">
            <v>46</v>
          </cell>
          <cell r="H11">
            <v>8.64</v>
          </cell>
          <cell r="I11" t="str">
            <v>L</v>
          </cell>
          <cell r="J11">
            <v>23.400000000000002</v>
          </cell>
          <cell r="K11">
            <v>0</v>
          </cell>
        </row>
        <row r="12">
          <cell r="B12">
            <v>26.587500000000002</v>
          </cell>
          <cell r="C12">
            <v>33.700000000000003</v>
          </cell>
          <cell r="D12">
            <v>20.5</v>
          </cell>
          <cell r="E12">
            <v>65.75</v>
          </cell>
          <cell r="F12">
            <v>92</v>
          </cell>
          <cell r="G12">
            <v>41</v>
          </cell>
          <cell r="H12">
            <v>6.48</v>
          </cell>
          <cell r="I12" t="str">
            <v>N</v>
          </cell>
          <cell r="J12">
            <v>18</v>
          </cell>
          <cell r="K12">
            <v>0</v>
          </cell>
        </row>
        <row r="13">
          <cell r="B13">
            <v>25.329166666666662</v>
          </cell>
          <cell r="C13">
            <v>33.1</v>
          </cell>
          <cell r="D13">
            <v>22.3</v>
          </cell>
          <cell r="E13">
            <v>77.083333333333329</v>
          </cell>
          <cell r="F13">
            <v>94</v>
          </cell>
          <cell r="G13">
            <v>53</v>
          </cell>
          <cell r="H13">
            <v>8.64</v>
          </cell>
          <cell r="I13" t="str">
            <v>NO</v>
          </cell>
          <cell r="J13">
            <v>28.08</v>
          </cell>
          <cell r="K13">
            <v>14.6</v>
          </cell>
        </row>
        <row r="14">
          <cell r="B14">
            <v>25.508333333333326</v>
          </cell>
          <cell r="C14">
            <v>33.799999999999997</v>
          </cell>
          <cell r="D14">
            <v>20.5</v>
          </cell>
          <cell r="E14">
            <v>80.375</v>
          </cell>
          <cell r="F14">
            <v>98</v>
          </cell>
          <cell r="G14">
            <v>45</v>
          </cell>
          <cell r="H14">
            <v>12.24</v>
          </cell>
          <cell r="I14" t="str">
            <v>SE</v>
          </cell>
          <cell r="J14">
            <v>36.72</v>
          </cell>
          <cell r="K14">
            <v>3.8000000000000003</v>
          </cell>
        </row>
        <row r="15">
          <cell r="B15">
            <v>27.666666666666671</v>
          </cell>
          <cell r="C15">
            <v>35.700000000000003</v>
          </cell>
          <cell r="D15">
            <v>22.4</v>
          </cell>
          <cell r="E15">
            <v>73.333333333333329</v>
          </cell>
          <cell r="F15">
            <v>96</v>
          </cell>
          <cell r="G15">
            <v>36</v>
          </cell>
          <cell r="H15">
            <v>9.3600000000000012</v>
          </cell>
          <cell r="I15" t="str">
            <v>L</v>
          </cell>
          <cell r="J15">
            <v>27.36</v>
          </cell>
          <cell r="K15">
            <v>0</v>
          </cell>
        </row>
        <row r="16">
          <cell r="B16">
            <v>27.004166666666666</v>
          </cell>
          <cell r="C16">
            <v>33.5</v>
          </cell>
          <cell r="D16">
            <v>23.4</v>
          </cell>
          <cell r="E16">
            <v>82.791666666666671</v>
          </cell>
          <cell r="F16">
            <v>98</v>
          </cell>
          <cell r="G16">
            <v>54</v>
          </cell>
          <cell r="H16">
            <v>9</v>
          </cell>
          <cell r="I16" t="str">
            <v>L</v>
          </cell>
          <cell r="J16">
            <v>39.24</v>
          </cell>
          <cell r="K16">
            <v>61.8</v>
          </cell>
        </row>
        <row r="17">
          <cell r="B17">
            <v>27.74166666666666</v>
          </cell>
          <cell r="C17">
            <v>35.200000000000003</v>
          </cell>
          <cell r="D17">
            <v>24.6</v>
          </cell>
          <cell r="E17">
            <v>81.166666666666671</v>
          </cell>
          <cell r="F17">
            <v>96</v>
          </cell>
          <cell r="G17">
            <v>48</v>
          </cell>
          <cell r="H17">
            <v>8.2799999999999994</v>
          </cell>
          <cell r="I17" t="str">
            <v>SE</v>
          </cell>
          <cell r="J17">
            <v>23.759999999999998</v>
          </cell>
          <cell r="K17">
            <v>0.6</v>
          </cell>
        </row>
        <row r="18">
          <cell r="B18">
            <v>27.974999999999998</v>
          </cell>
          <cell r="C18">
            <v>34.5</v>
          </cell>
          <cell r="D18">
            <v>23.7</v>
          </cell>
          <cell r="E18">
            <v>78.458333333333329</v>
          </cell>
          <cell r="F18">
            <v>95</v>
          </cell>
          <cell r="G18">
            <v>47</v>
          </cell>
          <cell r="H18">
            <v>10.8</v>
          </cell>
          <cell r="I18" t="str">
            <v>SO</v>
          </cell>
          <cell r="J18">
            <v>44.64</v>
          </cell>
          <cell r="K18">
            <v>6.4</v>
          </cell>
        </row>
        <row r="19">
          <cell r="B19">
            <v>27.254166666666663</v>
          </cell>
          <cell r="C19">
            <v>35.4</v>
          </cell>
          <cell r="D19">
            <v>21.2</v>
          </cell>
          <cell r="E19">
            <v>79.375</v>
          </cell>
          <cell r="F19">
            <v>94</v>
          </cell>
          <cell r="G19">
            <v>42</v>
          </cell>
          <cell r="H19">
            <v>18.720000000000002</v>
          </cell>
          <cell r="I19" t="str">
            <v>S</v>
          </cell>
          <cell r="J19">
            <v>55.080000000000005</v>
          </cell>
          <cell r="K19">
            <v>20.399999999999999</v>
          </cell>
        </row>
        <row r="20">
          <cell r="B20">
            <v>26.033333333333335</v>
          </cell>
          <cell r="C20">
            <v>34.6</v>
          </cell>
          <cell r="D20">
            <v>20.8</v>
          </cell>
          <cell r="E20">
            <v>79.583333333333329</v>
          </cell>
          <cell r="F20">
            <v>97</v>
          </cell>
          <cell r="G20">
            <v>47</v>
          </cell>
          <cell r="H20">
            <v>15.48</v>
          </cell>
          <cell r="I20" t="str">
            <v>S</v>
          </cell>
          <cell r="J20">
            <v>41.04</v>
          </cell>
          <cell r="K20">
            <v>0.2</v>
          </cell>
        </row>
        <row r="21">
          <cell r="B21">
            <v>29.424999999999994</v>
          </cell>
          <cell r="C21">
            <v>36.200000000000003</v>
          </cell>
          <cell r="D21">
            <v>24</v>
          </cell>
          <cell r="E21">
            <v>70.083333333333329</v>
          </cell>
          <cell r="F21">
            <v>94</v>
          </cell>
          <cell r="G21">
            <v>33</v>
          </cell>
          <cell r="H21">
            <v>15.48</v>
          </cell>
          <cell r="I21" t="str">
            <v>SO</v>
          </cell>
          <cell r="J21">
            <v>30.240000000000002</v>
          </cell>
          <cell r="K21">
            <v>0.4</v>
          </cell>
        </row>
        <row r="22">
          <cell r="B22">
            <v>29.504166666666663</v>
          </cell>
          <cell r="C22">
            <v>35.9</v>
          </cell>
          <cell r="D22">
            <v>25.2</v>
          </cell>
          <cell r="E22">
            <v>66.583333333333329</v>
          </cell>
          <cell r="F22">
            <v>89</v>
          </cell>
          <cell r="G22">
            <v>41</v>
          </cell>
          <cell r="H22">
            <v>16.2</v>
          </cell>
          <cell r="I22" t="str">
            <v>SO</v>
          </cell>
          <cell r="J22">
            <v>34.92</v>
          </cell>
          <cell r="K22">
            <v>0</v>
          </cell>
        </row>
        <row r="23">
          <cell r="B23">
            <v>28.887500000000003</v>
          </cell>
          <cell r="C23">
            <v>36.299999999999997</v>
          </cell>
          <cell r="D23">
            <v>24</v>
          </cell>
          <cell r="E23">
            <v>69.791666666666671</v>
          </cell>
          <cell r="F23">
            <v>91</v>
          </cell>
          <cell r="G23">
            <v>34</v>
          </cell>
          <cell r="H23">
            <v>7.5600000000000005</v>
          </cell>
          <cell r="I23" t="str">
            <v>S</v>
          </cell>
          <cell r="J23">
            <v>25.92</v>
          </cell>
          <cell r="K23">
            <v>3.2</v>
          </cell>
        </row>
        <row r="24">
          <cell r="B24">
            <v>26.974999999999998</v>
          </cell>
          <cell r="C24">
            <v>34.4</v>
          </cell>
          <cell r="D24">
            <v>23.3</v>
          </cell>
          <cell r="E24">
            <v>78.75</v>
          </cell>
          <cell r="F24">
            <v>96</v>
          </cell>
          <cell r="G24">
            <v>47</v>
          </cell>
          <cell r="H24">
            <v>8.64</v>
          </cell>
          <cell r="I24" t="str">
            <v>N</v>
          </cell>
          <cell r="J24">
            <v>27.36</v>
          </cell>
          <cell r="K24">
            <v>0</v>
          </cell>
        </row>
        <row r="25">
          <cell r="B25">
            <v>25.216666666666669</v>
          </cell>
          <cell r="C25">
            <v>31.8</v>
          </cell>
          <cell r="D25">
            <v>22.1</v>
          </cell>
          <cell r="E25">
            <v>85.708333333333329</v>
          </cell>
          <cell r="F25">
            <v>98</v>
          </cell>
          <cell r="G25">
            <v>56</v>
          </cell>
          <cell r="H25">
            <v>7.5600000000000005</v>
          </cell>
          <cell r="I25" t="str">
            <v>N</v>
          </cell>
          <cell r="J25">
            <v>24.48</v>
          </cell>
          <cell r="K25">
            <v>9</v>
          </cell>
        </row>
        <row r="26">
          <cell r="B26">
            <v>26.866666666666664</v>
          </cell>
          <cell r="C26">
            <v>33.4</v>
          </cell>
          <cell r="D26">
            <v>22.7</v>
          </cell>
          <cell r="E26">
            <v>79.25</v>
          </cell>
          <cell r="F26">
            <v>97</v>
          </cell>
          <cell r="G26">
            <v>48</v>
          </cell>
          <cell r="H26">
            <v>8.2799999999999994</v>
          </cell>
          <cell r="I26" t="str">
            <v>SO</v>
          </cell>
          <cell r="J26">
            <v>23.759999999999998</v>
          </cell>
          <cell r="K26">
            <v>0</v>
          </cell>
        </row>
        <row r="27">
          <cell r="B27">
            <v>27.8125</v>
          </cell>
          <cell r="C27">
            <v>33.700000000000003</v>
          </cell>
          <cell r="D27">
            <v>24.1</v>
          </cell>
          <cell r="E27">
            <v>74</v>
          </cell>
          <cell r="F27">
            <v>91</v>
          </cell>
          <cell r="G27">
            <v>42</v>
          </cell>
          <cell r="H27">
            <v>14.4</v>
          </cell>
          <cell r="I27" t="str">
            <v>SO</v>
          </cell>
          <cell r="J27">
            <v>33.840000000000003</v>
          </cell>
          <cell r="K27">
            <v>0.2</v>
          </cell>
        </row>
        <row r="28">
          <cell r="B28">
            <v>27.383333333333336</v>
          </cell>
          <cell r="C28">
            <v>34.700000000000003</v>
          </cell>
          <cell r="D28">
            <v>22.8</v>
          </cell>
          <cell r="E28">
            <v>75.041666666666671</v>
          </cell>
          <cell r="F28">
            <v>96</v>
          </cell>
          <cell r="G28">
            <v>43</v>
          </cell>
          <cell r="H28">
            <v>15.48</v>
          </cell>
          <cell r="I28" t="str">
            <v>O</v>
          </cell>
          <cell r="J28">
            <v>39.24</v>
          </cell>
          <cell r="K28">
            <v>0</v>
          </cell>
        </row>
        <row r="29">
          <cell r="B29">
            <v>22.520833333333332</v>
          </cell>
          <cell r="C29">
            <v>26.4</v>
          </cell>
          <cell r="D29">
            <v>19.8</v>
          </cell>
          <cell r="E29">
            <v>88.666666666666671</v>
          </cell>
          <cell r="F29">
            <v>96</v>
          </cell>
          <cell r="G29">
            <v>70</v>
          </cell>
          <cell r="H29">
            <v>13.68</v>
          </cell>
          <cell r="I29" t="str">
            <v>N</v>
          </cell>
          <cell r="J29">
            <v>47.16</v>
          </cell>
          <cell r="K29">
            <v>21.199999999999996</v>
          </cell>
        </row>
        <row r="30">
          <cell r="B30">
            <v>18.741666666666664</v>
          </cell>
          <cell r="C30">
            <v>25.5</v>
          </cell>
          <cell r="D30">
            <v>13.2</v>
          </cell>
          <cell r="E30">
            <v>74.458333333333329</v>
          </cell>
          <cell r="F30">
            <v>89</v>
          </cell>
          <cell r="G30">
            <v>61</v>
          </cell>
          <cell r="H30">
            <v>11.16</v>
          </cell>
          <cell r="I30" t="str">
            <v>NE</v>
          </cell>
          <cell r="J30">
            <v>33.119999999999997</v>
          </cell>
          <cell r="K30">
            <v>0</v>
          </cell>
        </row>
        <row r="31">
          <cell r="B31">
            <v>22.783333333333335</v>
          </cell>
          <cell r="C31">
            <v>29.2</v>
          </cell>
          <cell r="D31">
            <v>19.2</v>
          </cell>
          <cell r="E31">
            <v>83.458333333333329</v>
          </cell>
          <cell r="F31">
            <v>97</v>
          </cell>
          <cell r="G31">
            <v>60</v>
          </cell>
          <cell r="H31">
            <v>16.559999999999999</v>
          </cell>
          <cell r="I31" t="str">
            <v>SO</v>
          </cell>
          <cell r="J31">
            <v>37.080000000000005</v>
          </cell>
          <cell r="K31">
            <v>19.200000000000003</v>
          </cell>
        </row>
        <row r="32">
          <cell r="B32">
            <v>23.408333333333331</v>
          </cell>
          <cell r="C32">
            <v>28.1</v>
          </cell>
          <cell r="D32">
            <v>21</v>
          </cell>
          <cell r="E32">
            <v>86.583333333333329</v>
          </cell>
          <cell r="F32">
            <v>97</v>
          </cell>
          <cell r="G32">
            <v>61</v>
          </cell>
          <cell r="H32">
            <v>11.16</v>
          </cell>
          <cell r="I32" t="str">
            <v>S</v>
          </cell>
          <cell r="J32">
            <v>25.2</v>
          </cell>
          <cell r="K32">
            <v>0.2</v>
          </cell>
        </row>
        <row r="33">
          <cell r="B33">
            <v>24.766666666666669</v>
          </cell>
          <cell r="C33">
            <v>31.4</v>
          </cell>
          <cell r="D33">
            <v>21.4</v>
          </cell>
          <cell r="E33">
            <v>81</v>
          </cell>
          <cell r="F33">
            <v>97</v>
          </cell>
          <cell r="G33">
            <v>47</v>
          </cell>
          <cell r="H33">
            <v>22.68</v>
          </cell>
          <cell r="I33" t="str">
            <v>NO</v>
          </cell>
          <cell r="J33">
            <v>42.84</v>
          </cell>
          <cell r="K33">
            <v>16.599999999999998</v>
          </cell>
        </row>
        <row r="34">
          <cell r="B34">
            <v>23.087500000000002</v>
          </cell>
          <cell r="C34">
            <v>29.6</v>
          </cell>
          <cell r="D34">
            <v>20.399999999999999</v>
          </cell>
          <cell r="E34">
            <v>89.708333333333329</v>
          </cell>
          <cell r="F34">
            <v>98</v>
          </cell>
          <cell r="G34">
            <v>61</v>
          </cell>
          <cell r="H34">
            <v>10.44</v>
          </cell>
          <cell r="I34" t="str">
            <v>NO</v>
          </cell>
          <cell r="J34">
            <v>42.84</v>
          </cell>
          <cell r="K34">
            <v>27.799999999999997</v>
          </cell>
        </row>
        <row r="35">
          <cell r="B35">
            <v>23.154166666666665</v>
          </cell>
          <cell r="C35">
            <v>28.1</v>
          </cell>
          <cell r="D35">
            <v>20.9</v>
          </cell>
          <cell r="E35">
            <v>88.125</v>
          </cell>
          <cell r="F35">
            <v>97</v>
          </cell>
          <cell r="G35">
            <v>64</v>
          </cell>
          <cell r="H35">
            <v>9.7200000000000006</v>
          </cell>
          <cell r="I35" t="str">
            <v>SO</v>
          </cell>
          <cell r="J35">
            <v>19.079999999999998</v>
          </cell>
          <cell r="K35">
            <v>12.2</v>
          </cell>
        </row>
        <row r="36">
          <cell r="I36" t="str">
            <v>SO</v>
          </cell>
        </row>
      </sheetData>
      <sheetData sheetId="3">
        <row r="5">
          <cell r="B5">
            <v>24.254166666666666</v>
          </cell>
        </row>
      </sheetData>
      <sheetData sheetId="4">
        <row r="5">
          <cell r="B5">
            <v>25.679166666666664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26.399999999999995</v>
          </cell>
          <cell r="C5">
            <v>34.4</v>
          </cell>
          <cell r="D5">
            <v>21.3</v>
          </cell>
          <cell r="E5">
            <v>75.625</v>
          </cell>
          <cell r="F5">
            <v>95</v>
          </cell>
          <cell r="G5">
            <v>42</v>
          </cell>
          <cell r="H5">
            <v>15.120000000000001</v>
          </cell>
          <cell r="I5" t="str">
            <v>SE</v>
          </cell>
          <cell r="J5">
            <v>39.24</v>
          </cell>
          <cell r="K5">
            <v>0</v>
          </cell>
        </row>
        <row r="6">
          <cell r="B6">
            <v>24.741666666666671</v>
          </cell>
          <cell r="C6">
            <v>33.299999999999997</v>
          </cell>
          <cell r="D6">
            <v>20.8</v>
          </cell>
          <cell r="E6">
            <v>81.083333333333329</v>
          </cell>
          <cell r="F6">
            <v>94</v>
          </cell>
          <cell r="G6">
            <v>45</v>
          </cell>
          <cell r="H6">
            <v>6.48</v>
          </cell>
          <cell r="I6" t="str">
            <v>SO</v>
          </cell>
          <cell r="J6">
            <v>51.480000000000004</v>
          </cell>
          <cell r="K6">
            <v>13</v>
          </cell>
        </row>
        <row r="7">
          <cell r="B7">
            <v>26.054166666666664</v>
          </cell>
          <cell r="C7">
            <v>33.1</v>
          </cell>
          <cell r="D7">
            <v>20.8</v>
          </cell>
          <cell r="E7">
            <v>74.541666666666671</v>
          </cell>
          <cell r="F7">
            <v>94</v>
          </cell>
          <cell r="G7">
            <v>37</v>
          </cell>
          <cell r="H7">
            <v>14.4</v>
          </cell>
          <cell r="I7" t="str">
            <v>NO</v>
          </cell>
          <cell r="J7">
            <v>27</v>
          </cell>
          <cell r="K7">
            <v>0</v>
          </cell>
        </row>
        <row r="8">
          <cell r="B8">
            <v>27.354166666666671</v>
          </cell>
          <cell r="C8">
            <v>36</v>
          </cell>
          <cell r="D8">
            <v>21.3</v>
          </cell>
          <cell r="E8">
            <v>66.958333333333329</v>
          </cell>
          <cell r="F8">
            <v>92</v>
          </cell>
          <cell r="G8">
            <v>29</v>
          </cell>
          <cell r="H8">
            <v>15.840000000000002</v>
          </cell>
          <cell r="I8" t="str">
            <v>NE</v>
          </cell>
          <cell r="J8">
            <v>63.360000000000007</v>
          </cell>
          <cell r="K8">
            <v>0.4</v>
          </cell>
        </row>
        <row r="9">
          <cell r="B9">
            <v>25.766666666666662</v>
          </cell>
          <cell r="C9">
            <v>34.9</v>
          </cell>
          <cell r="D9">
            <v>21.1</v>
          </cell>
          <cell r="E9">
            <v>74.958333333333329</v>
          </cell>
          <cell r="F9">
            <v>93</v>
          </cell>
          <cell r="G9">
            <v>41</v>
          </cell>
          <cell r="H9">
            <v>16.2</v>
          </cell>
          <cell r="I9" t="str">
            <v>SO</v>
          </cell>
          <cell r="J9">
            <v>34.56</v>
          </cell>
          <cell r="K9">
            <v>4.8</v>
          </cell>
        </row>
        <row r="10">
          <cell r="B10">
            <v>25.55</v>
          </cell>
          <cell r="C10">
            <v>32.700000000000003</v>
          </cell>
          <cell r="D10">
            <v>20.399999999999999</v>
          </cell>
          <cell r="E10">
            <v>74.333333333333329</v>
          </cell>
          <cell r="F10">
            <v>94</v>
          </cell>
          <cell r="G10">
            <v>39</v>
          </cell>
          <cell r="H10">
            <v>21.6</v>
          </cell>
          <cell r="I10" t="str">
            <v>N</v>
          </cell>
          <cell r="J10">
            <v>37.800000000000004</v>
          </cell>
          <cell r="K10">
            <v>0</v>
          </cell>
        </row>
        <row r="11">
          <cell r="B11">
            <v>25.599999999999998</v>
          </cell>
          <cell r="C11">
            <v>31.7</v>
          </cell>
          <cell r="D11">
            <v>20.399999999999999</v>
          </cell>
          <cell r="E11">
            <v>72.875</v>
          </cell>
          <cell r="F11">
            <v>93</v>
          </cell>
          <cell r="G11">
            <v>45</v>
          </cell>
          <cell r="H11">
            <v>12.96</v>
          </cell>
          <cell r="I11" t="str">
            <v>NE</v>
          </cell>
          <cell r="J11">
            <v>38.519999999999996</v>
          </cell>
          <cell r="K11">
            <v>0.2</v>
          </cell>
        </row>
        <row r="12">
          <cell r="B12">
            <v>26.829166666666669</v>
          </cell>
          <cell r="C12">
            <v>33.5</v>
          </cell>
          <cell r="D12">
            <v>21.8</v>
          </cell>
          <cell r="E12">
            <v>66.958333333333329</v>
          </cell>
          <cell r="F12">
            <v>87</v>
          </cell>
          <cell r="G12">
            <v>38</v>
          </cell>
          <cell r="H12">
            <v>11.520000000000001</v>
          </cell>
          <cell r="I12" t="str">
            <v>N</v>
          </cell>
          <cell r="J12">
            <v>23.759999999999998</v>
          </cell>
          <cell r="K12">
            <v>0</v>
          </cell>
        </row>
        <row r="13">
          <cell r="B13">
            <v>24.7</v>
          </cell>
          <cell r="C13">
            <v>31.7</v>
          </cell>
          <cell r="D13">
            <v>21.7</v>
          </cell>
          <cell r="E13">
            <v>86.125</v>
          </cell>
          <cell r="F13">
            <v>95</v>
          </cell>
          <cell r="G13">
            <v>54</v>
          </cell>
          <cell r="H13">
            <v>15.840000000000002</v>
          </cell>
          <cell r="I13" t="str">
            <v>O</v>
          </cell>
          <cell r="J13">
            <v>35.64</v>
          </cell>
          <cell r="K13">
            <v>30.799999999999997</v>
          </cell>
        </row>
        <row r="14">
          <cell r="B14">
            <v>25.041666666666671</v>
          </cell>
          <cell r="C14">
            <v>31.4</v>
          </cell>
          <cell r="D14">
            <v>20.6</v>
          </cell>
          <cell r="E14">
            <v>80.791666666666671</v>
          </cell>
          <cell r="F14">
            <v>95</v>
          </cell>
          <cell r="G14">
            <v>54</v>
          </cell>
          <cell r="H14">
            <v>23.040000000000003</v>
          </cell>
          <cell r="I14" t="str">
            <v>NE</v>
          </cell>
          <cell r="J14">
            <v>41.04</v>
          </cell>
          <cell r="K14">
            <v>0</v>
          </cell>
        </row>
        <row r="15">
          <cell r="B15">
            <v>25.983333333333338</v>
          </cell>
          <cell r="C15">
            <v>33.9</v>
          </cell>
          <cell r="D15">
            <v>20.3</v>
          </cell>
          <cell r="E15">
            <v>74.666666666666671</v>
          </cell>
          <cell r="F15">
            <v>94</v>
          </cell>
          <cell r="G15">
            <v>43</v>
          </cell>
          <cell r="H15">
            <v>14.4</v>
          </cell>
          <cell r="I15" t="str">
            <v>NE</v>
          </cell>
          <cell r="J15">
            <v>30.240000000000002</v>
          </cell>
          <cell r="K15">
            <v>0</v>
          </cell>
        </row>
        <row r="16">
          <cell r="B16">
            <v>27.075000000000003</v>
          </cell>
          <cell r="C16">
            <v>33.700000000000003</v>
          </cell>
          <cell r="D16">
            <v>23.2</v>
          </cell>
          <cell r="E16">
            <v>77.958333333333329</v>
          </cell>
          <cell r="F16">
            <v>94</v>
          </cell>
          <cell r="G16">
            <v>47</v>
          </cell>
          <cell r="H16">
            <v>10.44</v>
          </cell>
          <cell r="I16" t="str">
            <v>NE</v>
          </cell>
          <cell r="J16">
            <v>28.08</v>
          </cell>
          <cell r="K16">
            <v>17.599999999999998</v>
          </cell>
        </row>
        <row r="17">
          <cell r="B17">
            <v>27.779166666666672</v>
          </cell>
          <cell r="C17">
            <v>35.700000000000003</v>
          </cell>
          <cell r="D17">
            <v>22.6</v>
          </cell>
          <cell r="E17">
            <v>75.291666666666671</v>
          </cell>
          <cell r="F17">
            <v>94</v>
          </cell>
          <cell r="G17">
            <v>41</v>
          </cell>
          <cell r="H17">
            <v>10.08</v>
          </cell>
          <cell r="I17" t="str">
            <v>L</v>
          </cell>
          <cell r="J17">
            <v>28.44</v>
          </cell>
          <cell r="K17">
            <v>0</v>
          </cell>
        </row>
        <row r="18">
          <cell r="B18">
            <v>28.408333333333331</v>
          </cell>
          <cell r="C18">
            <v>35.700000000000003</v>
          </cell>
          <cell r="D18">
            <v>23.1</v>
          </cell>
          <cell r="E18">
            <v>71.583333333333329</v>
          </cell>
          <cell r="F18">
            <v>92</v>
          </cell>
          <cell r="G18">
            <v>41</v>
          </cell>
          <cell r="H18">
            <v>6.48</v>
          </cell>
          <cell r="I18" t="str">
            <v>L</v>
          </cell>
          <cell r="J18">
            <v>27.720000000000002</v>
          </cell>
          <cell r="K18">
            <v>0</v>
          </cell>
        </row>
        <row r="19">
          <cell r="B19">
            <v>27.520833333333332</v>
          </cell>
          <cell r="C19">
            <v>35.299999999999997</v>
          </cell>
          <cell r="D19">
            <v>22.8</v>
          </cell>
          <cell r="E19">
            <v>74.666666666666671</v>
          </cell>
          <cell r="F19">
            <v>93</v>
          </cell>
          <cell r="G19">
            <v>41</v>
          </cell>
          <cell r="H19">
            <v>16.559999999999999</v>
          </cell>
          <cell r="I19" t="str">
            <v>L</v>
          </cell>
          <cell r="J19">
            <v>41.04</v>
          </cell>
          <cell r="K19">
            <v>1</v>
          </cell>
        </row>
        <row r="20">
          <cell r="B20">
            <v>27.108333333333338</v>
          </cell>
          <cell r="C20">
            <v>34.6</v>
          </cell>
          <cell r="D20">
            <v>21.3</v>
          </cell>
          <cell r="E20">
            <v>71.583333333333329</v>
          </cell>
          <cell r="F20">
            <v>93</v>
          </cell>
          <cell r="G20">
            <v>40</v>
          </cell>
          <cell r="H20">
            <v>11.520000000000001</v>
          </cell>
          <cell r="I20" t="str">
            <v>NE</v>
          </cell>
          <cell r="J20">
            <v>27.720000000000002</v>
          </cell>
          <cell r="K20">
            <v>0.2</v>
          </cell>
        </row>
        <row r="21">
          <cell r="B21">
            <v>28.537500000000005</v>
          </cell>
          <cell r="C21">
            <v>36.1</v>
          </cell>
          <cell r="D21">
            <v>22</v>
          </cell>
          <cell r="E21">
            <v>66.958333333333329</v>
          </cell>
          <cell r="F21">
            <v>91</v>
          </cell>
          <cell r="G21">
            <v>36</v>
          </cell>
          <cell r="H21">
            <v>6.12</v>
          </cell>
          <cell r="I21" t="str">
            <v>L</v>
          </cell>
          <cell r="J21">
            <v>27.720000000000002</v>
          </cell>
          <cell r="K21">
            <v>0</v>
          </cell>
        </row>
        <row r="22">
          <cell r="B22">
            <v>28.091666666666669</v>
          </cell>
          <cell r="C22">
            <v>35.1</v>
          </cell>
          <cell r="D22">
            <v>20.9</v>
          </cell>
          <cell r="E22">
            <v>69.166666666666671</v>
          </cell>
          <cell r="F22">
            <v>91</v>
          </cell>
          <cell r="G22">
            <v>40</v>
          </cell>
          <cell r="H22">
            <v>10.08</v>
          </cell>
          <cell r="I22" t="str">
            <v>NE</v>
          </cell>
          <cell r="J22">
            <v>45.36</v>
          </cell>
          <cell r="K22">
            <v>1</v>
          </cell>
        </row>
        <row r="23">
          <cell r="B23">
            <v>27.766666666666666</v>
          </cell>
          <cell r="C23">
            <v>35.799999999999997</v>
          </cell>
          <cell r="D23">
            <v>22.6</v>
          </cell>
          <cell r="E23">
            <v>69.666666666666671</v>
          </cell>
          <cell r="F23">
            <v>92</v>
          </cell>
          <cell r="G23">
            <v>37</v>
          </cell>
          <cell r="H23">
            <v>19.079999999999998</v>
          </cell>
          <cell r="I23" t="str">
            <v>NE</v>
          </cell>
          <cell r="J23">
            <v>40.32</v>
          </cell>
          <cell r="K23">
            <v>0</v>
          </cell>
        </row>
        <row r="24">
          <cell r="B24">
            <v>27.112500000000001</v>
          </cell>
          <cell r="C24">
            <v>34.799999999999997</v>
          </cell>
          <cell r="D24">
            <v>22.2</v>
          </cell>
          <cell r="E24">
            <v>72.041666666666671</v>
          </cell>
          <cell r="F24">
            <v>93</v>
          </cell>
          <cell r="G24">
            <v>42</v>
          </cell>
          <cell r="H24">
            <v>18.720000000000002</v>
          </cell>
          <cell r="I24" t="str">
            <v>SE</v>
          </cell>
          <cell r="J24">
            <v>32.4</v>
          </cell>
          <cell r="K24">
            <v>0</v>
          </cell>
        </row>
        <row r="25">
          <cell r="B25">
            <v>25.566666666666663</v>
          </cell>
          <cell r="C25">
            <v>33.4</v>
          </cell>
          <cell r="D25">
            <v>21.3</v>
          </cell>
          <cell r="E25">
            <v>77.541666666666671</v>
          </cell>
          <cell r="F25">
            <v>94</v>
          </cell>
          <cell r="G25">
            <v>44</v>
          </cell>
          <cell r="H25">
            <v>7.5600000000000005</v>
          </cell>
          <cell r="I25" t="str">
            <v>N</v>
          </cell>
          <cell r="J25">
            <v>26.28</v>
          </cell>
          <cell r="K25">
            <v>2.8</v>
          </cell>
        </row>
        <row r="26">
          <cell r="B26">
            <v>26.133333333333336</v>
          </cell>
          <cell r="C26">
            <v>33.6</v>
          </cell>
          <cell r="D26">
            <v>21.6</v>
          </cell>
          <cell r="E26">
            <v>77.5</v>
          </cell>
          <cell r="F26">
            <v>95</v>
          </cell>
          <cell r="G26">
            <v>46</v>
          </cell>
          <cell r="H26">
            <v>6.12</v>
          </cell>
          <cell r="I26" t="str">
            <v>L</v>
          </cell>
          <cell r="J26">
            <v>26.64</v>
          </cell>
          <cell r="K26">
            <v>0.2</v>
          </cell>
        </row>
        <row r="27">
          <cell r="B27">
            <v>27.545833333333334</v>
          </cell>
          <cell r="C27">
            <v>35.4</v>
          </cell>
          <cell r="D27">
            <v>21.5</v>
          </cell>
          <cell r="E27">
            <v>70.041666666666671</v>
          </cell>
          <cell r="F27">
            <v>93</v>
          </cell>
          <cell r="G27">
            <v>36</v>
          </cell>
          <cell r="H27">
            <v>0.72000000000000008</v>
          </cell>
          <cell r="I27" t="str">
            <v>L</v>
          </cell>
          <cell r="J27">
            <v>25.92</v>
          </cell>
          <cell r="K27">
            <v>0</v>
          </cell>
        </row>
        <row r="28">
          <cell r="B28">
            <v>27.920833333333331</v>
          </cell>
          <cell r="C28">
            <v>35.700000000000003</v>
          </cell>
          <cell r="D28">
            <v>22.7</v>
          </cell>
          <cell r="E28">
            <v>70.083333333333329</v>
          </cell>
          <cell r="F28">
            <v>92</v>
          </cell>
          <cell r="G28">
            <v>39</v>
          </cell>
          <cell r="H28">
            <v>19.440000000000001</v>
          </cell>
          <cell r="I28" t="str">
            <v>SO</v>
          </cell>
          <cell r="J28">
            <v>41.76</v>
          </cell>
          <cell r="K28">
            <v>0</v>
          </cell>
        </row>
        <row r="29">
          <cell r="B29">
            <v>22.349999999999998</v>
          </cell>
          <cell r="C29">
            <v>26.9</v>
          </cell>
          <cell r="D29">
            <v>20.2</v>
          </cell>
          <cell r="E29">
            <v>87.791666666666671</v>
          </cell>
          <cell r="F29">
            <v>94</v>
          </cell>
          <cell r="G29">
            <v>66</v>
          </cell>
          <cell r="H29">
            <v>16.920000000000002</v>
          </cell>
          <cell r="I29" t="str">
            <v>O</v>
          </cell>
          <cell r="J29">
            <v>50.76</v>
          </cell>
          <cell r="K29">
            <v>13.599999999999994</v>
          </cell>
        </row>
        <row r="30">
          <cell r="B30">
            <v>19.05</v>
          </cell>
          <cell r="C30">
            <v>24.3</v>
          </cell>
          <cell r="D30">
            <v>14.3</v>
          </cell>
          <cell r="E30">
            <v>73.416666666666671</v>
          </cell>
          <cell r="F30">
            <v>90</v>
          </cell>
          <cell r="G30">
            <v>62</v>
          </cell>
          <cell r="H30">
            <v>12.24</v>
          </cell>
          <cell r="I30" t="str">
            <v>NO</v>
          </cell>
          <cell r="J30">
            <v>34.92</v>
          </cell>
          <cell r="K30">
            <v>2.6</v>
          </cell>
        </row>
        <row r="31">
          <cell r="B31">
            <v>23.454166666666666</v>
          </cell>
          <cell r="C31">
            <v>30.6</v>
          </cell>
          <cell r="D31">
            <v>20.6</v>
          </cell>
          <cell r="E31">
            <v>79.25</v>
          </cell>
          <cell r="F31">
            <v>89</v>
          </cell>
          <cell r="G31">
            <v>56</v>
          </cell>
          <cell r="H31">
            <v>3.9600000000000004</v>
          </cell>
          <cell r="I31" t="str">
            <v>NO</v>
          </cell>
          <cell r="J31">
            <v>32.4</v>
          </cell>
          <cell r="K31">
            <v>1.2</v>
          </cell>
        </row>
        <row r="32">
          <cell r="B32">
            <v>23.541666666666661</v>
          </cell>
          <cell r="C32">
            <v>28.8</v>
          </cell>
          <cell r="D32">
            <v>20.399999999999999</v>
          </cell>
          <cell r="E32">
            <v>82.833333333333329</v>
          </cell>
          <cell r="F32">
            <v>94</v>
          </cell>
          <cell r="G32">
            <v>58</v>
          </cell>
          <cell r="H32">
            <v>0.36000000000000004</v>
          </cell>
          <cell r="I32" t="str">
            <v>SE</v>
          </cell>
          <cell r="J32">
            <v>20.16</v>
          </cell>
          <cell r="K32">
            <v>0.2</v>
          </cell>
        </row>
        <row r="33">
          <cell r="B33">
            <v>24.116666666666671</v>
          </cell>
          <cell r="C33">
            <v>29</v>
          </cell>
          <cell r="D33">
            <v>21.7</v>
          </cell>
          <cell r="E33">
            <v>82.958333333333329</v>
          </cell>
          <cell r="F33">
            <v>94</v>
          </cell>
          <cell r="G33">
            <v>58</v>
          </cell>
          <cell r="H33">
            <v>0</v>
          </cell>
          <cell r="I33" t="str">
            <v>SO</v>
          </cell>
          <cell r="J33">
            <v>11.520000000000001</v>
          </cell>
          <cell r="K33">
            <v>0.2</v>
          </cell>
        </row>
        <row r="34">
          <cell r="B34">
            <v>23.241666666666664</v>
          </cell>
          <cell r="C34">
            <v>29.7</v>
          </cell>
          <cell r="D34">
            <v>20.399999999999999</v>
          </cell>
          <cell r="E34">
            <v>83.5</v>
          </cell>
          <cell r="F34">
            <v>94</v>
          </cell>
          <cell r="G34">
            <v>54</v>
          </cell>
          <cell r="H34">
            <v>1.4400000000000002</v>
          </cell>
          <cell r="I34" t="str">
            <v>SO</v>
          </cell>
          <cell r="J34">
            <v>29.16</v>
          </cell>
          <cell r="K34">
            <v>0</v>
          </cell>
        </row>
        <row r="35">
          <cell r="B35">
            <v>23.400000000000002</v>
          </cell>
          <cell r="C35">
            <v>27.8</v>
          </cell>
          <cell r="D35">
            <v>21</v>
          </cell>
          <cell r="E35">
            <v>85.416666666666671</v>
          </cell>
          <cell r="F35">
            <v>95</v>
          </cell>
          <cell r="G35">
            <v>65</v>
          </cell>
          <cell r="H35">
            <v>0.36000000000000004</v>
          </cell>
          <cell r="I35" t="str">
            <v>SE</v>
          </cell>
          <cell r="J35">
            <v>10.8</v>
          </cell>
          <cell r="K35">
            <v>0.2</v>
          </cell>
        </row>
        <row r="36">
          <cell r="I36" t="str">
            <v>NE</v>
          </cell>
        </row>
      </sheetData>
      <sheetData sheetId="3">
        <row r="5">
          <cell r="B5">
            <v>22.962499999999995</v>
          </cell>
        </row>
      </sheetData>
      <sheetData sheetId="4">
        <row r="5">
          <cell r="B5">
            <v>24.054166666666671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29.458333333333332</v>
          </cell>
          <cell r="C5">
            <v>32.5</v>
          </cell>
          <cell r="D5">
            <v>24.7</v>
          </cell>
          <cell r="E5">
            <v>70</v>
          </cell>
          <cell r="F5">
            <v>90</v>
          </cell>
          <cell r="G5">
            <v>57</v>
          </cell>
          <cell r="H5">
            <v>8.64</v>
          </cell>
          <cell r="I5" t="str">
            <v>S</v>
          </cell>
          <cell r="J5">
            <v>23.400000000000002</v>
          </cell>
          <cell r="K5">
            <v>0</v>
          </cell>
        </row>
        <row r="6">
          <cell r="B6">
            <v>28.321052631578947</v>
          </cell>
          <cell r="C6">
            <v>33.9</v>
          </cell>
          <cell r="D6">
            <v>23.8</v>
          </cell>
          <cell r="E6">
            <v>72.473684210526315</v>
          </cell>
          <cell r="F6">
            <v>90</v>
          </cell>
          <cell r="G6">
            <v>49</v>
          </cell>
          <cell r="H6">
            <v>6.84</v>
          </cell>
          <cell r="I6" t="str">
            <v>S</v>
          </cell>
          <cell r="J6">
            <v>20.88</v>
          </cell>
          <cell r="K6">
            <v>0.2</v>
          </cell>
        </row>
        <row r="7">
          <cell r="B7">
            <v>27.854545454545452</v>
          </cell>
          <cell r="C7">
            <v>34.299999999999997</v>
          </cell>
          <cell r="D7">
            <v>23.5</v>
          </cell>
          <cell r="E7">
            <v>76.909090909090907</v>
          </cell>
          <cell r="F7">
            <v>92</v>
          </cell>
          <cell r="G7">
            <v>44</v>
          </cell>
          <cell r="H7">
            <v>5.7600000000000007</v>
          </cell>
          <cell r="I7" t="str">
            <v>S</v>
          </cell>
          <cell r="J7">
            <v>14.76</v>
          </cell>
          <cell r="K7">
            <v>0</v>
          </cell>
        </row>
        <row r="8">
          <cell r="B8">
            <v>29.929411764705883</v>
          </cell>
          <cell r="C8">
            <v>35</v>
          </cell>
          <cell r="D8">
            <v>25.4</v>
          </cell>
          <cell r="E8">
            <v>70.117647058823536</v>
          </cell>
          <cell r="F8">
            <v>92</v>
          </cell>
          <cell r="G8">
            <v>45</v>
          </cell>
          <cell r="H8">
            <v>9</v>
          </cell>
          <cell r="I8" t="str">
            <v>S</v>
          </cell>
          <cell r="J8">
            <v>22.32</v>
          </cell>
          <cell r="K8">
            <v>0</v>
          </cell>
        </row>
        <row r="9">
          <cell r="B9">
            <v>29.723529411764702</v>
          </cell>
          <cell r="C9">
            <v>35.1</v>
          </cell>
          <cell r="D9">
            <v>25</v>
          </cell>
          <cell r="E9">
            <v>68.82352941176471</v>
          </cell>
          <cell r="F9">
            <v>89</v>
          </cell>
          <cell r="G9">
            <v>46</v>
          </cell>
          <cell r="H9">
            <v>7.2</v>
          </cell>
          <cell r="I9" t="str">
            <v>N</v>
          </cell>
          <cell r="J9">
            <v>22.68</v>
          </cell>
          <cell r="K9">
            <v>0</v>
          </cell>
        </row>
        <row r="10">
          <cell r="B10">
            <v>27.227777777777778</v>
          </cell>
          <cell r="C10">
            <v>31.5</v>
          </cell>
          <cell r="D10">
            <v>23</v>
          </cell>
          <cell r="E10">
            <v>76.166666666666671</v>
          </cell>
          <cell r="F10">
            <v>91</v>
          </cell>
          <cell r="G10">
            <v>54</v>
          </cell>
          <cell r="H10">
            <v>8.64</v>
          </cell>
          <cell r="I10" t="str">
            <v>SO</v>
          </cell>
          <cell r="J10">
            <v>21.96</v>
          </cell>
          <cell r="K10">
            <v>0</v>
          </cell>
        </row>
        <row r="11">
          <cell r="B11">
            <v>27.993749999999999</v>
          </cell>
          <cell r="C11">
            <v>31.7</v>
          </cell>
          <cell r="D11">
            <v>23.4</v>
          </cell>
          <cell r="E11">
            <v>70.9375</v>
          </cell>
          <cell r="F11">
            <v>90</v>
          </cell>
          <cell r="G11">
            <v>55</v>
          </cell>
          <cell r="H11">
            <v>6.84</v>
          </cell>
          <cell r="I11" t="str">
            <v>SO</v>
          </cell>
          <cell r="J11">
            <v>15.120000000000001</v>
          </cell>
          <cell r="K11">
            <v>0</v>
          </cell>
        </row>
        <row r="12">
          <cell r="B12">
            <v>28.4375</v>
          </cell>
          <cell r="C12">
            <v>33.299999999999997</v>
          </cell>
          <cell r="D12">
            <v>24.8</v>
          </cell>
          <cell r="E12">
            <v>73.1875</v>
          </cell>
          <cell r="F12">
            <v>91</v>
          </cell>
          <cell r="G12">
            <v>48</v>
          </cell>
          <cell r="H12">
            <v>7.2</v>
          </cell>
          <cell r="I12" t="str">
            <v>N</v>
          </cell>
          <cell r="J12">
            <v>20.52</v>
          </cell>
          <cell r="K12">
            <v>0.2</v>
          </cell>
        </row>
        <row r="13">
          <cell r="B13">
            <v>29.785714285714281</v>
          </cell>
          <cell r="C13">
            <v>34.1</v>
          </cell>
          <cell r="D13">
            <v>24.8</v>
          </cell>
          <cell r="E13">
            <v>68.357142857142861</v>
          </cell>
          <cell r="F13">
            <v>94</v>
          </cell>
          <cell r="G13">
            <v>47</v>
          </cell>
          <cell r="H13">
            <v>10.08</v>
          </cell>
          <cell r="I13" t="str">
            <v>N</v>
          </cell>
          <cell r="J13">
            <v>26.64</v>
          </cell>
          <cell r="K13">
            <v>0</v>
          </cell>
        </row>
        <row r="14">
          <cell r="B14">
            <v>25.881250000000001</v>
          </cell>
          <cell r="C14">
            <v>29.4</v>
          </cell>
          <cell r="D14">
            <v>24</v>
          </cell>
          <cell r="E14">
            <v>82.75</v>
          </cell>
          <cell r="F14">
            <v>92</v>
          </cell>
          <cell r="G14">
            <v>70</v>
          </cell>
          <cell r="H14">
            <v>9.7200000000000006</v>
          </cell>
          <cell r="I14" t="str">
            <v>L</v>
          </cell>
          <cell r="J14">
            <v>24.48</v>
          </cell>
          <cell r="K14">
            <v>0</v>
          </cell>
        </row>
        <row r="15">
          <cell r="B15">
            <v>28.958333333333332</v>
          </cell>
          <cell r="C15">
            <v>31.5</v>
          </cell>
          <cell r="D15">
            <v>24.3</v>
          </cell>
          <cell r="E15">
            <v>73.166666666666671</v>
          </cell>
          <cell r="F15">
            <v>95</v>
          </cell>
          <cell r="G15">
            <v>60</v>
          </cell>
          <cell r="H15">
            <v>9</v>
          </cell>
          <cell r="I15" t="str">
            <v>NO</v>
          </cell>
          <cell r="J15">
            <v>23.759999999999998</v>
          </cell>
          <cell r="K15">
            <v>0</v>
          </cell>
        </row>
        <row r="16">
          <cell r="B16">
            <v>29.142105263157891</v>
          </cell>
          <cell r="C16">
            <v>33.5</v>
          </cell>
          <cell r="D16">
            <v>24.5</v>
          </cell>
          <cell r="E16">
            <v>75.15789473684211</v>
          </cell>
          <cell r="F16">
            <v>95</v>
          </cell>
          <cell r="G16">
            <v>54</v>
          </cell>
          <cell r="H16">
            <v>9.3600000000000012</v>
          </cell>
          <cell r="I16" t="str">
            <v>NO</v>
          </cell>
          <cell r="J16">
            <v>19.079999999999998</v>
          </cell>
          <cell r="K16">
            <v>0.2</v>
          </cell>
        </row>
        <row r="17">
          <cell r="B17">
            <v>29.161904761904765</v>
          </cell>
          <cell r="C17">
            <v>34.5</v>
          </cell>
          <cell r="D17">
            <v>25.2</v>
          </cell>
          <cell r="E17">
            <v>77.142857142857139</v>
          </cell>
          <cell r="F17">
            <v>93</v>
          </cell>
          <cell r="G17">
            <v>52</v>
          </cell>
          <cell r="H17">
            <v>7.9200000000000008</v>
          </cell>
          <cell r="I17" t="str">
            <v>N</v>
          </cell>
          <cell r="J17">
            <v>20.16</v>
          </cell>
          <cell r="K17">
            <v>0.2</v>
          </cell>
        </row>
        <row r="18">
          <cell r="B18">
            <v>29.735000000000003</v>
          </cell>
          <cell r="C18">
            <v>34.5</v>
          </cell>
          <cell r="D18">
            <v>24.5</v>
          </cell>
          <cell r="E18">
            <v>74.25</v>
          </cell>
          <cell r="F18">
            <v>94</v>
          </cell>
          <cell r="G18">
            <v>52</v>
          </cell>
          <cell r="H18">
            <v>11.520000000000001</v>
          </cell>
          <cell r="I18" t="str">
            <v>N</v>
          </cell>
          <cell r="J18">
            <v>29.880000000000003</v>
          </cell>
          <cell r="K18">
            <v>0.2</v>
          </cell>
        </row>
        <row r="19">
          <cell r="B19">
            <v>28.566666666666666</v>
          </cell>
          <cell r="C19">
            <v>33.700000000000003</v>
          </cell>
          <cell r="D19">
            <v>24.4</v>
          </cell>
          <cell r="E19">
            <v>76.125</v>
          </cell>
          <cell r="F19">
            <v>93</v>
          </cell>
          <cell r="G19">
            <v>49</v>
          </cell>
          <cell r="H19">
            <v>15.48</v>
          </cell>
          <cell r="I19" t="str">
            <v>N</v>
          </cell>
          <cell r="J19">
            <v>36</v>
          </cell>
          <cell r="K19">
            <v>0.2</v>
          </cell>
        </row>
        <row r="20">
          <cell r="B20">
            <v>28.691666666666666</v>
          </cell>
          <cell r="C20">
            <v>34.5</v>
          </cell>
          <cell r="D20">
            <v>24.7</v>
          </cell>
          <cell r="E20">
            <v>75.916666666666671</v>
          </cell>
          <cell r="F20">
            <v>94</v>
          </cell>
          <cell r="G20">
            <v>48</v>
          </cell>
          <cell r="H20">
            <v>10.44</v>
          </cell>
          <cell r="I20" t="str">
            <v>N</v>
          </cell>
          <cell r="J20">
            <v>22.68</v>
          </cell>
          <cell r="K20">
            <v>0</v>
          </cell>
        </row>
        <row r="21">
          <cell r="B21">
            <v>29.081818181818186</v>
          </cell>
          <cell r="C21">
            <v>34.5</v>
          </cell>
          <cell r="D21">
            <v>24.6</v>
          </cell>
          <cell r="E21">
            <v>74.63636363636364</v>
          </cell>
          <cell r="F21">
            <v>92</v>
          </cell>
          <cell r="G21">
            <v>49</v>
          </cell>
          <cell r="H21">
            <v>12.24</v>
          </cell>
          <cell r="I21" t="str">
            <v>N</v>
          </cell>
          <cell r="J21">
            <v>28.08</v>
          </cell>
          <cell r="K21">
            <v>0</v>
          </cell>
        </row>
        <row r="22">
          <cell r="B22">
            <v>30.266666666666659</v>
          </cell>
          <cell r="C22">
            <v>33.9</v>
          </cell>
          <cell r="D22">
            <v>24.4</v>
          </cell>
          <cell r="E22">
            <v>70.466666666666669</v>
          </cell>
          <cell r="F22">
            <v>93</v>
          </cell>
          <cell r="G22">
            <v>53</v>
          </cell>
          <cell r="H22">
            <v>10.44</v>
          </cell>
          <cell r="I22" t="str">
            <v>N</v>
          </cell>
          <cell r="J22">
            <v>27</v>
          </cell>
          <cell r="K22">
            <v>0</v>
          </cell>
        </row>
        <row r="23">
          <cell r="B23">
            <v>28.579999999999995</v>
          </cell>
          <cell r="C23">
            <v>33.200000000000003</v>
          </cell>
          <cell r="D23">
            <v>23.9</v>
          </cell>
          <cell r="E23">
            <v>75.45</v>
          </cell>
          <cell r="F23">
            <v>94</v>
          </cell>
          <cell r="G23">
            <v>50</v>
          </cell>
          <cell r="H23">
            <v>9.3600000000000012</v>
          </cell>
          <cell r="I23" t="str">
            <v>N</v>
          </cell>
          <cell r="J23">
            <v>29.880000000000003</v>
          </cell>
          <cell r="K23">
            <v>0</v>
          </cell>
        </row>
        <row r="24">
          <cell r="B24">
            <v>28.328571428571429</v>
          </cell>
          <cell r="C24">
            <v>34.1</v>
          </cell>
          <cell r="D24">
            <v>23.8</v>
          </cell>
          <cell r="E24">
            <v>75.80952380952381</v>
          </cell>
          <cell r="F24">
            <v>94</v>
          </cell>
          <cell r="G24">
            <v>47</v>
          </cell>
          <cell r="H24">
            <v>13.32</v>
          </cell>
          <cell r="I24" t="str">
            <v>O</v>
          </cell>
          <cell r="J24">
            <v>27.36</v>
          </cell>
          <cell r="K24">
            <v>0</v>
          </cell>
        </row>
        <row r="25">
          <cell r="B25">
            <v>27.159999999999997</v>
          </cell>
          <cell r="C25">
            <v>31.7</v>
          </cell>
          <cell r="D25">
            <v>23.9</v>
          </cell>
          <cell r="E25">
            <v>79.8</v>
          </cell>
          <cell r="F25">
            <v>93</v>
          </cell>
          <cell r="G25">
            <v>57</v>
          </cell>
          <cell r="H25">
            <v>7.5600000000000005</v>
          </cell>
          <cell r="I25" t="str">
            <v>S</v>
          </cell>
          <cell r="J25">
            <v>33.119999999999997</v>
          </cell>
          <cell r="K25">
            <v>6.2</v>
          </cell>
        </row>
        <row r="26">
          <cell r="B26">
            <v>28.435294117647057</v>
          </cell>
          <cell r="C26">
            <v>32.700000000000003</v>
          </cell>
          <cell r="D26">
            <v>24.1</v>
          </cell>
          <cell r="E26">
            <v>73.470588235294116</v>
          </cell>
          <cell r="F26">
            <v>91</v>
          </cell>
          <cell r="G26">
            <v>53</v>
          </cell>
          <cell r="H26">
            <v>9</v>
          </cell>
          <cell r="I26" t="str">
            <v>SO</v>
          </cell>
          <cell r="J26">
            <v>21.240000000000002</v>
          </cell>
          <cell r="K26">
            <v>0</v>
          </cell>
        </row>
        <row r="27">
          <cell r="B27">
            <v>28.436363636363637</v>
          </cell>
          <cell r="C27">
            <v>34.299999999999997</v>
          </cell>
          <cell r="D27">
            <v>23.5</v>
          </cell>
          <cell r="E27">
            <v>75.63636363636364</v>
          </cell>
          <cell r="F27">
            <v>94</v>
          </cell>
          <cell r="G27">
            <v>48</v>
          </cell>
          <cell r="H27">
            <v>10.8</v>
          </cell>
          <cell r="I27" t="str">
            <v>N</v>
          </cell>
          <cell r="J27">
            <v>29.52</v>
          </cell>
          <cell r="K27">
            <v>0</v>
          </cell>
        </row>
        <row r="28">
          <cell r="B28">
            <v>28.373913043478261</v>
          </cell>
          <cell r="C28">
            <v>34.799999999999997</v>
          </cell>
          <cell r="D28">
            <v>23.4</v>
          </cell>
          <cell r="E28">
            <v>74.043478260869563</v>
          </cell>
          <cell r="F28">
            <v>93</v>
          </cell>
          <cell r="G28">
            <v>48</v>
          </cell>
          <cell r="H28">
            <v>11.16</v>
          </cell>
          <cell r="I28" t="str">
            <v>N</v>
          </cell>
          <cell r="J28">
            <v>39.96</v>
          </cell>
          <cell r="K28">
            <v>0</v>
          </cell>
        </row>
        <row r="29">
          <cell r="B29">
            <v>24.759090909090904</v>
          </cell>
          <cell r="C29">
            <v>28.1</v>
          </cell>
          <cell r="D29">
            <v>21.9</v>
          </cell>
          <cell r="E29">
            <v>87.181818181818187</v>
          </cell>
          <cell r="F29">
            <v>93</v>
          </cell>
          <cell r="G29">
            <v>72</v>
          </cell>
          <cell r="H29">
            <v>17.28</v>
          </cell>
          <cell r="I29" t="str">
            <v>S</v>
          </cell>
          <cell r="J29">
            <v>37.080000000000005</v>
          </cell>
          <cell r="K29">
            <v>14.4</v>
          </cell>
        </row>
        <row r="30">
          <cell r="B30">
            <v>22.974999999999998</v>
          </cell>
          <cell r="C30">
            <v>26.2</v>
          </cell>
          <cell r="D30">
            <v>18.600000000000001</v>
          </cell>
          <cell r="E30">
            <v>64</v>
          </cell>
          <cell r="F30">
            <v>80</v>
          </cell>
          <cell r="G30">
            <v>56</v>
          </cell>
          <cell r="H30">
            <v>8.2799999999999994</v>
          </cell>
          <cell r="I30" t="str">
            <v>S</v>
          </cell>
          <cell r="J30">
            <v>15.120000000000001</v>
          </cell>
          <cell r="K30">
            <v>0</v>
          </cell>
        </row>
        <row r="31">
          <cell r="B31">
            <v>22.9</v>
          </cell>
          <cell r="C31">
            <v>26.8</v>
          </cell>
          <cell r="D31">
            <v>19.899999999999999</v>
          </cell>
          <cell r="E31">
            <v>82.666666666666671</v>
          </cell>
          <cell r="F31">
            <v>92</v>
          </cell>
          <cell r="G31">
            <v>72</v>
          </cell>
          <cell r="H31">
            <v>9</v>
          </cell>
          <cell r="I31" t="str">
            <v>S</v>
          </cell>
          <cell r="J31">
            <v>23.040000000000003</v>
          </cell>
          <cell r="K31">
            <v>4.4000000000000004</v>
          </cell>
        </row>
        <row r="32">
          <cell r="B32">
            <v>24.32</v>
          </cell>
          <cell r="C32">
            <v>25.8</v>
          </cell>
          <cell r="D32">
            <v>21.8</v>
          </cell>
          <cell r="E32">
            <v>86.2</v>
          </cell>
          <cell r="F32">
            <v>95</v>
          </cell>
          <cell r="G32">
            <v>75</v>
          </cell>
          <cell r="H32">
            <v>13.32</v>
          </cell>
          <cell r="I32" t="str">
            <v>NE</v>
          </cell>
          <cell r="J32">
            <v>30.6</v>
          </cell>
          <cell r="K32">
            <v>1.5999999999999999</v>
          </cell>
        </row>
        <row r="33">
          <cell r="B33">
            <v>25.399999999999995</v>
          </cell>
          <cell r="C33">
            <v>31.2</v>
          </cell>
          <cell r="D33">
            <v>22.3</v>
          </cell>
          <cell r="E33">
            <v>83.083333333333329</v>
          </cell>
          <cell r="F33">
            <v>92</v>
          </cell>
          <cell r="G33">
            <v>60</v>
          </cell>
          <cell r="H33">
            <v>11.16</v>
          </cell>
          <cell r="I33" t="str">
            <v>S</v>
          </cell>
          <cell r="J33">
            <v>33.119999999999997</v>
          </cell>
          <cell r="K33">
            <v>0.2</v>
          </cell>
        </row>
        <row r="34">
          <cell r="B34">
            <v>27.325000000000003</v>
          </cell>
          <cell r="C34">
            <v>30</v>
          </cell>
          <cell r="D34">
            <v>22.6</v>
          </cell>
          <cell r="E34">
            <v>75.166666666666671</v>
          </cell>
          <cell r="F34">
            <v>95</v>
          </cell>
          <cell r="G34">
            <v>56</v>
          </cell>
          <cell r="H34">
            <v>6.12</v>
          </cell>
          <cell r="I34" t="str">
            <v>NO</v>
          </cell>
          <cell r="J34">
            <v>14.04</v>
          </cell>
          <cell r="K34">
            <v>1.5999999999999999</v>
          </cell>
        </row>
        <row r="35">
          <cell r="B35">
            <v>25.964705882352941</v>
          </cell>
          <cell r="C35">
            <v>29.7</v>
          </cell>
          <cell r="D35">
            <v>22.2</v>
          </cell>
          <cell r="E35">
            <v>77</v>
          </cell>
          <cell r="F35">
            <v>94</v>
          </cell>
          <cell r="G35">
            <v>57</v>
          </cell>
          <cell r="H35">
            <v>8.64</v>
          </cell>
          <cell r="I35" t="str">
            <v>N</v>
          </cell>
          <cell r="J35">
            <v>19.8</v>
          </cell>
          <cell r="K35">
            <v>0.8</v>
          </cell>
        </row>
        <row r="36">
          <cell r="I36" t="str">
            <v>N</v>
          </cell>
        </row>
      </sheetData>
      <sheetData sheetId="3">
        <row r="5">
          <cell r="B5" t="str">
            <v>*</v>
          </cell>
        </row>
      </sheetData>
      <sheetData sheetId="4">
        <row r="5">
          <cell r="B5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27.924999999999997</v>
          </cell>
          <cell r="C5">
            <v>34.299999999999997</v>
          </cell>
          <cell r="D5">
            <v>24</v>
          </cell>
          <cell r="E5">
            <v>81.625</v>
          </cell>
          <cell r="F5">
            <v>95</v>
          </cell>
          <cell r="G5">
            <v>52</v>
          </cell>
          <cell r="H5">
            <v>5.7600000000000007</v>
          </cell>
          <cell r="I5" t="str">
            <v>NE</v>
          </cell>
          <cell r="J5">
            <v>36.72</v>
          </cell>
          <cell r="K5">
            <v>0.60000000000000009</v>
          </cell>
        </row>
        <row r="6">
          <cell r="B6">
            <v>28.970833333333335</v>
          </cell>
          <cell r="C6">
            <v>34.9</v>
          </cell>
          <cell r="D6">
            <v>25</v>
          </cell>
          <cell r="E6">
            <v>77.666666666666671</v>
          </cell>
          <cell r="F6">
            <v>95</v>
          </cell>
          <cell r="G6">
            <v>51</v>
          </cell>
          <cell r="H6">
            <v>0.36000000000000004</v>
          </cell>
          <cell r="I6" t="str">
            <v>SE</v>
          </cell>
          <cell r="J6">
            <v>15.48</v>
          </cell>
          <cell r="K6">
            <v>0</v>
          </cell>
        </row>
        <row r="7">
          <cell r="B7">
            <v>29.670833333333334</v>
          </cell>
          <cell r="C7">
            <v>35.4</v>
          </cell>
          <cell r="D7">
            <v>26.2</v>
          </cell>
          <cell r="E7">
            <v>78.416666666666671</v>
          </cell>
          <cell r="F7">
            <v>95</v>
          </cell>
          <cell r="G7">
            <v>46</v>
          </cell>
          <cell r="H7">
            <v>4.32</v>
          </cell>
          <cell r="I7" t="str">
            <v>SO</v>
          </cell>
          <cell r="J7">
            <v>25.2</v>
          </cell>
          <cell r="K7">
            <v>0</v>
          </cell>
        </row>
        <row r="8">
          <cell r="B8">
            <v>29.670833333333338</v>
          </cell>
          <cell r="C8">
            <v>35.9</v>
          </cell>
          <cell r="D8">
            <v>25.2</v>
          </cell>
          <cell r="E8">
            <v>75.75</v>
          </cell>
          <cell r="F8">
            <v>95</v>
          </cell>
          <cell r="G8">
            <v>44</v>
          </cell>
          <cell r="H8">
            <v>12.96</v>
          </cell>
          <cell r="I8" t="str">
            <v>NE</v>
          </cell>
          <cell r="J8">
            <v>32.4</v>
          </cell>
          <cell r="K8">
            <v>0</v>
          </cell>
        </row>
        <row r="9">
          <cell r="B9">
            <v>28.695833333333336</v>
          </cell>
          <cell r="C9">
            <v>35.9</v>
          </cell>
          <cell r="D9">
            <v>25.2</v>
          </cell>
          <cell r="E9">
            <v>78.125</v>
          </cell>
          <cell r="F9">
            <v>95</v>
          </cell>
          <cell r="G9">
            <v>46</v>
          </cell>
          <cell r="H9">
            <v>9</v>
          </cell>
          <cell r="I9" t="str">
            <v>L</v>
          </cell>
          <cell r="J9">
            <v>39.6</v>
          </cell>
          <cell r="K9">
            <v>0.2</v>
          </cell>
        </row>
        <row r="10">
          <cell r="B10">
            <v>27.116666666666664</v>
          </cell>
          <cell r="C10">
            <v>31.9</v>
          </cell>
          <cell r="D10">
            <v>24.8</v>
          </cell>
          <cell r="E10">
            <v>82.583333333333329</v>
          </cell>
          <cell r="F10">
            <v>95</v>
          </cell>
          <cell r="G10">
            <v>58</v>
          </cell>
          <cell r="H10">
            <v>16.559999999999999</v>
          </cell>
          <cell r="I10" t="str">
            <v>S</v>
          </cell>
          <cell r="J10">
            <v>37.080000000000005</v>
          </cell>
          <cell r="K10">
            <v>1</v>
          </cell>
        </row>
        <row r="11">
          <cell r="B11">
            <v>27.225000000000005</v>
          </cell>
          <cell r="C11">
            <v>32.299999999999997</v>
          </cell>
          <cell r="D11">
            <v>24.1</v>
          </cell>
          <cell r="E11">
            <v>80.208333333333329</v>
          </cell>
          <cell r="F11">
            <v>95</v>
          </cell>
          <cell r="G11">
            <v>57</v>
          </cell>
          <cell r="H11">
            <v>7.9200000000000008</v>
          </cell>
          <cell r="I11" t="str">
            <v>SO</v>
          </cell>
          <cell r="J11">
            <v>22.32</v>
          </cell>
          <cell r="K11">
            <v>0</v>
          </cell>
        </row>
        <row r="12">
          <cell r="B12">
            <v>28.387499999999999</v>
          </cell>
          <cell r="C12">
            <v>33.799999999999997</v>
          </cell>
          <cell r="D12">
            <v>24.2</v>
          </cell>
          <cell r="E12">
            <v>76.958333333333329</v>
          </cell>
          <cell r="F12">
            <v>96</v>
          </cell>
          <cell r="G12">
            <v>49</v>
          </cell>
          <cell r="H12">
            <v>3.24</v>
          </cell>
          <cell r="I12" t="str">
            <v>O</v>
          </cell>
          <cell r="J12">
            <v>17.64</v>
          </cell>
          <cell r="K12">
            <v>0.2</v>
          </cell>
        </row>
        <row r="13">
          <cell r="B13">
            <v>27.495833333333337</v>
          </cell>
          <cell r="C13">
            <v>33.200000000000003</v>
          </cell>
          <cell r="D13">
            <v>24.7</v>
          </cell>
          <cell r="E13">
            <v>85.25</v>
          </cell>
          <cell r="F13">
            <v>96</v>
          </cell>
          <cell r="G13">
            <v>58</v>
          </cell>
          <cell r="H13">
            <v>5.4</v>
          </cell>
          <cell r="I13" t="str">
            <v>NO</v>
          </cell>
          <cell r="J13">
            <v>54.72</v>
          </cell>
          <cell r="K13">
            <v>1.2</v>
          </cell>
        </row>
        <row r="14">
          <cell r="B14">
            <v>27.083333333333329</v>
          </cell>
          <cell r="C14">
            <v>31.3</v>
          </cell>
          <cell r="D14">
            <v>24.7</v>
          </cell>
          <cell r="E14">
            <v>85.625</v>
          </cell>
          <cell r="F14">
            <v>95</v>
          </cell>
          <cell r="G14">
            <v>70</v>
          </cell>
          <cell r="H14">
            <v>11.16</v>
          </cell>
          <cell r="I14" t="str">
            <v>NE</v>
          </cell>
          <cell r="J14">
            <v>24.48</v>
          </cell>
          <cell r="K14">
            <v>0.2</v>
          </cell>
        </row>
        <row r="15">
          <cell r="B15">
            <v>27.958333333333325</v>
          </cell>
          <cell r="C15">
            <v>32.700000000000003</v>
          </cell>
          <cell r="D15">
            <v>24.9</v>
          </cell>
          <cell r="E15">
            <v>82.416666666666671</v>
          </cell>
          <cell r="F15">
            <v>95</v>
          </cell>
          <cell r="G15">
            <v>61</v>
          </cell>
          <cell r="H15">
            <v>17.28</v>
          </cell>
          <cell r="I15" t="str">
            <v>NE</v>
          </cell>
          <cell r="J15">
            <v>33.840000000000003</v>
          </cell>
          <cell r="K15">
            <v>0</v>
          </cell>
        </row>
        <row r="16">
          <cell r="B16">
            <v>29.008333333333329</v>
          </cell>
          <cell r="C16">
            <v>34</v>
          </cell>
          <cell r="D16">
            <v>25</v>
          </cell>
          <cell r="E16">
            <v>78.916666666666671</v>
          </cell>
          <cell r="F16">
            <v>95</v>
          </cell>
          <cell r="G16">
            <v>55</v>
          </cell>
          <cell r="H16">
            <v>12.96</v>
          </cell>
          <cell r="I16" t="str">
            <v>O</v>
          </cell>
          <cell r="J16">
            <v>25.2</v>
          </cell>
          <cell r="K16">
            <v>0</v>
          </cell>
        </row>
        <row r="17">
          <cell r="B17">
            <v>29.887499999999999</v>
          </cell>
          <cell r="C17">
            <v>34.799999999999997</v>
          </cell>
          <cell r="D17">
            <v>26.3</v>
          </cell>
          <cell r="E17">
            <v>74.541666666666671</v>
          </cell>
          <cell r="F17">
            <v>94</v>
          </cell>
          <cell r="G17">
            <v>49</v>
          </cell>
          <cell r="H17">
            <v>15.120000000000001</v>
          </cell>
          <cell r="I17" t="str">
            <v>NO</v>
          </cell>
          <cell r="J17">
            <v>28.44</v>
          </cell>
          <cell r="K17">
            <v>0</v>
          </cell>
        </row>
        <row r="18">
          <cell r="B18">
            <v>28.970833333333335</v>
          </cell>
          <cell r="C18">
            <v>35.1</v>
          </cell>
          <cell r="D18">
            <v>26.1</v>
          </cell>
          <cell r="E18">
            <v>81.916666666666671</v>
          </cell>
          <cell r="F18">
            <v>95</v>
          </cell>
          <cell r="G18">
            <v>55</v>
          </cell>
          <cell r="H18">
            <v>18.36</v>
          </cell>
          <cell r="I18" t="str">
            <v>NO</v>
          </cell>
          <cell r="J18">
            <v>58.32</v>
          </cell>
          <cell r="K18">
            <v>1.8</v>
          </cell>
        </row>
        <row r="19">
          <cell r="B19">
            <v>29.004166666666663</v>
          </cell>
          <cell r="C19">
            <v>33.799999999999997</v>
          </cell>
          <cell r="D19">
            <v>26</v>
          </cell>
          <cell r="E19">
            <v>79.375</v>
          </cell>
          <cell r="F19">
            <v>94</v>
          </cell>
          <cell r="G19">
            <v>54</v>
          </cell>
          <cell r="H19">
            <v>15.120000000000001</v>
          </cell>
          <cell r="I19" t="str">
            <v>N</v>
          </cell>
          <cell r="J19">
            <v>30.96</v>
          </cell>
          <cell r="K19">
            <v>0</v>
          </cell>
        </row>
        <row r="20">
          <cell r="B20">
            <v>29.395833333333339</v>
          </cell>
          <cell r="C20">
            <v>34.799999999999997</v>
          </cell>
          <cell r="D20">
            <v>25.5</v>
          </cell>
          <cell r="E20">
            <v>77.291666666666671</v>
          </cell>
          <cell r="F20">
            <v>95</v>
          </cell>
          <cell r="G20">
            <v>51</v>
          </cell>
          <cell r="H20">
            <v>6.84</v>
          </cell>
          <cell r="I20" t="str">
            <v>N</v>
          </cell>
          <cell r="J20">
            <v>29.52</v>
          </cell>
          <cell r="K20">
            <v>0.2</v>
          </cell>
        </row>
        <row r="21">
          <cell r="B21">
            <v>29.550000000000008</v>
          </cell>
          <cell r="C21">
            <v>34.5</v>
          </cell>
          <cell r="D21">
            <v>25.8</v>
          </cell>
          <cell r="E21">
            <v>78.25</v>
          </cell>
          <cell r="F21">
            <v>94</v>
          </cell>
          <cell r="G21">
            <v>52</v>
          </cell>
          <cell r="H21">
            <v>14.76</v>
          </cell>
          <cell r="I21" t="str">
            <v>NO</v>
          </cell>
          <cell r="J21">
            <v>43.92</v>
          </cell>
          <cell r="K21">
            <v>0</v>
          </cell>
        </row>
        <row r="22">
          <cell r="B22">
            <v>28.795833333333334</v>
          </cell>
          <cell r="C22">
            <v>33.700000000000003</v>
          </cell>
          <cell r="D22">
            <v>25.6</v>
          </cell>
          <cell r="E22">
            <v>80.083333333333329</v>
          </cell>
          <cell r="F22">
            <v>95</v>
          </cell>
          <cell r="G22">
            <v>50</v>
          </cell>
          <cell r="H22">
            <v>13.68</v>
          </cell>
          <cell r="I22" t="str">
            <v>NO</v>
          </cell>
          <cell r="J22">
            <v>27.36</v>
          </cell>
          <cell r="K22">
            <v>0</v>
          </cell>
        </row>
        <row r="23">
          <cell r="B23">
            <v>27.020833333333325</v>
          </cell>
          <cell r="C23">
            <v>31.4</v>
          </cell>
          <cell r="D23">
            <v>24.9</v>
          </cell>
          <cell r="E23">
            <v>87.5</v>
          </cell>
          <cell r="F23">
            <v>96</v>
          </cell>
          <cell r="G23">
            <v>68</v>
          </cell>
          <cell r="H23">
            <v>20.52</v>
          </cell>
          <cell r="I23" t="str">
            <v>N</v>
          </cell>
          <cell r="J23">
            <v>32.76</v>
          </cell>
          <cell r="K23">
            <v>0</v>
          </cell>
        </row>
        <row r="24">
          <cell r="B24">
            <v>26.433333333333337</v>
          </cell>
          <cell r="C24">
            <v>31.6</v>
          </cell>
          <cell r="D24">
            <v>24</v>
          </cell>
          <cell r="E24">
            <v>87.166666666666671</v>
          </cell>
          <cell r="F24">
            <v>96</v>
          </cell>
          <cell r="G24">
            <v>68</v>
          </cell>
          <cell r="H24">
            <v>16.559999999999999</v>
          </cell>
          <cell r="I24" t="str">
            <v>S</v>
          </cell>
          <cell r="J24">
            <v>26.64</v>
          </cell>
          <cell r="K24">
            <v>0.2</v>
          </cell>
        </row>
        <row r="25">
          <cell r="B25">
            <v>27.212500000000006</v>
          </cell>
          <cell r="C25">
            <v>32.700000000000003</v>
          </cell>
          <cell r="D25">
            <v>24.5</v>
          </cell>
          <cell r="E25">
            <v>83.166666666666671</v>
          </cell>
          <cell r="F25">
            <v>94</v>
          </cell>
          <cell r="G25">
            <v>57</v>
          </cell>
          <cell r="H25">
            <v>4.6800000000000006</v>
          </cell>
          <cell r="I25" t="str">
            <v>S</v>
          </cell>
          <cell r="J25">
            <v>29.880000000000003</v>
          </cell>
          <cell r="K25">
            <v>0</v>
          </cell>
        </row>
        <row r="26">
          <cell r="B26">
            <v>28.025000000000006</v>
          </cell>
          <cell r="C26">
            <v>33.9</v>
          </cell>
          <cell r="D26">
            <v>23.9</v>
          </cell>
          <cell r="E26">
            <v>79.041666666666671</v>
          </cell>
          <cell r="F26">
            <v>96</v>
          </cell>
          <cell r="G26">
            <v>53</v>
          </cell>
          <cell r="H26">
            <v>12.96</v>
          </cell>
          <cell r="I26" t="str">
            <v>SO</v>
          </cell>
          <cell r="J26">
            <v>31.680000000000003</v>
          </cell>
          <cell r="K26">
            <v>0</v>
          </cell>
        </row>
        <row r="27">
          <cell r="B27">
            <v>28.683333333333334</v>
          </cell>
          <cell r="C27">
            <v>34.299999999999997</v>
          </cell>
          <cell r="D27">
            <v>24.9</v>
          </cell>
          <cell r="E27">
            <v>79.75</v>
          </cell>
          <cell r="F27">
            <v>95</v>
          </cell>
          <cell r="G27">
            <v>54</v>
          </cell>
          <cell r="H27">
            <v>12.6</v>
          </cell>
          <cell r="I27" t="str">
            <v>NO</v>
          </cell>
          <cell r="J27">
            <v>27</v>
          </cell>
          <cell r="K27">
            <v>0</v>
          </cell>
        </row>
        <row r="28">
          <cell r="B28">
            <v>29.799999999999997</v>
          </cell>
          <cell r="C28">
            <v>35.299999999999997</v>
          </cell>
          <cell r="D28">
            <v>25.5</v>
          </cell>
          <cell r="E28">
            <v>74.388888888888886</v>
          </cell>
          <cell r="F28">
            <v>95</v>
          </cell>
          <cell r="G28">
            <v>47</v>
          </cell>
          <cell r="H28">
            <v>21.240000000000002</v>
          </cell>
          <cell r="I28" t="str">
            <v>N</v>
          </cell>
          <cell r="J28">
            <v>46.080000000000005</v>
          </cell>
          <cell r="K28">
            <v>0</v>
          </cell>
        </row>
        <row r="29">
          <cell r="B29">
            <v>28.580000000000002</v>
          </cell>
          <cell r="C29">
            <v>29.7</v>
          </cell>
          <cell r="D29">
            <v>25.9</v>
          </cell>
          <cell r="E29">
            <v>76.400000000000006</v>
          </cell>
          <cell r="F29">
            <v>87</v>
          </cell>
          <cell r="G29">
            <v>71</v>
          </cell>
          <cell r="H29">
            <v>15.840000000000002</v>
          </cell>
          <cell r="I29" t="str">
            <v>SO</v>
          </cell>
          <cell r="J29">
            <v>41.76</v>
          </cell>
          <cell r="K29">
            <v>0</v>
          </cell>
        </row>
        <row r="30">
          <cell r="B30">
            <v>26</v>
          </cell>
          <cell r="C30">
            <v>27.2</v>
          </cell>
          <cell r="D30">
            <v>24</v>
          </cell>
          <cell r="E30">
            <v>61.333333333333336</v>
          </cell>
          <cell r="F30">
            <v>67</v>
          </cell>
          <cell r="G30">
            <v>59</v>
          </cell>
          <cell r="H30">
            <v>12.24</v>
          </cell>
          <cell r="I30" t="str">
            <v>S</v>
          </cell>
          <cell r="J30">
            <v>23.400000000000002</v>
          </cell>
          <cell r="K30">
            <v>0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>
            <v>28.3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NO</v>
          </cell>
          <cell r="J32" t="str">
            <v>*</v>
          </cell>
          <cell r="K32">
            <v>0</v>
          </cell>
        </row>
        <row r="33">
          <cell r="B33">
            <v>30.5</v>
          </cell>
          <cell r="C33">
            <v>31.2</v>
          </cell>
          <cell r="D33">
            <v>29.1</v>
          </cell>
          <cell r="E33">
            <v>65</v>
          </cell>
          <cell r="F33">
            <v>73</v>
          </cell>
          <cell r="G33">
            <v>64</v>
          </cell>
          <cell r="H33" t="str">
            <v>*</v>
          </cell>
          <cell r="I33" t="str">
            <v>L</v>
          </cell>
          <cell r="J33" t="str">
            <v>*</v>
          </cell>
          <cell r="K33">
            <v>0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NO</v>
          </cell>
        </row>
      </sheetData>
      <sheetData sheetId="3">
        <row r="5">
          <cell r="B5">
            <v>28.3</v>
          </cell>
        </row>
      </sheetData>
      <sheetData sheetId="4">
        <row r="5">
          <cell r="B5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22.916666666666668</v>
          </cell>
          <cell r="C5">
            <v>31.7</v>
          </cell>
          <cell r="D5">
            <v>20.6</v>
          </cell>
          <cell r="E5">
            <v>91.416666666666671</v>
          </cell>
          <cell r="F5">
            <v>98</v>
          </cell>
          <cell r="G5">
            <v>49</v>
          </cell>
          <cell r="H5">
            <v>9.3600000000000012</v>
          </cell>
          <cell r="I5" t="str">
            <v>SO</v>
          </cell>
          <cell r="J5">
            <v>25.56</v>
          </cell>
          <cell r="K5">
            <v>24.6</v>
          </cell>
        </row>
        <row r="6">
          <cell r="B6">
            <v>25.233333333333334</v>
          </cell>
          <cell r="C6">
            <v>33.6</v>
          </cell>
          <cell r="D6">
            <v>20.8</v>
          </cell>
          <cell r="E6">
            <v>80.958333333333329</v>
          </cell>
          <cell r="F6">
            <v>98</v>
          </cell>
          <cell r="G6">
            <v>43</v>
          </cell>
          <cell r="H6">
            <v>14.04</v>
          </cell>
          <cell r="I6" t="str">
            <v>SO</v>
          </cell>
          <cell r="J6">
            <v>28.08</v>
          </cell>
          <cell r="K6">
            <v>0.2</v>
          </cell>
        </row>
        <row r="7">
          <cell r="B7">
            <v>25.474999999999998</v>
          </cell>
          <cell r="C7">
            <v>33.799999999999997</v>
          </cell>
          <cell r="D7">
            <v>20.7</v>
          </cell>
          <cell r="E7">
            <v>76.458333333333329</v>
          </cell>
          <cell r="F7">
            <v>98</v>
          </cell>
          <cell r="G7">
            <v>33</v>
          </cell>
          <cell r="H7">
            <v>11.16</v>
          </cell>
          <cell r="I7" t="str">
            <v>SO</v>
          </cell>
          <cell r="J7">
            <v>30.240000000000002</v>
          </cell>
          <cell r="K7">
            <v>22.599999999999998</v>
          </cell>
        </row>
        <row r="8">
          <cell r="B8">
            <v>25.708333333333339</v>
          </cell>
          <cell r="C8">
            <v>35.700000000000003</v>
          </cell>
          <cell r="D8">
            <v>20</v>
          </cell>
          <cell r="E8">
            <v>73.416666666666671</v>
          </cell>
          <cell r="F8">
            <v>98</v>
          </cell>
          <cell r="G8">
            <v>30</v>
          </cell>
          <cell r="H8">
            <v>17.28</v>
          </cell>
          <cell r="I8" t="str">
            <v>SO</v>
          </cell>
          <cell r="J8">
            <v>43.92</v>
          </cell>
          <cell r="K8">
            <v>0</v>
          </cell>
        </row>
        <row r="9">
          <cell r="B9">
            <v>23.354166666666668</v>
          </cell>
          <cell r="C9">
            <v>32.700000000000003</v>
          </cell>
          <cell r="D9">
            <v>19.600000000000001</v>
          </cell>
          <cell r="E9">
            <v>83.25</v>
          </cell>
          <cell r="F9">
            <v>98</v>
          </cell>
          <cell r="G9">
            <v>46</v>
          </cell>
          <cell r="H9">
            <v>17.28</v>
          </cell>
          <cell r="I9" t="str">
            <v>SO</v>
          </cell>
          <cell r="J9">
            <v>46.080000000000005</v>
          </cell>
          <cell r="K9">
            <v>13.600000000000001</v>
          </cell>
        </row>
        <row r="10">
          <cell r="B10">
            <v>23.554166666666674</v>
          </cell>
          <cell r="C10">
            <v>31</v>
          </cell>
          <cell r="D10">
            <v>20.100000000000001</v>
          </cell>
          <cell r="E10">
            <v>86.125</v>
          </cell>
          <cell r="F10">
            <v>98</v>
          </cell>
          <cell r="G10">
            <v>51</v>
          </cell>
          <cell r="H10">
            <v>10.8</v>
          </cell>
          <cell r="I10" t="str">
            <v>SO</v>
          </cell>
          <cell r="J10">
            <v>24.840000000000003</v>
          </cell>
          <cell r="K10">
            <v>1.9999999999999998</v>
          </cell>
        </row>
        <row r="11">
          <cell r="B11">
            <v>24.466666666666669</v>
          </cell>
          <cell r="C11">
            <v>32</v>
          </cell>
          <cell r="D11">
            <v>20.3</v>
          </cell>
          <cell r="E11">
            <v>80.166666666666671</v>
          </cell>
          <cell r="F11">
            <v>98</v>
          </cell>
          <cell r="G11">
            <v>45</v>
          </cell>
          <cell r="H11">
            <v>7.2</v>
          </cell>
          <cell r="I11" t="str">
            <v>SO</v>
          </cell>
          <cell r="J11">
            <v>27</v>
          </cell>
          <cell r="K11">
            <v>0</v>
          </cell>
        </row>
        <row r="12">
          <cell r="B12">
            <v>25.129166666666666</v>
          </cell>
          <cell r="C12">
            <v>33.5</v>
          </cell>
          <cell r="D12">
            <v>19</v>
          </cell>
          <cell r="E12">
            <v>70.75</v>
          </cell>
          <cell r="F12">
            <v>94</v>
          </cell>
          <cell r="G12">
            <v>34</v>
          </cell>
          <cell r="H12">
            <v>6.12</v>
          </cell>
          <cell r="I12" t="str">
            <v>SO</v>
          </cell>
          <cell r="J12">
            <v>20.52</v>
          </cell>
          <cell r="K12">
            <v>0.2</v>
          </cell>
        </row>
        <row r="13">
          <cell r="B13">
            <v>24.095833333333331</v>
          </cell>
          <cell r="C13">
            <v>33.700000000000003</v>
          </cell>
          <cell r="D13">
            <v>20</v>
          </cell>
          <cell r="E13">
            <v>79.083333333333329</v>
          </cell>
          <cell r="F13">
            <v>98</v>
          </cell>
          <cell r="G13">
            <v>42</v>
          </cell>
          <cell r="H13">
            <v>18</v>
          </cell>
          <cell r="I13" t="str">
            <v>SO</v>
          </cell>
          <cell r="J13">
            <v>36.36</v>
          </cell>
          <cell r="K13">
            <v>36.4</v>
          </cell>
        </row>
        <row r="14">
          <cell r="B14">
            <v>24.679166666666664</v>
          </cell>
          <cell r="C14">
            <v>33.700000000000003</v>
          </cell>
          <cell r="D14">
            <v>20.5</v>
          </cell>
          <cell r="E14">
            <v>83.416666666666671</v>
          </cell>
          <cell r="F14">
            <v>98</v>
          </cell>
          <cell r="G14">
            <v>43</v>
          </cell>
          <cell r="H14">
            <v>11.16</v>
          </cell>
          <cell r="I14" t="str">
            <v>SO</v>
          </cell>
          <cell r="J14">
            <v>66.600000000000009</v>
          </cell>
          <cell r="K14">
            <v>1.2</v>
          </cell>
        </row>
        <row r="15">
          <cell r="B15">
            <v>25.970833333333331</v>
          </cell>
          <cell r="C15">
            <v>34.4</v>
          </cell>
          <cell r="D15">
            <v>19.8</v>
          </cell>
          <cell r="E15">
            <v>77.583333333333329</v>
          </cell>
          <cell r="F15">
            <v>98</v>
          </cell>
          <cell r="G15">
            <v>41</v>
          </cell>
          <cell r="H15">
            <v>7.5600000000000005</v>
          </cell>
          <cell r="I15" t="str">
            <v>SO</v>
          </cell>
          <cell r="J15">
            <v>27</v>
          </cell>
          <cell r="K15">
            <v>2.2000000000000002</v>
          </cell>
        </row>
        <row r="16">
          <cell r="B16">
            <v>26.641666666666662</v>
          </cell>
          <cell r="C16">
            <v>32.799999999999997</v>
          </cell>
          <cell r="D16">
            <v>23.3</v>
          </cell>
          <cell r="E16">
            <v>83.083333333333329</v>
          </cell>
          <cell r="F16">
            <v>97</v>
          </cell>
          <cell r="G16">
            <v>49</v>
          </cell>
          <cell r="H16">
            <v>9.3600000000000012</v>
          </cell>
          <cell r="I16" t="str">
            <v>SO</v>
          </cell>
          <cell r="J16">
            <v>28.08</v>
          </cell>
          <cell r="K16">
            <v>23.799999999999997</v>
          </cell>
        </row>
        <row r="17">
          <cell r="B17">
            <v>26.358333333333338</v>
          </cell>
          <cell r="C17">
            <v>34.1</v>
          </cell>
          <cell r="D17">
            <v>22.8</v>
          </cell>
          <cell r="E17">
            <v>82.583333333333329</v>
          </cell>
          <cell r="F17">
            <v>97</v>
          </cell>
          <cell r="G17">
            <v>46</v>
          </cell>
          <cell r="H17">
            <v>9.7200000000000006</v>
          </cell>
          <cell r="I17" t="str">
            <v>SO</v>
          </cell>
          <cell r="J17">
            <v>24.840000000000003</v>
          </cell>
          <cell r="K17">
            <v>1.9999999999999998</v>
          </cell>
        </row>
        <row r="18">
          <cell r="B18">
            <v>27.754166666666674</v>
          </cell>
          <cell r="C18">
            <v>34.700000000000003</v>
          </cell>
          <cell r="D18">
            <v>22.4</v>
          </cell>
          <cell r="E18">
            <v>74.208333333333329</v>
          </cell>
          <cell r="F18">
            <v>98</v>
          </cell>
          <cell r="G18">
            <v>39</v>
          </cell>
          <cell r="H18">
            <v>11.520000000000001</v>
          </cell>
          <cell r="I18" t="str">
            <v>SO</v>
          </cell>
          <cell r="J18">
            <v>41.4</v>
          </cell>
          <cell r="K18">
            <v>1.5999999999999999</v>
          </cell>
        </row>
        <row r="19">
          <cell r="B19">
            <v>26.887499999999992</v>
          </cell>
          <cell r="C19">
            <v>35</v>
          </cell>
          <cell r="D19">
            <v>20.5</v>
          </cell>
          <cell r="E19">
            <v>74.583333333333329</v>
          </cell>
          <cell r="F19">
            <v>91</v>
          </cell>
          <cell r="G19">
            <v>38</v>
          </cell>
          <cell r="H19">
            <v>17.64</v>
          </cell>
          <cell r="I19" t="str">
            <v>SO</v>
          </cell>
          <cell r="J19">
            <v>43.92</v>
          </cell>
          <cell r="K19">
            <v>6.0000000000000009</v>
          </cell>
        </row>
        <row r="20">
          <cell r="B20">
            <v>24.924999999999997</v>
          </cell>
          <cell r="C20">
            <v>34.6</v>
          </cell>
          <cell r="D20">
            <v>19.5</v>
          </cell>
          <cell r="E20">
            <v>77.291666666666671</v>
          </cell>
          <cell r="F20">
            <v>98</v>
          </cell>
          <cell r="G20">
            <v>39</v>
          </cell>
          <cell r="H20">
            <v>14.04</v>
          </cell>
          <cell r="I20" t="str">
            <v>SO</v>
          </cell>
          <cell r="J20">
            <v>39.6</v>
          </cell>
          <cell r="K20">
            <v>0</v>
          </cell>
        </row>
        <row r="21">
          <cell r="B21">
            <v>27.991666666666671</v>
          </cell>
          <cell r="C21">
            <v>37.200000000000003</v>
          </cell>
          <cell r="D21">
            <v>23.1</v>
          </cell>
          <cell r="E21">
            <v>69.708333333333329</v>
          </cell>
          <cell r="F21">
            <v>95</v>
          </cell>
          <cell r="G21">
            <v>30</v>
          </cell>
          <cell r="H21">
            <v>14.76</v>
          </cell>
          <cell r="I21" t="str">
            <v>SO</v>
          </cell>
          <cell r="J21">
            <v>38.880000000000003</v>
          </cell>
          <cell r="K21">
            <v>0.2</v>
          </cell>
        </row>
        <row r="22">
          <cell r="B22">
            <v>27.716666666666672</v>
          </cell>
          <cell r="C22">
            <v>35.799999999999997</v>
          </cell>
          <cell r="D22">
            <v>22</v>
          </cell>
          <cell r="E22">
            <v>65.916666666666671</v>
          </cell>
          <cell r="F22">
            <v>91</v>
          </cell>
          <cell r="G22">
            <v>34</v>
          </cell>
          <cell r="H22">
            <v>19.440000000000001</v>
          </cell>
          <cell r="I22" t="str">
            <v>SO</v>
          </cell>
          <cell r="J22">
            <v>44.64</v>
          </cell>
          <cell r="K22">
            <v>0</v>
          </cell>
        </row>
        <row r="23">
          <cell r="B23">
            <v>27.400000000000002</v>
          </cell>
          <cell r="C23">
            <v>36.9</v>
          </cell>
          <cell r="D23">
            <v>22.1</v>
          </cell>
          <cell r="E23">
            <v>72.458333333333329</v>
          </cell>
          <cell r="F23">
            <v>96</v>
          </cell>
          <cell r="G23">
            <v>29</v>
          </cell>
          <cell r="H23">
            <v>11.16</v>
          </cell>
          <cell r="I23" t="str">
            <v>SO</v>
          </cell>
          <cell r="J23">
            <v>61.2</v>
          </cell>
          <cell r="K23">
            <v>13.6</v>
          </cell>
        </row>
        <row r="24">
          <cell r="B24">
            <v>25.283333333333331</v>
          </cell>
          <cell r="C24">
            <v>32.299999999999997</v>
          </cell>
          <cell r="D24">
            <v>22.1</v>
          </cell>
          <cell r="E24">
            <v>84.541666666666671</v>
          </cell>
          <cell r="F24">
            <v>98</v>
          </cell>
          <cell r="G24">
            <v>54</v>
          </cell>
          <cell r="H24">
            <v>11.879999999999999</v>
          </cell>
          <cell r="I24" t="str">
            <v>SO</v>
          </cell>
          <cell r="J24">
            <v>42.480000000000004</v>
          </cell>
          <cell r="K24">
            <v>9.5999999999999979</v>
          </cell>
        </row>
        <row r="25">
          <cell r="B25">
            <v>24.266666666666669</v>
          </cell>
          <cell r="C25">
            <v>30.5</v>
          </cell>
          <cell r="D25">
            <v>21.3</v>
          </cell>
          <cell r="E25">
            <v>87.833333333333329</v>
          </cell>
          <cell r="F25">
            <v>98</v>
          </cell>
          <cell r="G25">
            <v>58</v>
          </cell>
          <cell r="H25">
            <v>2.8800000000000003</v>
          </cell>
          <cell r="I25" t="str">
            <v>SO</v>
          </cell>
          <cell r="J25">
            <v>29.52</v>
          </cell>
          <cell r="K25">
            <v>7.6</v>
          </cell>
        </row>
        <row r="26">
          <cell r="B26">
            <v>25.954166666666666</v>
          </cell>
          <cell r="C26">
            <v>33.1</v>
          </cell>
          <cell r="D26">
            <v>20.9</v>
          </cell>
          <cell r="E26">
            <v>79.25</v>
          </cell>
          <cell r="F26">
            <v>98</v>
          </cell>
          <cell r="G26">
            <v>45</v>
          </cell>
          <cell r="H26">
            <v>11.520000000000001</v>
          </cell>
          <cell r="I26" t="str">
            <v>SO</v>
          </cell>
          <cell r="J26">
            <v>24.840000000000003</v>
          </cell>
          <cell r="K26">
            <v>20.2</v>
          </cell>
        </row>
        <row r="27">
          <cell r="B27">
            <v>26.691666666666666</v>
          </cell>
          <cell r="C27">
            <v>34.9</v>
          </cell>
          <cell r="D27">
            <v>21.9</v>
          </cell>
          <cell r="E27">
            <v>78.125</v>
          </cell>
          <cell r="F27">
            <v>98</v>
          </cell>
          <cell r="G27">
            <v>38</v>
          </cell>
          <cell r="H27">
            <v>13.32</v>
          </cell>
          <cell r="I27" t="str">
            <v>SO</v>
          </cell>
          <cell r="J27">
            <v>31.319999999999997</v>
          </cell>
          <cell r="K27">
            <v>7.2</v>
          </cell>
        </row>
        <row r="28">
          <cell r="B28">
            <v>25.599999999999998</v>
          </cell>
          <cell r="C28">
            <v>33.9</v>
          </cell>
          <cell r="D28">
            <v>20.8</v>
          </cell>
          <cell r="E28">
            <v>81.208333333333329</v>
          </cell>
          <cell r="F28">
            <v>98</v>
          </cell>
          <cell r="G28">
            <v>44</v>
          </cell>
          <cell r="H28">
            <v>14.04</v>
          </cell>
          <cell r="I28" t="str">
            <v>SO</v>
          </cell>
          <cell r="J28">
            <v>62.639999999999993</v>
          </cell>
          <cell r="K28">
            <v>0.8</v>
          </cell>
        </row>
        <row r="29">
          <cell r="B29">
            <v>21.666666666666661</v>
          </cell>
          <cell r="C29">
            <v>25.8</v>
          </cell>
          <cell r="D29">
            <v>18</v>
          </cell>
          <cell r="E29">
            <v>88.291666666666671</v>
          </cell>
          <cell r="F29">
            <v>97</v>
          </cell>
          <cell r="G29">
            <v>69</v>
          </cell>
          <cell r="H29">
            <v>15.120000000000001</v>
          </cell>
          <cell r="I29" t="str">
            <v>SO</v>
          </cell>
          <cell r="J29">
            <v>34.200000000000003</v>
          </cell>
          <cell r="K29">
            <v>1.9999999999999998</v>
          </cell>
        </row>
        <row r="30">
          <cell r="B30">
            <v>17.916666666666668</v>
          </cell>
          <cell r="C30">
            <v>27.3</v>
          </cell>
          <cell r="D30">
            <v>12</v>
          </cell>
          <cell r="E30">
            <v>73.833333333333329</v>
          </cell>
          <cell r="F30">
            <v>91</v>
          </cell>
          <cell r="G30">
            <v>46</v>
          </cell>
          <cell r="H30">
            <v>10.08</v>
          </cell>
          <cell r="I30" t="str">
            <v>SO</v>
          </cell>
          <cell r="J30">
            <v>28.44</v>
          </cell>
          <cell r="K30">
            <v>1.5999999999999999</v>
          </cell>
        </row>
        <row r="31">
          <cell r="B31">
            <v>20.458333333333339</v>
          </cell>
          <cell r="C31">
            <v>27.9</v>
          </cell>
          <cell r="D31">
            <v>17.8</v>
          </cell>
          <cell r="E31">
            <v>88.208333333333329</v>
          </cell>
          <cell r="F31">
            <v>97</v>
          </cell>
          <cell r="G31">
            <v>63</v>
          </cell>
          <cell r="H31">
            <v>12.24</v>
          </cell>
          <cell r="I31" t="str">
            <v>SO</v>
          </cell>
          <cell r="J31">
            <v>29.52</v>
          </cell>
          <cell r="K31">
            <v>1.5999999999999999</v>
          </cell>
        </row>
        <row r="32">
          <cell r="B32">
            <v>22.329166666666666</v>
          </cell>
          <cell r="C32">
            <v>26.6</v>
          </cell>
          <cell r="D32">
            <v>20</v>
          </cell>
          <cell r="E32">
            <v>90.291666666666671</v>
          </cell>
          <cell r="F32">
            <v>98</v>
          </cell>
          <cell r="G32">
            <v>67</v>
          </cell>
          <cell r="H32">
            <v>10.8</v>
          </cell>
          <cell r="I32" t="str">
            <v>SO</v>
          </cell>
          <cell r="J32">
            <v>23.759999999999998</v>
          </cell>
          <cell r="K32">
            <v>1</v>
          </cell>
        </row>
        <row r="33">
          <cell r="B33">
            <v>23.095833333333331</v>
          </cell>
          <cell r="C33">
            <v>28.6</v>
          </cell>
          <cell r="D33">
            <v>20.9</v>
          </cell>
          <cell r="E33">
            <v>88.875</v>
          </cell>
          <cell r="F33">
            <v>98</v>
          </cell>
          <cell r="G33">
            <v>62</v>
          </cell>
          <cell r="H33">
            <v>11.520000000000001</v>
          </cell>
          <cell r="I33" t="str">
            <v>SO</v>
          </cell>
          <cell r="J33">
            <v>21.96</v>
          </cell>
          <cell r="K33">
            <v>0.60000000000000009</v>
          </cell>
        </row>
        <row r="34">
          <cell r="B34">
            <v>22.795833333333334</v>
          </cell>
          <cell r="C34">
            <v>29.1</v>
          </cell>
          <cell r="D34">
            <v>19.8</v>
          </cell>
          <cell r="E34">
            <v>86.583333333333329</v>
          </cell>
          <cell r="F34">
            <v>98</v>
          </cell>
          <cell r="G34">
            <v>56</v>
          </cell>
          <cell r="H34">
            <v>22.68</v>
          </cell>
          <cell r="I34" t="str">
            <v>SO</v>
          </cell>
          <cell r="J34">
            <v>36</v>
          </cell>
          <cell r="K34">
            <v>0.60000000000000009</v>
          </cell>
        </row>
        <row r="35">
          <cell r="B35">
            <v>22.129166666666666</v>
          </cell>
          <cell r="C35">
            <v>28.6</v>
          </cell>
          <cell r="D35">
            <v>20.2</v>
          </cell>
          <cell r="E35">
            <v>91.25</v>
          </cell>
          <cell r="F35">
            <v>98</v>
          </cell>
          <cell r="G35">
            <v>57</v>
          </cell>
          <cell r="H35">
            <v>12.24</v>
          </cell>
          <cell r="I35" t="str">
            <v>SO</v>
          </cell>
          <cell r="J35">
            <v>27.720000000000002</v>
          </cell>
          <cell r="K35">
            <v>0.60000000000000009</v>
          </cell>
        </row>
        <row r="36">
          <cell r="I36" t="str">
            <v>SO</v>
          </cell>
        </row>
      </sheetData>
      <sheetData sheetId="3">
        <row r="5">
          <cell r="B5">
            <v>23.429166666666671</v>
          </cell>
        </row>
      </sheetData>
      <sheetData sheetId="4">
        <row r="5">
          <cell r="B5">
            <v>23.979166666666671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26.626086956521743</v>
          </cell>
          <cell r="C5">
            <v>33.799999999999997</v>
          </cell>
          <cell r="D5">
            <v>20.8</v>
          </cell>
          <cell r="E5">
            <v>74.130434782608702</v>
          </cell>
          <cell r="F5">
            <v>93</v>
          </cell>
          <cell r="G5">
            <v>43</v>
          </cell>
          <cell r="H5">
            <v>20.16</v>
          </cell>
          <cell r="I5" t="str">
            <v>NE</v>
          </cell>
          <cell r="J5">
            <v>52.92</v>
          </cell>
          <cell r="K5">
            <v>10.799999999999999</v>
          </cell>
        </row>
        <row r="6">
          <cell r="B6">
            <v>27.405000000000001</v>
          </cell>
          <cell r="C6">
            <v>33.1</v>
          </cell>
          <cell r="D6">
            <v>21.9</v>
          </cell>
          <cell r="E6">
            <v>69</v>
          </cell>
          <cell r="F6">
            <v>93</v>
          </cell>
          <cell r="G6">
            <v>39</v>
          </cell>
          <cell r="H6">
            <v>18.36</v>
          </cell>
          <cell r="I6" t="str">
            <v>N</v>
          </cell>
          <cell r="J6">
            <v>32.4</v>
          </cell>
          <cell r="K6">
            <v>0</v>
          </cell>
        </row>
        <row r="7">
          <cell r="B7">
            <v>27.990909090909089</v>
          </cell>
          <cell r="C7">
            <v>34.299999999999997</v>
          </cell>
          <cell r="D7">
            <v>22.9</v>
          </cell>
          <cell r="E7">
            <v>72.272727272727266</v>
          </cell>
          <cell r="F7">
            <v>94</v>
          </cell>
          <cell r="G7">
            <v>40</v>
          </cell>
          <cell r="H7">
            <v>11.16</v>
          </cell>
          <cell r="I7" t="str">
            <v>SO</v>
          </cell>
          <cell r="J7">
            <v>18.720000000000002</v>
          </cell>
          <cell r="K7">
            <v>0</v>
          </cell>
        </row>
        <row r="8">
          <cell r="B8">
            <v>28.362499999999997</v>
          </cell>
          <cell r="C8">
            <v>34.5</v>
          </cell>
          <cell r="D8">
            <v>22.9</v>
          </cell>
          <cell r="E8">
            <v>69.916666666666671</v>
          </cell>
          <cell r="F8">
            <v>93</v>
          </cell>
          <cell r="G8">
            <v>38</v>
          </cell>
          <cell r="H8">
            <v>9.7200000000000006</v>
          </cell>
          <cell r="I8" t="str">
            <v>S</v>
          </cell>
          <cell r="J8">
            <v>16.559999999999999</v>
          </cell>
          <cell r="K8">
            <v>0</v>
          </cell>
        </row>
        <row r="9">
          <cell r="B9">
            <v>27.508333333333326</v>
          </cell>
          <cell r="C9">
            <v>34.5</v>
          </cell>
          <cell r="D9">
            <v>22.2</v>
          </cell>
          <cell r="E9">
            <v>70.375</v>
          </cell>
          <cell r="F9">
            <v>90</v>
          </cell>
          <cell r="G9">
            <v>42</v>
          </cell>
          <cell r="H9">
            <v>21.96</v>
          </cell>
          <cell r="I9" t="str">
            <v>O</v>
          </cell>
          <cell r="J9">
            <v>44.28</v>
          </cell>
          <cell r="K9">
            <v>0</v>
          </cell>
        </row>
        <row r="10">
          <cell r="B10">
            <v>27.541666666666661</v>
          </cell>
          <cell r="C10">
            <v>35.299999999999997</v>
          </cell>
          <cell r="D10">
            <v>23.3</v>
          </cell>
          <cell r="E10">
            <v>73.166666666666671</v>
          </cell>
          <cell r="F10">
            <v>91</v>
          </cell>
          <cell r="G10">
            <v>40</v>
          </cell>
          <cell r="H10">
            <v>21.6</v>
          </cell>
          <cell r="I10" t="str">
            <v>SO</v>
          </cell>
          <cell r="J10">
            <v>38.159999999999997</v>
          </cell>
          <cell r="K10">
            <v>3.4</v>
          </cell>
        </row>
        <row r="11">
          <cell r="B11">
            <v>27.183333333333337</v>
          </cell>
          <cell r="C11">
            <v>34.299999999999997</v>
          </cell>
          <cell r="D11">
            <v>22.4</v>
          </cell>
          <cell r="E11">
            <v>72.875</v>
          </cell>
          <cell r="F11">
            <v>93</v>
          </cell>
          <cell r="G11">
            <v>42</v>
          </cell>
          <cell r="H11">
            <v>11.16</v>
          </cell>
          <cell r="I11" t="str">
            <v>SO</v>
          </cell>
          <cell r="J11">
            <v>25.2</v>
          </cell>
          <cell r="K11">
            <v>0</v>
          </cell>
        </row>
        <row r="12">
          <cell r="B12">
            <v>27.841666666666672</v>
          </cell>
          <cell r="C12">
            <v>34.1</v>
          </cell>
          <cell r="D12">
            <v>22.6</v>
          </cell>
          <cell r="E12">
            <v>68.916666666666671</v>
          </cell>
          <cell r="F12">
            <v>91</v>
          </cell>
          <cell r="G12">
            <v>40</v>
          </cell>
          <cell r="H12">
            <v>12.96</v>
          </cell>
          <cell r="I12" t="str">
            <v>SO</v>
          </cell>
          <cell r="J12">
            <v>23.400000000000002</v>
          </cell>
          <cell r="K12">
            <v>0</v>
          </cell>
        </row>
        <row r="13">
          <cell r="B13">
            <v>27.304166666666664</v>
          </cell>
          <cell r="C13">
            <v>34.1</v>
          </cell>
          <cell r="D13">
            <v>23</v>
          </cell>
          <cell r="E13">
            <v>73.333333333333329</v>
          </cell>
          <cell r="F13">
            <v>91</v>
          </cell>
          <cell r="G13">
            <v>45</v>
          </cell>
          <cell r="H13">
            <v>22.68</v>
          </cell>
          <cell r="I13" t="str">
            <v>O</v>
          </cell>
          <cell r="J13">
            <v>36</v>
          </cell>
          <cell r="K13">
            <v>0.4</v>
          </cell>
        </row>
        <row r="14">
          <cell r="B14">
            <v>26.558333333333337</v>
          </cell>
          <cell r="C14">
            <v>34</v>
          </cell>
          <cell r="D14">
            <v>23</v>
          </cell>
          <cell r="E14">
            <v>76.583333333333329</v>
          </cell>
          <cell r="F14">
            <v>93</v>
          </cell>
          <cell r="G14">
            <v>43</v>
          </cell>
          <cell r="H14">
            <v>16.559999999999999</v>
          </cell>
          <cell r="I14" t="str">
            <v>O</v>
          </cell>
          <cell r="J14">
            <v>42.480000000000004</v>
          </cell>
          <cell r="K14">
            <v>0.60000000000000009</v>
          </cell>
        </row>
        <row r="15">
          <cell r="B15">
            <v>26.291666666666661</v>
          </cell>
          <cell r="C15">
            <v>32.6</v>
          </cell>
          <cell r="D15">
            <v>21.9</v>
          </cell>
          <cell r="E15">
            <v>80.791666666666671</v>
          </cell>
          <cell r="F15">
            <v>95</v>
          </cell>
          <cell r="G15">
            <v>51</v>
          </cell>
          <cell r="H15">
            <v>16.559999999999999</v>
          </cell>
          <cell r="I15" t="str">
            <v>O</v>
          </cell>
          <cell r="J15">
            <v>51.12</v>
          </cell>
          <cell r="K15">
            <v>15.399999999999999</v>
          </cell>
        </row>
        <row r="16">
          <cell r="B16">
            <v>28.329999999999995</v>
          </cell>
          <cell r="C16">
            <v>34.200000000000003</v>
          </cell>
          <cell r="D16">
            <v>22.6</v>
          </cell>
          <cell r="E16">
            <v>70.95</v>
          </cell>
          <cell r="F16">
            <v>94</v>
          </cell>
          <cell r="G16">
            <v>41</v>
          </cell>
          <cell r="H16">
            <v>8.2799999999999994</v>
          </cell>
          <cell r="I16" t="str">
            <v>O</v>
          </cell>
          <cell r="J16">
            <v>17.64</v>
          </cell>
          <cell r="K16">
            <v>0</v>
          </cell>
        </row>
        <row r="17">
          <cell r="B17">
            <v>28.941666666666666</v>
          </cell>
          <cell r="C17">
            <v>35.299999999999997</v>
          </cell>
          <cell r="D17">
            <v>23.1</v>
          </cell>
          <cell r="E17">
            <v>69.625</v>
          </cell>
          <cell r="F17">
            <v>93</v>
          </cell>
          <cell r="G17">
            <v>38</v>
          </cell>
          <cell r="H17">
            <v>8.2799999999999994</v>
          </cell>
          <cell r="I17" t="str">
            <v>O</v>
          </cell>
          <cell r="J17">
            <v>20.52</v>
          </cell>
          <cell r="K17">
            <v>0</v>
          </cell>
        </row>
        <row r="18">
          <cell r="B18">
            <v>29.456521739130434</v>
          </cell>
          <cell r="C18">
            <v>35.1</v>
          </cell>
          <cell r="D18">
            <v>23.5</v>
          </cell>
          <cell r="E18">
            <v>65.869565217391298</v>
          </cell>
          <cell r="F18">
            <v>90</v>
          </cell>
          <cell r="G18">
            <v>39</v>
          </cell>
          <cell r="H18">
            <v>10.8</v>
          </cell>
          <cell r="I18" t="str">
            <v>NE</v>
          </cell>
          <cell r="J18">
            <v>25.92</v>
          </cell>
          <cell r="K18">
            <v>0</v>
          </cell>
        </row>
        <row r="19">
          <cell r="B19">
            <v>29.304166666666671</v>
          </cell>
          <cell r="C19">
            <v>34.200000000000003</v>
          </cell>
          <cell r="D19">
            <v>24.8</v>
          </cell>
          <cell r="E19">
            <v>65.75</v>
          </cell>
          <cell r="F19">
            <v>87</v>
          </cell>
          <cell r="G19">
            <v>45</v>
          </cell>
          <cell r="H19">
            <v>14.76</v>
          </cell>
          <cell r="I19" t="str">
            <v>N</v>
          </cell>
          <cell r="J19">
            <v>29.52</v>
          </cell>
          <cell r="K19">
            <v>0</v>
          </cell>
        </row>
        <row r="20">
          <cell r="B20">
            <v>28.312500000000004</v>
          </cell>
          <cell r="C20">
            <v>34.1</v>
          </cell>
          <cell r="D20">
            <v>24.1</v>
          </cell>
          <cell r="E20">
            <v>68.541666666666671</v>
          </cell>
          <cell r="F20">
            <v>88</v>
          </cell>
          <cell r="G20">
            <v>44</v>
          </cell>
          <cell r="H20">
            <v>12.6</v>
          </cell>
          <cell r="I20" t="str">
            <v>N</v>
          </cell>
          <cell r="J20">
            <v>24.840000000000003</v>
          </cell>
          <cell r="K20">
            <v>0</v>
          </cell>
        </row>
        <row r="21">
          <cell r="B21">
            <v>28.716666666666669</v>
          </cell>
          <cell r="C21">
            <v>34.9</v>
          </cell>
          <cell r="D21">
            <v>24.1</v>
          </cell>
          <cell r="E21">
            <v>63.875</v>
          </cell>
          <cell r="F21">
            <v>85</v>
          </cell>
          <cell r="G21">
            <v>39</v>
          </cell>
          <cell r="H21">
            <v>12.96</v>
          </cell>
          <cell r="I21" t="str">
            <v>N</v>
          </cell>
          <cell r="J21">
            <v>28.08</v>
          </cell>
          <cell r="K21">
            <v>0</v>
          </cell>
        </row>
        <row r="22">
          <cell r="B22">
            <v>29.112500000000001</v>
          </cell>
          <cell r="C22">
            <v>35.299999999999997</v>
          </cell>
          <cell r="D22">
            <v>23</v>
          </cell>
          <cell r="E22">
            <v>64.666666666666671</v>
          </cell>
          <cell r="F22">
            <v>91</v>
          </cell>
          <cell r="G22">
            <v>39</v>
          </cell>
          <cell r="H22">
            <v>11.520000000000001</v>
          </cell>
          <cell r="I22" t="str">
            <v>L</v>
          </cell>
          <cell r="J22">
            <v>23.400000000000002</v>
          </cell>
          <cell r="K22">
            <v>0</v>
          </cell>
        </row>
        <row r="23">
          <cell r="B23">
            <v>28.891666666666669</v>
          </cell>
          <cell r="C23">
            <v>35</v>
          </cell>
          <cell r="D23">
            <v>23.2</v>
          </cell>
          <cell r="E23">
            <v>64.958333333333329</v>
          </cell>
          <cell r="F23">
            <v>92</v>
          </cell>
          <cell r="G23">
            <v>37</v>
          </cell>
          <cell r="H23">
            <v>13.68</v>
          </cell>
          <cell r="I23" t="str">
            <v>NE</v>
          </cell>
          <cell r="J23">
            <v>28.44</v>
          </cell>
          <cell r="K23">
            <v>0</v>
          </cell>
        </row>
        <row r="24">
          <cell r="B24">
            <v>28.45</v>
          </cell>
          <cell r="C24">
            <v>36</v>
          </cell>
          <cell r="D24">
            <v>21.8</v>
          </cell>
          <cell r="E24">
            <v>63.583333333333336</v>
          </cell>
          <cell r="F24">
            <v>93</v>
          </cell>
          <cell r="G24">
            <v>30</v>
          </cell>
          <cell r="H24">
            <v>12.24</v>
          </cell>
          <cell r="I24" t="str">
            <v>N</v>
          </cell>
          <cell r="J24">
            <v>27</v>
          </cell>
          <cell r="K24">
            <v>0</v>
          </cell>
        </row>
        <row r="25">
          <cell r="B25">
            <v>27.229166666666668</v>
          </cell>
          <cell r="C25">
            <v>35.1</v>
          </cell>
          <cell r="D25">
            <v>22.4</v>
          </cell>
          <cell r="E25">
            <v>73.291666666666671</v>
          </cell>
          <cell r="F25">
            <v>94</v>
          </cell>
          <cell r="G25">
            <v>39</v>
          </cell>
          <cell r="H25">
            <v>24.12</v>
          </cell>
          <cell r="I25" t="str">
            <v>S</v>
          </cell>
          <cell r="J25">
            <v>50.76</v>
          </cell>
          <cell r="K25">
            <v>9</v>
          </cell>
        </row>
        <row r="26">
          <cell r="B26">
            <v>26.245833333333334</v>
          </cell>
          <cell r="C26">
            <v>33.6</v>
          </cell>
          <cell r="D26">
            <v>21.8</v>
          </cell>
          <cell r="E26">
            <v>77.125</v>
          </cell>
          <cell r="F26">
            <v>94</v>
          </cell>
          <cell r="G26">
            <v>46</v>
          </cell>
          <cell r="H26">
            <v>14.04</v>
          </cell>
          <cell r="I26" t="str">
            <v>L</v>
          </cell>
          <cell r="J26">
            <v>31.680000000000003</v>
          </cell>
          <cell r="K26">
            <v>1.4</v>
          </cell>
        </row>
        <row r="27">
          <cell r="B27">
            <v>28.000000000000004</v>
          </cell>
          <cell r="C27">
            <v>34</v>
          </cell>
          <cell r="D27">
            <v>23.4</v>
          </cell>
          <cell r="E27">
            <v>70.875</v>
          </cell>
          <cell r="F27">
            <v>93</v>
          </cell>
          <cell r="G27">
            <v>41</v>
          </cell>
          <cell r="H27">
            <v>9.3600000000000012</v>
          </cell>
          <cell r="I27" t="str">
            <v>NE</v>
          </cell>
          <cell r="J27">
            <v>24.48</v>
          </cell>
          <cell r="K27">
            <v>0</v>
          </cell>
        </row>
        <row r="28">
          <cell r="B28">
            <v>28.508333333333329</v>
          </cell>
          <cell r="C28">
            <v>34.200000000000003</v>
          </cell>
          <cell r="D28">
            <v>23.6</v>
          </cell>
          <cell r="E28">
            <v>65.833333333333329</v>
          </cell>
          <cell r="F28">
            <v>89</v>
          </cell>
          <cell r="G28">
            <v>41</v>
          </cell>
          <cell r="H28">
            <v>16.559999999999999</v>
          </cell>
          <cell r="I28" t="str">
            <v>NE</v>
          </cell>
          <cell r="J28">
            <v>30.6</v>
          </cell>
          <cell r="K28">
            <v>0</v>
          </cell>
        </row>
        <row r="29">
          <cell r="B29">
            <v>26.870833333333323</v>
          </cell>
          <cell r="C29">
            <v>31.4</v>
          </cell>
          <cell r="D29">
            <v>24.2</v>
          </cell>
          <cell r="E29">
            <v>72.625</v>
          </cell>
          <cell r="F29">
            <v>85</v>
          </cell>
          <cell r="G29">
            <v>51</v>
          </cell>
          <cell r="H29">
            <v>14.04</v>
          </cell>
          <cell r="I29" t="str">
            <v>N</v>
          </cell>
          <cell r="J29">
            <v>33.480000000000004</v>
          </cell>
          <cell r="K29">
            <v>0</v>
          </cell>
        </row>
        <row r="30">
          <cell r="B30">
            <v>24.429166666666664</v>
          </cell>
          <cell r="C30">
            <v>31.8</v>
          </cell>
          <cell r="D30">
            <v>21.1</v>
          </cell>
          <cell r="E30">
            <v>80.083333333333329</v>
          </cell>
          <cell r="F30">
            <v>93</v>
          </cell>
          <cell r="G30">
            <v>48</v>
          </cell>
          <cell r="H30">
            <v>15.120000000000001</v>
          </cell>
          <cell r="I30" t="str">
            <v>SO</v>
          </cell>
          <cell r="J30">
            <v>36</v>
          </cell>
          <cell r="K30">
            <v>4</v>
          </cell>
        </row>
        <row r="31">
          <cell r="B31">
            <v>24.462500000000006</v>
          </cell>
          <cell r="C31">
            <v>28.9</v>
          </cell>
          <cell r="D31">
            <v>21.2</v>
          </cell>
          <cell r="E31">
            <v>79.625</v>
          </cell>
          <cell r="F31">
            <v>94</v>
          </cell>
          <cell r="G31">
            <v>59</v>
          </cell>
          <cell r="H31">
            <v>20.88</v>
          </cell>
          <cell r="I31" t="str">
            <v>L</v>
          </cell>
          <cell r="J31">
            <v>41.04</v>
          </cell>
          <cell r="K31">
            <v>1</v>
          </cell>
        </row>
        <row r="32">
          <cell r="B32">
            <v>26.95</v>
          </cell>
          <cell r="C32">
            <v>32.5</v>
          </cell>
          <cell r="D32">
            <v>23.7</v>
          </cell>
          <cell r="E32">
            <v>68.666666666666671</v>
          </cell>
          <cell r="F32">
            <v>87</v>
          </cell>
          <cell r="G32">
            <v>38</v>
          </cell>
          <cell r="H32">
            <v>12.24</v>
          </cell>
          <cell r="I32" t="str">
            <v>SE</v>
          </cell>
          <cell r="J32">
            <v>28.8</v>
          </cell>
          <cell r="K32">
            <v>0</v>
          </cell>
        </row>
        <row r="33">
          <cell r="B33">
            <v>26.341666666666669</v>
          </cell>
          <cell r="C33">
            <v>33.299999999999997</v>
          </cell>
          <cell r="D33">
            <v>20.399999999999999</v>
          </cell>
          <cell r="E33">
            <v>68.958333333333329</v>
          </cell>
          <cell r="F33">
            <v>94</v>
          </cell>
          <cell r="G33">
            <v>32</v>
          </cell>
          <cell r="H33">
            <v>12.96</v>
          </cell>
          <cell r="I33" t="str">
            <v>SO</v>
          </cell>
          <cell r="J33">
            <v>24.840000000000003</v>
          </cell>
          <cell r="K33">
            <v>0</v>
          </cell>
        </row>
        <row r="34">
          <cell r="B34">
            <v>26.500000000000004</v>
          </cell>
          <cell r="C34">
            <v>33.9</v>
          </cell>
          <cell r="D34">
            <v>20.6</v>
          </cell>
          <cell r="E34">
            <v>66.333333333333329</v>
          </cell>
          <cell r="F34">
            <v>92</v>
          </cell>
          <cell r="G34">
            <v>34</v>
          </cell>
          <cell r="H34">
            <v>12.6</v>
          </cell>
          <cell r="I34" t="str">
            <v>SO</v>
          </cell>
          <cell r="J34">
            <v>23.759999999999998</v>
          </cell>
          <cell r="K34">
            <v>0</v>
          </cell>
        </row>
        <row r="35">
          <cell r="B35">
            <v>25.020833333333332</v>
          </cell>
          <cell r="C35">
            <v>28.9</v>
          </cell>
          <cell r="D35">
            <v>22.1</v>
          </cell>
          <cell r="E35">
            <v>77</v>
          </cell>
          <cell r="F35">
            <v>92</v>
          </cell>
          <cell r="G35">
            <v>59</v>
          </cell>
          <cell r="H35">
            <v>11.879999999999999</v>
          </cell>
          <cell r="I35" t="str">
            <v>SE</v>
          </cell>
          <cell r="J35">
            <v>27.36</v>
          </cell>
          <cell r="K35">
            <v>0</v>
          </cell>
        </row>
        <row r="36">
          <cell r="I36" t="str">
            <v>SO</v>
          </cell>
        </row>
      </sheetData>
      <sheetData sheetId="3">
        <row r="5">
          <cell r="B5" t="str">
            <v>*</v>
          </cell>
        </row>
      </sheetData>
      <sheetData sheetId="4">
        <row r="5">
          <cell r="B5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22.420833333333334</v>
          </cell>
          <cell r="C5">
            <v>29.4</v>
          </cell>
          <cell r="D5">
            <v>20</v>
          </cell>
          <cell r="E5">
            <v>84.791666666666671</v>
          </cell>
          <cell r="F5">
            <v>89</v>
          </cell>
          <cell r="G5">
            <v>72</v>
          </cell>
          <cell r="H5">
            <v>11.16</v>
          </cell>
          <cell r="I5" t="str">
            <v>NO</v>
          </cell>
          <cell r="J5">
            <v>33.840000000000003</v>
          </cell>
          <cell r="K5">
            <v>17.799999999999997</v>
          </cell>
        </row>
        <row r="6">
          <cell r="B6">
            <v>24.495833333333337</v>
          </cell>
          <cell r="C6">
            <v>30.9</v>
          </cell>
          <cell r="D6">
            <v>20.7</v>
          </cell>
          <cell r="E6">
            <v>81.583333333333329</v>
          </cell>
          <cell r="F6">
            <v>90</v>
          </cell>
          <cell r="G6">
            <v>66</v>
          </cell>
          <cell r="H6">
            <v>13.32</v>
          </cell>
          <cell r="I6" t="str">
            <v>O</v>
          </cell>
          <cell r="J6">
            <v>29.52</v>
          </cell>
          <cell r="K6">
            <v>0.2</v>
          </cell>
        </row>
        <row r="7">
          <cell r="B7">
            <v>25.012500000000003</v>
          </cell>
          <cell r="C7">
            <v>30.3</v>
          </cell>
          <cell r="D7">
            <v>20.9</v>
          </cell>
          <cell r="E7">
            <v>75.291666666666671</v>
          </cell>
          <cell r="F7">
            <v>85</v>
          </cell>
          <cell r="G7">
            <v>59</v>
          </cell>
          <cell r="H7">
            <v>14.04</v>
          </cell>
          <cell r="I7" t="str">
            <v>O</v>
          </cell>
          <cell r="J7">
            <v>36.36</v>
          </cell>
          <cell r="K7">
            <v>18.600000000000001</v>
          </cell>
        </row>
        <row r="8">
          <cell r="B8">
            <v>25.329166666666669</v>
          </cell>
          <cell r="C8">
            <v>31.9</v>
          </cell>
          <cell r="D8">
            <v>20.100000000000001</v>
          </cell>
          <cell r="E8">
            <v>72.958333333333329</v>
          </cell>
          <cell r="F8">
            <v>86</v>
          </cell>
          <cell r="G8">
            <v>53</v>
          </cell>
          <cell r="H8">
            <v>17.64</v>
          </cell>
          <cell r="I8" t="str">
            <v>O</v>
          </cell>
          <cell r="J8">
            <v>47.88</v>
          </cell>
          <cell r="K8">
            <v>4.6000000000000005</v>
          </cell>
        </row>
        <row r="9">
          <cell r="B9">
            <v>24.179166666666671</v>
          </cell>
          <cell r="C9">
            <v>32</v>
          </cell>
          <cell r="D9">
            <v>19.600000000000001</v>
          </cell>
          <cell r="E9">
            <v>74.083333333333329</v>
          </cell>
          <cell r="F9">
            <v>84</v>
          </cell>
          <cell r="G9">
            <v>56</v>
          </cell>
          <cell r="H9">
            <v>14.04</v>
          </cell>
          <cell r="I9" t="str">
            <v>O</v>
          </cell>
          <cell r="J9">
            <v>30.96</v>
          </cell>
          <cell r="K9">
            <v>0</v>
          </cell>
        </row>
        <row r="10">
          <cell r="B10">
            <v>23.150000000000002</v>
          </cell>
          <cell r="C10">
            <v>27.7</v>
          </cell>
          <cell r="D10">
            <v>20.399999999999999</v>
          </cell>
          <cell r="E10">
            <v>77.791666666666671</v>
          </cell>
          <cell r="F10">
            <v>83</v>
          </cell>
          <cell r="G10">
            <v>69</v>
          </cell>
          <cell r="H10">
            <v>18.720000000000002</v>
          </cell>
          <cell r="I10" t="str">
            <v>O</v>
          </cell>
          <cell r="J10">
            <v>39.6</v>
          </cell>
          <cell r="K10">
            <v>0</v>
          </cell>
        </row>
        <row r="11">
          <cell r="B11">
            <v>23.754166666666666</v>
          </cell>
          <cell r="C11">
            <v>29</v>
          </cell>
          <cell r="D11">
            <v>20.9</v>
          </cell>
          <cell r="E11">
            <v>79.833333333333329</v>
          </cell>
          <cell r="F11">
            <v>87</v>
          </cell>
          <cell r="G11">
            <v>66</v>
          </cell>
          <cell r="H11">
            <v>11.16</v>
          </cell>
          <cell r="I11" t="str">
            <v>SO</v>
          </cell>
          <cell r="J11">
            <v>27.36</v>
          </cell>
          <cell r="K11">
            <v>0.2</v>
          </cell>
        </row>
        <row r="12">
          <cell r="B12">
            <v>25.029166666666672</v>
          </cell>
          <cell r="C12">
            <v>31.1</v>
          </cell>
          <cell r="D12">
            <v>20.2</v>
          </cell>
          <cell r="E12">
            <v>70.25</v>
          </cell>
          <cell r="F12">
            <v>80</v>
          </cell>
          <cell r="G12">
            <v>58</v>
          </cell>
          <cell r="H12">
            <v>11.879999999999999</v>
          </cell>
          <cell r="I12" t="str">
            <v>SO</v>
          </cell>
          <cell r="J12">
            <v>24.12</v>
          </cell>
          <cell r="K12">
            <v>0</v>
          </cell>
        </row>
        <row r="13">
          <cell r="B13">
            <v>24.395833333333329</v>
          </cell>
          <cell r="C13">
            <v>30.9</v>
          </cell>
          <cell r="D13">
            <v>21.2</v>
          </cell>
          <cell r="E13">
            <v>73.125</v>
          </cell>
          <cell r="F13">
            <v>84</v>
          </cell>
          <cell r="G13">
            <v>61</v>
          </cell>
          <cell r="H13">
            <v>13.68</v>
          </cell>
          <cell r="I13" t="str">
            <v>O</v>
          </cell>
          <cell r="J13">
            <v>38.519999999999996</v>
          </cell>
          <cell r="K13">
            <v>24.8</v>
          </cell>
        </row>
        <row r="14">
          <cell r="B14">
            <v>23.337499999999995</v>
          </cell>
          <cell r="C14">
            <v>29</v>
          </cell>
          <cell r="D14">
            <v>19.899999999999999</v>
          </cell>
          <cell r="E14">
            <v>81.5</v>
          </cell>
          <cell r="F14">
            <v>89</v>
          </cell>
          <cell r="G14">
            <v>71</v>
          </cell>
          <cell r="H14">
            <v>17.28</v>
          </cell>
          <cell r="I14" t="str">
            <v>O</v>
          </cell>
          <cell r="J14">
            <v>35.28</v>
          </cell>
          <cell r="K14">
            <v>0</v>
          </cell>
        </row>
        <row r="15">
          <cell r="B15">
            <v>25.329166666666669</v>
          </cell>
          <cell r="C15">
            <v>30.4</v>
          </cell>
          <cell r="D15">
            <v>21</v>
          </cell>
          <cell r="E15">
            <v>75</v>
          </cell>
          <cell r="F15">
            <v>84</v>
          </cell>
          <cell r="G15">
            <v>64</v>
          </cell>
          <cell r="H15">
            <v>14.04</v>
          </cell>
          <cell r="I15" t="str">
            <v>O</v>
          </cell>
          <cell r="J15">
            <v>30.96</v>
          </cell>
          <cell r="K15">
            <v>0</v>
          </cell>
        </row>
        <row r="16">
          <cell r="B16">
            <v>26.5625</v>
          </cell>
          <cell r="C16">
            <v>31.1</v>
          </cell>
          <cell r="D16">
            <v>24.1</v>
          </cell>
          <cell r="E16">
            <v>75</v>
          </cell>
          <cell r="F16">
            <v>81</v>
          </cell>
          <cell r="G16">
            <v>65</v>
          </cell>
          <cell r="H16">
            <v>13.68</v>
          </cell>
          <cell r="I16" t="str">
            <v>O</v>
          </cell>
          <cell r="J16">
            <v>29.16</v>
          </cell>
          <cell r="K16">
            <v>0.8</v>
          </cell>
        </row>
        <row r="17">
          <cell r="B17">
            <v>26.6875</v>
          </cell>
          <cell r="C17">
            <v>32</v>
          </cell>
          <cell r="D17">
            <v>23.3</v>
          </cell>
          <cell r="E17">
            <v>75.625</v>
          </cell>
          <cell r="F17">
            <v>83</v>
          </cell>
          <cell r="G17">
            <v>63</v>
          </cell>
          <cell r="H17">
            <v>13.68</v>
          </cell>
          <cell r="I17" t="str">
            <v>O</v>
          </cell>
          <cell r="J17">
            <v>29.52</v>
          </cell>
          <cell r="K17">
            <v>0.4</v>
          </cell>
        </row>
        <row r="18">
          <cell r="B18">
            <v>27.779166666666665</v>
          </cell>
          <cell r="C18">
            <v>32.5</v>
          </cell>
          <cell r="D18">
            <v>23.8</v>
          </cell>
          <cell r="E18">
            <v>70.5</v>
          </cell>
          <cell r="F18">
            <v>81</v>
          </cell>
          <cell r="G18">
            <v>57</v>
          </cell>
          <cell r="H18">
            <v>15.120000000000001</v>
          </cell>
          <cell r="I18" t="str">
            <v>O</v>
          </cell>
          <cell r="J18">
            <v>33.480000000000004</v>
          </cell>
          <cell r="K18">
            <v>0</v>
          </cell>
        </row>
        <row r="19">
          <cell r="B19">
            <v>26.125000000000004</v>
          </cell>
          <cell r="C19">
            <v>31.3</v>
          </cell>
          <cell r="D19">
            <v>22</v>
          </cell>
          <cell r="E19">
            <v>74.625</v>
          </cell>
          <cell r="F19">
            <v>81</v>
          </cell>
          <cell r="G19">
            <v>61</v>
          </cell>
          <cell r="H19">
            <v>14.4</v>
          </cell>
          <cell r="I19" t="str">
            <v>O</v>
          </cell>
          <cell r="J19">
            <v>42.12</v>
          </cell>
          <cell r="K19">
            <v>16.2</v>
          </cell>
        </row>
        <row r="20">
          <cell r="B20">
            <v>24.129166666666674</v>
          </cell>
          <cell r="C20">
            <v>31.3</v>
          </cell>
          <cell r="D20">
            <v>19.2</v>
          </cell>
          <cell r="E20">
            <v>78.208333333333329</v>
          </cell>
          <cell r="F20">
            <v>88</v>
          </cell>
          <cell r="G20">
            <v>61</v>
          </cell>
          <cell r="H20">
            <v>20.52</v>
          </cell>
          <cell r="I20" t="str">
            <v>O</v>
          </cell>
          <cell r="J20">
            <v>47.16</v>
          </cell>
          <cell r="K20">
            <v>0.2</v>
          </cell>
        </row>
        <row r="21">
          <cell r="B21">
            <v>27.483333333333334</v>
          </cell>
          <cell r="C21">
            <v>33.4</v>
          </cell>
          <cell r="D21">
            <v>22.1</v>
          </cell>
          <cell r="E21">
            <v>70</v>
          </cell>
          <cell r="F21">
            <v>85</v>
          </cell>
          <cell r="G21">
            <v>54</v>
          </cell>
          <cell r="H21">
            <v>12.24</v>
          </cell>
          <cell r="I21" t="str">
            <v>O</v>
          </cell>
          <cell r="J21">
            <v>34.200000000000003</v>
          </cell>
          <cell r="K21">
            <v>0.2</v>
          </cell>
        </row>
        <row r="22">
          <cell r="B22">
            <v>27.733333333333334</v>
          </cell>
          <cell r="C22">
            <v>32.5</v>
          </cell>
          <cell r="D22">
            <v>22.7</v>
          </cell>
          <cell r="E22">
            <v>66.125</v>
          </cell>
          <cell r="F22">
            <v>80</v>
          </cell>
          <cell r="G22">
            <v>52</v>
          </cell>
          <cell r="H22">
            <v>16.559999999999999</v>
          </cell>
          <cell r="I22" t="str">
            <v>O</v>
          </cell>
          <cell r="J22">
            <v>43.56</v>
          </cell>
          <cell r="K22">
            <v>0</v>
          </cell>
        </row>
        <row r="23">
          <cell r="B23">
            <v>28.508333333333329</v>
          </cell>
          <cell r="C23">
            <v>33</v>
          </cell>
          <cell r="D23">
            <v>25.1</v>
          </cell>
          <cell r="E23">
            <v>63.208333333333336</v>
          </cell>
          <cell r="F23">
            <v>77</v>
          </cell>
          <cell r="G23">
            <v>49</v>
          </cell>
          <cell r="H23">
            <v>15.840000000000002</v>
          </cell>
          <cell r="I23" t="str">
            <v>O</v>
          </cell>
          <cell r="J23">
            <v>31.319999999999997</v>
          </cell>
          <cell r="K23">
            <v>0</v>
          </cell>
        </row>
        <row r="24">
          <cell r="B24">
            <v>25.095833333333331</v>
          </cell>
          <cell r="C24">
            <v>30</v>
          </cell>
          <cell r="D24">
            <v>22.3</v>
          </cell>
          <cell r="E24">
            <v>74.833333333333329</v>
          </cell>
          <cell r="F24">
            <v>81</v>
          </cell>
          <cell r="G24">
            <v>58</v>
          </cell>
          <cell r="H24">
            <v>18.36</v>
          </cell>
          <cell r="I24" t="str">
            <v>O</v>
          </cell>
          <cell r="J24">
            <v>39.24</v>
          </cell>
          <cell r="K24">
            <v>14.4</v>
          </cell>
        </row>
        <row r="25">
          <cell r="B25">
            <v>24.016666666666666</v>
          </cell>
          <cell r="C25">
            <v>29</v>
          </cell>
          <cell r="D25">
            <v>20.9</v>
          </cell>
          <cell r="E25">
            <v>82.458333333333329</v>
          </cell>
          <cell r="F25">
            <v>87</v>
          </cell>
          <cell r="G25">
            <v>75</v>
          </cell>
          <cell r="H25">
            <v>16.2</v>
          </cell>
          <cell r="I25" t="str">
            <v>SO</v>
          </cell>
          <cell r="J25">
            <v>27.720000000000002</v>
          </cell>
          <cell r="K25">
            <v>42</v>
          </cell>
        </row>
        <row r="26">
          <cell r="B26">
            <v>25.295833333333334</v>
          </cell>
          <cell r="C26">
            <v>30.9</v>
          </cell>
          <cell r="D26">
            <v>21.2</v>
          </cell>
          <cell r="E26">
            <v>79.291666666666671</v>
          </cell>
          <cell r="F26">
            <v>88</v>
          </cell>
          <cell r="G26">
            <v>63</v>
          </cell>
          <cell r="H26">
            <v>12.6</v>
          </cell>
          <cell r="I26" t="str">
            <v>O</v>
          </cell>
          <cell r="J26">
            <v>29.52</v>
          </cell>
          <cell r="K26">
            <v>0.2</v>
          </cell>
        </row>
        <row r="27">
          <cell r="B27">
            <v>26.691666666666663</v>
          </cell>
          <cell r="C27">
            <v>31.8</v>
          </cell>
          <cell r="D27">
            <v>22.6</v>
          </cell>
          <cell r="E27">
            <v>72.291666666666671</v>
          </cell>
          <cell r="F27">
            <v>83</v>
          </cell>
          <cell r="G27">
            <v>58</v>
          </cell>
          <cell r="H27">
            <v>14.4</v>
          </cell>
          <cell r="I27" t="str">
            <v>O</v>
          </cell>
          <cell r="J27">
            <v>34.92</v>
          </cell>
          <cell r="K27">
            <v>0</v>
          </cell>
        </row>
        <row r="28">
          <cell r="B28">
            <v>26.166666666666668</v>
          </cell>
          <cell r="C28">
            <v>31.9</v>
          </cell>
          <cell r="D28">
            <v>22.1</v>
          </cell>
          <cell r="E28">
            <v>74.708333333333329</v>
          </cell>
          <cell r="F28">
            <v>85</v>
          </cell>
          <cell r="G28">
            <v>60</v>
          </cell>
          <cell r="H28">
            <v>15.840000000000002</v>
          </cell>
          <cell r="I28" t="str">
            <v>NO</v>
          </cell>
          <cell r="J28">
            <v>36.36</v>
          </cell>
          <cell r="K28">
            <v>0</v>
          </cell>
        </row>
        <row r="29">
          <cell r="B29">
            <v>21.529166666666669</v>
          </cell>
          <cell r="C29">
            <v>27.6</v>
          </cell>
          <cell r="D29">
            <v>17</v>
          </cell>
          <cell r="E29">
            <v>81.75</v>
          </cell>
          <cell r="F29">
            <v>87</v>
          </cell>
          <cell r="G29">
            <v>68</v>
          </cell>
          <cell r="H29">
            <v>19.8</v>
          </cell>
          <cell r="I29" t="str">
            <v>SO</v>
          </cell>
          <cell r="J29">
            <v>42.84</v>
          </cell>
          <cell r="K29">
            <v>12.6</v>
          </cell>
        </row>
        <row r="30">
          <cell r="B30">
            <v>16.658333333333335</v>
          </cell>
          <cell r="C30">
            <v>25.5</v>
          </cell>
          <cell r="D30">
            <v>11</v>
          </cell>
          <cell r="E30">
            <v>79.916666666666671</v>
          </cell>
          <cell r="F30">
            <v>87</v>
          </cell>
          <cell r="G30">
            <v>69</v>
          </cell>
          <cell r="H30">
            <v>13.68</v>
          </cell>
          <cell r="I30" t="str">
            <v>SO</v>
          </cell>
          <cell r="J30">
            <v>34.56</v>
          </cell>
          <cell r="K30">
            <v>0</v>
          </cell>
        </row>
        <row r="31">
          <cell r="B31">
            <v>19.375</v>
          </cell>
          <cell r="C31">
            <v>23.6</v>
          </cell>
          <cell r="D31">
            <v>17.8</v>
          </cell>
          <cell r="E31">
            <v>83.583333333333329</v>
          </cell>
          <cell r="F31">
            <v>89</v>
          </cell>
          <cell r="G31">
            <v>78</v>
          </cell>
          <cell r="H31">
            <v>15.120000000000001</v>
          </cell>
          <cell r="I31" t="str">
            <v>SO</v>
          </cell>
          <cell r="J31">
            <v>27.720000000000002</v>
          </cell>
          <cell r="K31">
            <v>13.4</v>
          </cell>
        </row>
        <row r="32">
          <cell r="B32">
            <v>21.149999999999995</v>
          </cell>
          <cell r="C32">
            <v>25.9</v>
          </cell>
          <cell r="D32">
            <v>18.600000000000001</v>
          </cell>
          <cell r="E32">
            <v>88.041666666666671</v>
          </cell>
          <cell r="F32">
            <v>91</v>
          </cell>
          <cell r="G32">
            <v>80</v>
          </cell>
          <cell r="H32">
            <v>15.120000000000001</v>
          </cell>
          <cell r="I32" t="str">
            <v>O</v>
          </cell>
          <cell r="J32">
            <v>50.4</v>
          </cell>
          <cell r="K32">
            <v>17.799999999999997</v>
          </cell>
        </row>
        <row r="33">
          <cell r="B33">
            <v>21.983333333333334</v>
          </cell>
          <cell r="C33">
            <v>26.5</v>
          </cell>
          <cell r="D33">
            <v>20</v>
          </cell>
          <cell r="E33">
            <v>87.166666666666671</v>
          </cell>
          <cell r="F33">
            <v>91</v>
          </cell>
          <cell r="G33">
            <v>79</v>
          </cell>
          <cell r="H33">
            <v>12.6</v>
          </cell>
          <cell r="I33" t="str">
            <v>O</v>
          </cell>
          <cell r="J33">
            <v>26.28</v>
          </cell>
          <cell r="K33">
            <v>4.5999999999999996</v>
          </cell>
        </row>
        <row r="34">
          <cell r="B34">
            <v>22.204166666666662</v>
          </cell>
          <cell r="C34">
            <v>27.3</v>
          </cell>
          <cell r="D34">
            <v>18.2</v>
          </cell>
          <cell r="E34">
            <v>84.708333333333329</v>
          </cell>
          <cell r="F34">
            <v>90</v>
          </cell>
          <cell r="G34">
            <v>75</v>
          </cell>
          <cell r="H34">
            <v>18</v>
          </cell>
          <cell r="I34" t="str">
            <v>O</v>
          </cell>
          <cell r="J34">
            <v>39.96</v>
          </cell>
          <cell r="K34">
            <v>0.4</v>
          </cell>
        </row>
        <row r="35">
          <cell r="B35">
            <v>21.495833333333334</v>
          </cell>
          <cell r="C35">
            <v>25.8</v>
          </cell>
          <cell r="D35">
            <v>19.8</v>
          </cell>
          <cell r="E35">
            <v>87.041666666666671</v>
          </cell>
          <cell r="F35">
            <v>90</v>
          </cell>
          <cell r="G35">
            <v>80</v>
          </cell>
          <cell r="H35">
            <v>11.879999999999999</v>
          </cell>
          <cell r="I35" t="str">
            <v>O</v>
          </cell>
          <cell r="J35">
            <v>30.240000000000002</v>
          </cell>
          <cell r="K35">
            <v>24.599999999999998</v>
          </cell>
        </row>
        <row r="36">
          <cell r="I36" t="str">
            <v>O</v>
          </cell>
        </row>
      </sheetData>
      <sheetData sheetId="3">
        <row r="5">
          <cell r="B5" t="str">
            <v>*</v>
          </cell>
        </row>
      </sheetData>
      <sheetData sheetId="4">
        <row r="5">
          <cell r="B5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25.220833333333331</v>
          </cell>
          <cell r="C5">
            <v>32.200000000000003</v>
          </cell>
          <cell r="D5">
            <v>23.7</v>
          </cell>
          <cell r="E5">
            <v>86.458333333333329</v>
          </cell>
          <cell r="F5">
            <v>91</v>
          </cell>
          <cell r="G5">
            <v>69</v>
          </cell>
          <cell r="H5">
            <v>11.16</v>
          </cell>
          <cell r="I5" t="str">
            <v>SE</v>
          </cell>
          <cell r="J5">
            <v>35.64</v>
          </cell>
          <cell r="K5" t="str">
            <v>*</v>
          </cell>
        </row>
        <row r="6">
          <cell r="B6">
            <v>26.579166666666669</v>
          </cell>
          <cell r="C6">
            <v>33.799999999999997</v>
          </cell>
          <cell r="D6">
            <v>22.4</v>
          </cell>
          <cell r="E6">
            <v>82.791666666666671</v>
          </cell>
          <cell r="F6">
            <v>94</v>
          </cell>
          <cell r="G6">
            <v>57</v>
          </cell>
          <cell r="H6">
            <v>5.4</v>
          </cell>
          <cell r="I6" t="str">
            <v>SE</v>
          </cell>
          <cell r="J6">
            <v>23.759999999999998</v>
          </cell>
          <cell r="K6" t="str">
            <v>*</v>
          </cell>
        </row>
        <row r="7">
          <cell r="B7">
            <v>27.575000000000006</v>
          </cell>
          <cell r="C7">
            <v>34.200000000000003</v>
          </cell>
          <cell r="D7">
            <v>23.5</v>
          </cell>
          <cell r="E7">
            <v>77.583333333333329</v>
          </cell>
          <cell r="F7">
            <v>91</v>
          </cell>
          <cell r="G7">
            <v>54</v>
          </cell>
          <cell r="H7">
            <v>7.2</v>
          </cell>
          <cell r="I7" t="str">
            <v>NO</v>
          </cell>
          <cell r="J7">
            <v>26.28</v>
          </cell>
          <cell r="K7" t="str">
            <v>*</v>
          </cell>
        </row>
        <row r="8">
          <cell r="B8">
            <v>28.908333333333331</v>
          </cell>
          <cell r="C8">
            <v>35.6</v>
          </cell>
          <cell r="D8">
            <v>24.2</v>
          </cell>
          <cell r="E8">
            <v>69.958333333333329</v>
          </cell>
          <cell r="F8">
            <v>88</v>
          </cell>
          <cell r="G8">
            <v>45</v>
          </cell>
          <cell r="H8">
            <v>11.879999999999999</v>
          </cell>
          <cell r="I8" t="str">
            <v>NO</v>
          </cell>
          <cell r="J8">
            <v>38.519999999999996</v>
          </cell>
          <cell r="K8" t="str">
            <v>*</v>
          </cell>
        </row>
        <row r="9">
          <cell r="B9">
            <v>27.904166666666665</v>
          </cell>
          <cell r="C9">
            <v>35.700000000000003</v>
          </cell>
          <cell r="D9">
            <v>23.3</v>
          </cell>
          <cell r="E9">
            <v>72</v>
          </cell>
          <cell r="F9">
            <v>87</v>
          </cell>
          <cell r="G9">
            <v>47</v>
          </cell>
          <cell r="H9">
            <v>19.8</v>
          </cell>
          <cell r="I9" t="str">
            <v>NE</v>
          </cell>
          <cell r="J9">
            <v>31.680000000000003</v>
          </cell>
          <cell r="K9" t="str">
            <v>*</v>
          </cell>
        </row>
        <row r="10">
          <cell r="B10">
            <v>25.058333333333334</v>
          </cell>
          <cell r="C10">
            <v>28.4</v>
          </cell>
          <cell r="D10">
            <v>22.3</v>
          </cell>
          <cell r="E10">
            <v>81.875</v>
          </cell>
          <cell r="F10">
            <v>90</v>
          </cell>
          <cell r="G10">
            <v>71</v>
          </cell>
          <cell r="H10">
            <v>18.720000000000002</v>
          </cell>
          <cell r="I10" t="str">
            <v>SO</v>
          </cell>
          <cell r="J10">
            <v>41.4</v>
          </cell>
          <cell r="K10" t="str">
            <v>*</v>
          </cell>
        </row>
        <row r="11">
          <cell r="B11">
            <v>26.404166666666665</v>
          </cell>
          <cell r="C11">
            <v>32.9</v>
          </cell>
          <cell r="D11">
            <v>22.2</v>
          </cell>
          <cell r="E11">
            <v>77.708333333333329</v>
          </cell>
          <cell r="F11">
            <v>91</v>
          </cell>
          <cell r="G11">
            <v>49</v>
          </cell>
          <cell r="H11">
            <v>7.9200000000000008</v>
          </cell>
          <cell r="I11" t="str">
            <v>S</v>
          </cell>
          <cell r="J11">
            <v>19.440000000000001</v>
          </cell>
          <cell r="K11" t="str">
            <v>*</v>
          </cell>
        </row>
        <row r="12">
          <cell r="B12">
            <v>27.833333333333332</v>
          </cell>
          <cell r="C12">
            <v>33.9</v>
          </cell>
          <cell r="D12">
            <v>23.1</v>
          </cell>
          <cell r="E12">
            <v>71.5</v>
          </cell>
          <cell r="F12">
            <v>88</v>
          </cell>
          <cell r="G12">
            <v>50</v>
          </cell>
          <cell r="H12">
            <v>7.5600000000000005</v>
          </cell>
          <cell r="I12" t="str">
            <v>SE</v>
          </cell>
          <cell r="J12">
            <v>15.120000000000001</v>
          </cell>
          <cell r="K12" t="str">
            <v>*</v>
          </cell>
        </row>
        <row r="13">
          <cell r="B13">
            <v>26.779166666666669</v>
          </cell>
          <cell r="C13">
            <v>31.8</v>
          </cell>
          <cell r="D13">
            <v>23.5</v>
          </cell>
          <cell r="E13">
            <v>79.791666666666671</v>
          </cell>
          <cell r="F13">
            <v>87</v>
          </cell>
          <cell r="G13">
            <v>59</v>
          </cell>
          <cell r="H13">
            <v>10.08</v>
          </cell>
          <cell r="I13" t="str">
            <v>NE</v>
          </cell>
          <cell r="J13">
            <v>35.28</v>
          </cell>
          <cell r="K13" t="str">
            <v>*</v>
          </cell>
        </row>
        <row r="14">
          <cell r="B14">
            <v>24.875</v>
          </cell>
          <cell r="C14">
            <v>27.8</v>
          </cell>
          <cell r="D14">
            <v>23.4</v>
          </cell>
          <cell r="E14">
            <v>88.833333333333329</v>
          </cell>
          <cell r="F14">
            <v>93</v>
          </cell>
          <cell r="G14">
            <v>79</v>
          </cell>
          <cell r="H14">
            <v>11.879999999999999</v>
          </cell>
          <cell r="I14" t="str">
            <v>N</v>
          </cell>
          <cell r="J14">
            <v>34.92</v>
          </cell>
          <cell r="K14" t="str">
            <v>*</v>
          </cell>
        </row>
        <row r="15">
          <cell r="B15">
            <v>27.454166666666669</v>
          </cell>
          <cell r="C15">
            <v>33.4</v>
          </cell>
          <cell r="D15">
            <v>24.1</v>
          </cell>
          <cell r="E15">
            <v>79.666666666666671</v>
          </cell>
          <cell r="F15">
            <v>88</v>
          </cell>
          <cell r="G15">
            <v>61</v>
          </cell>
          <cell r="H15">
            <v>8.64</v>
          </cell>
          <cell r="I15" t="str">
            <v>N</v>
          </cell>
          <cell r="J15">
            <v>29.16</v>
          </cell>
          <cell r="K15" t="str">
            <v>*</v>
          </cell>
        </row>
        <row r="16">
          <cell r="B16">
            <v>29.420833333333331</v>
          </cell>
          <cell r="C16">
            <v>34.6</v>
          </cell>
          <cell r="D16">
            <v>25.6</v>
          </cell>
          <cell r="E16">
            <v>75.375</v>
          </cell>
          <cell r="F16">
            <v>89</v>
          </cell>
          <cell r="G16">
            <v>55</v>
          </cell>
          <cell r="H16">
            <v>7.2</v>
          </cell>
          <cell r="I16" t="str">
            <v>N</v>
          </cell>
          <cell r="J16">
            <v>16.920000000000002</v>
          </cell>
          <cell r="K16" t="str">
            <v>*</v>
          </cell>
        </row>
        <row r="17">
          <cell r="B17">
            <v>29.8</v>
          </cell>
          <cell r="C17">
            <v>34.799999999999997</v>
          </cell>
          <cell r="D17">
            <v>25.8</v>
          </cell>
          <cell r="E17">
            <v>72.958333333333329</v>
          </cell>
          <cell r="F17">
            <v>87</v>
          </cell>
          <cell r="G17">
            <v>53</v>
          </cell>
          <cell r="H17">
            <v>8.64</v>
          </cell>
          <cell r="I17" t="str">
            <v>NE</v>
          </cell>
          <cell r="J17">
            <v>21.6</v>
          </cell>
          <cell r="K17" t="str">
            <v>*</v>
          </cell>
        </row>
        <row r="18">
          <cell r="B18">
            <v>30.3</v>
          </cell>
          <cell r="C18">
            <v>35.299999999999997</v>
          </cell>
          <cell r="D18">
            <v>26.4</v>
          </cell>
          <cell r="E18">
            <v>71.083333333333329</v>
          </cell>
          <cell r="F18">
            <v>86</v>
          </cell>
          <cell r="G18">
            <v>53</v>
          </cell>
          <cell r="H18">
            <v>11.16</v>
          </cell>
          <cell r="I18" t="str">
            <v>N</v>
          </cell>
          <cell r="J18">
            <v>25.2</v>
          </cell>
          <cell r="K18" t="str">
            <v>*</v>
          </cell>
        </row>
        <row r="19">
          <cell r="B19">
            <v>30.124999999999996</v>
          </cell>
          <cell r="C19">
            <v>34.700000000000003</v>
          </cell>
          <cell r="D19">
            <v>26.8</v>
          </cell>
          <cell r="E19">
            <v>69.708333333333329</v>
          </cell>
          <cell r="F19">
            <v>85</v>
          </cell>
          <cell r="G19">
            <v>51</v>
          </cell>
          <cell r="H19">
            <v>12.6</v>
          </cell>
          <cell r="I19" t="str">
            <v>N</v>
          </cell>
          <cell r="J19">
            <v>32.04</v>
          </cell>
          <cell r="K19" t="str">
            <v>*</v>
          </cell>
        </row>
        <row r="20">
          <cell r="B20">
            <v>29.637499999999999</v>
          </cell>
          <cell r="C20">
            <v>34.6</v>
          </cell>
          <cell r="D20">
            <v>25.7</v>
          </cell>
          <cell r="E20">
            <v>71.666666666666671</v>
          </cell>
          <cell r="F20">
            <v>86</v>
          </cell>
          <cell r="G20">
            <v>53</v>
          </cell>
          <cell r="H20">
            <v>11.879999999999999</v>
          </cell>
          <cell r="I20" t="str">
            <v>N</v>
          </cell>
          <cell r="J20">
            <v>26.64</v>
          </cell>
          <cell r="K20" t="str">
            <v>*</v>
          </cell>
        </row>
        <row r="21">
          <cell r="B21">
            <v>29.929166666666671</v>
          </cell>
          <cell r="C21">
            <v>35.4</v>
          </cell>
          <cell r="D21">
            <v>25.9</v>
          </cell>
          <cell r="E21">
            <v>70.083333333333329</v>
          </cell>
          <cell r="F21">
            <v>85</v>
          </cell>
          <cell r="G21">
            <v>48</v>
          </cell>
          <cell r="H21">
            <v>13.68</v>
          </cell>
          <cell r="I21" t="str">
            <v>NE</v>
          </cell>
          <cell r="J21">
            <v>30.240000000000002</v>
          </cell>
          <cell r="K21" t="str">
            <v>*</v>
          </cell>
        </row>
        <row r="22">
          <cell r="B22">
            <v>29.82083333333334</v>
          </cell>
          <cell r="C22">
            <v>35.200000000000003</v>
          </cell>
          <cell r="D22">
            <v>25.6</v>
          </cell>
          <cell r="E22">
            <v>70.208333333333329</v>
          </cell>
          <cell r="F22">
            <v>86</v>
          </cell>
          <cell r="G22">
            <v>49</v>
          </cell>
          <cell r="H22">
            <v>16.559999999999999</v>
          </cell>
          <cell r="I22" t="str">
            <v>N</v>
          </cell>
          <cell r="J22">
            <v>38.159999999999997</v>
          </cell>
          <cell r="K22" t="str">
            <v>*</v>
          </cell>
        </row>
        <row r="23">
          <cell r="B23">
            <v>29.433333333333341</v>
          </cell>
          <cell r="C23">
            <v>34.9</v>
          </cell>
          <cell r="D23">
            <v>26.2</v>
          </cell>
          <cell r="E23">
            <v>72.166666666666671</v>
          </cell>
          <cell r="F23">
            <v>84</v>
          </cell>
          <cell r="G23">
            <v>54</v>
          </cell>
          <cell r="H23">
            <v>11.16</v>
          </cell>
          <cell r="I23" t="str">
            <v>NE</v>
          </cell>
          <cell r="J23">
            <v>24.840000000000003</v>
          </cell>
          <cell r="K23" t="str">
            <v>*</v>
          </cell>
        </row>
        <row r="24">
          <cell r="B24">
            <v>24.591666666666665</v>
          </cell>
          <cell r="C24">
            <v>28.8</v>
          </cell>
          <cell r="D24">
            <v>22.3</v>
          </cell>
          <cell r="E24">
            <v>83.75</v>
          </cell>
          <cell r="F24">
            <v>89</v>
          </cell>
          <cell r="G24">
            <v>73</v>
          </cell>
          <cell r="H24">
            <v>9</v>
          </cell>
          <cell r="I24" t="str">
            <v>SO</v>
          </cell>
          <cell r="J24">
            <v>22.32</v>
          </cell>
          <cell r="K24" t="str">
            <v>*</v>
          </cell>
        </row>
        <row r="25">
          <cell r="B25">
            <v>23.958333333333329</v>
          </cell>
          <cell r="C25">
            <v>25.9</v>
          </cell>
          <cell r="D25">
            <v>22.3</v>
          </cell>
          <cell r="E25">
            <v>86.291666666666671</v>
          </cell>
          <cell r="F25">
            <v>91</v>
          </cell>
          <cell r="G25">
            <v>82</v>
          </cell>
          <cell r="H25">
            <v>9.7200000000000006</v>
          </cell>
          <cell r="I25" t="str">
            <v>SO</v>
          </cell>
          <cell r="J25">
            <v>18.36</v>
          </cell>
          <cell r="K25" t="str">
            <v>*</v>
          </cell>
        </row>
        <row r="26">
          <cell r="B26">
            <v>26.066666666666666</v>
          </cell>
          <cell r="C26">
            <v>33.5</v>
          </cell>
          <cell r="D26">
            <v>21.8</v>
          </cell>
          <cell r="E26">
            <v>79.625</v>
          </cell>
          <cell r="F26">
            <v>91</v>
          </cell>
          <cell r="G26">
            <v>55</v>
          </cell>
          <cell r="H26">
            <v>9</v>
          </cell>
          <cell r="I26" t="str">
            <v>N</v>
          </cell>
          <cell r="J26">
            <v>25.56</v>
          </cell>
          <cell r="K26" t="str">
            <v>*</v>
          </cell>
        </row>
        <row r="27">
          <cell r="B27">
            <v>29.100000000000005</v>
          </cell>
          <cell r="C27">
            <v>35.1</v>
          </cell>
          <cell r="D27">
            <v>25</v>
          </cell>
          <cell r="E27">
            <v>69.916666666666671</v>
          </cell>
          <cell r="F27">
            <v>86</v>
          </cell>
          <cell r="G27">
            <v>47</v>
          </cell>
          <cell r="H27">
            <v>12.24</v>
          </cell>
          <cell r="I27" t="str">
            <v>N</v>
          </cell>
          <cell r="J27">
            <v>32.76</v>
          </cell>
          <cell r="K27" t="str">
            <v>*</v>
          </cell>
        </row>
        <row r="28">
          <cell r="B28">
            <v>29.537500000000005</v>
          </cell>
          <cell r="C28">
            <v>35.4</v>
          </cell>
          <cell r="D28">
            <v>24.7</v>
          </cell>
          <cell r="E28">
            <v>69.041666666666671</v>
          </cell>
          <cell r="F28">
            <v>85</v>
          </cell>
          <cell r="G28">
            <v>52</v>
          </cell>
          <cell r="H28">
            <v>14.04</v>
          </cell>
          <cell r="I28" t="str">
            <v>N</v>
          </cell>
          <cell r="J28">
            <v>34.200000000000003</v>
          </cell>
          <cell r="K28" t="str">
            <v>*</v>
          </cell>
        </row>
        <row r="29">
          <cell r="B29">
            <v>24.345833333333331</v>
          </cell>
          <cell r="C29">
            <v>30.8</v>
          </cell>
          <cell r="D29">
            <v>20.8</v>
          </cell>
          <cell r="E29">
            <v>80.625</v>
          </cell>
          <cell r="F29">
            <v>92</v>
          </cell>
          <cell r="G29">
            <v>60</v>
          </cell>
          <cell r="H29">
            <v>21.96</v>
          </cell>
          <cell r="I29" t="str">
            <v>SO</v>
          </cell>
          <cell r="J29">
            <v>47.88</v>
          </cell>
          <cell r="K29" t="str">
            <v>*</v>
          </cell>
        </row>
        <row r="30">
          <cell r="B30">
            <v>18.883333333333336</v>
          </cell>
          <cell r="C30">
            <v>24.1</v>
          </cell>
          <cell r="D30">
            <v>15</v>
          </cell>
          <cell r="E30">
            <v>69.333333333333329</v>
          </cell>
          <cell r="F30">
            <v>80</v>
          </cell>
          <cell r="G30">
            <v>57</v>
          </cell>
          <cell r="H30">
            <v>12.6</v>
          </cell>
          <cell r="I30" t="str">
            <v>S</v>
          </cell>
          <cell r="J30">
            <v>28.08</v>
          </cell>
          <cell r="K30" t="str">
            <v>*</v>
          </cell>
        </row>
        <row r="31">
          <cell r="B31">
            <v>19.404166666666669</v>
          </cell>
          <cell r="C31">
            <v>21</v>
          </cell>
          <cell r="D31">
            <v>18.7</v>
          </cell>
          <cell r="E31">
            <v>82.125</v>
          </cell>
          <cell r="F31">
            <v>90</v>
          </cell>
          <cell r="G31">
            <v>68</v>
          </cell>
          <cell r="H31">
            <v>15.840000000000002</v>
          </cell>
          <cell r="I31" t="str">
            <v>S</v>
          </cell>
          <cell r="J31">
            <v>29.880000000000003</v>
          </cell>
          <cell r="K31" t="str">
            <v>*</v>
          </cell>
        </row>
        <row r="32">
          <cell r="B32">
            <v>21.470833333333335</v>
          </cell>
          <cell r="C32">
            <v>27.2</v>
          </cell>
          <cell r="D32">
            <v>18.2</v>
          </cell>
          <cell r="E32">
            <v>87.416666666666671</v>
          </cell>
          <cell r="F32">
            <v>93</v>
          </cell>
          <cell r="G32">
            <v>74</v>
          </cell>
          <cell r="H32">
            <v>6.12</v>
          </cell>
          <cell r="I32" t="str">
            <v>S</v>
          </cell>
          <cell r="J32">
            <v>14.04</v>
          </cell>
          <cell r="K32" t="str">
            <v>*</v>
          </cell>
        </row>
        <row r="33">
          <cell r="B33">
            <v>25.2</v>
          </cell>
          <cell r="C33">
            <v>31.9</v>
          </cell>
          <cell r="D33">
            <v>21.7</v>
          </cell>
          <cell r="E33">
            <v>81.166666666666671</v>
          </cell>
          <cell r="F33">
            <v>92</v>
          </cell>
          <cell r="G33">
            <v>60</v>
          </cell>
          <cell r="H33">
            <v>6.84</v>
          </cell>
          <cell r="I33" t="str">
            <v>S</v>
          </cell>
          <cell r="J33">
            <v>22.68</v>
          </cell>
          <cell r="K33" t="str">
            <v>*</v>
          </cell>
        </row>
        <row r="34">
          <cell r="B34">
            <v>24.424999999999994</v>
          </cell>
          <cell r="C34">
            <v>31</v>
          </cell>
          <cell r="D34">
            <v>21.3</v>
          </cell>
          <cell r="E34">
            <v>83.166666666666671</v>
          </cell>
          <cell r="F34">
            <v>91</v>
          </cell>
          <cell r="G34">
            <v>64</v>
          </cell>
          <cell r="H34">
            <v>17.28</v>
          </cell>
          <cell r="I34" t="str">
            <v>SE</v>
          </cell>
          <cell r="J34">
            <v>30.96</v>
          </cell>
          <cell r="K34" t="str">
            <v>*</v>
          </cell>
        </row>
        <row r="35">
          <cell r="B35">
            <v>24.55</v>
          </cell>
          <cell r="C35">
            <v>30.9</v>
          </cell>
          <cell r="D35">
            <v>20.9</v>
          </cell>
          <cell r="E35">
            <v>83.333333333333329</v>
          </cell>
          <cell r="F35">
            <v>93</v>
          </cell>
          <cell r="G35">
            <v>64</v>
          </cell>
          <cell r="H35">
            <v>15.48</v>
          </cell>
          <cell r="I35" t="str">
            <v>NO</v>
          </cell>
          <cell r="J35">
            <v>28.44</v>
          </cell>
          <cell r="K35" t="str">
            <v>*</v>
          </cell>
        </row>
        <row r="36">
          <cell r="I36" t="str">
            <v>N</v>
          </cell>
        </row>
      </sheetData>
      <sheetData sheetId="3">
        <row r="5">
          <cell r="B5" t="str">
            <v>*</v>
          </cell>
        </row>
      </sheetData>
      <sheetData sheetId="4">
        <row r="5">
          <cell r="B5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25.625</v>
          </cell>
          <cell r="C5">
            <v>35.200000000000003</v>
          </cell>
          <cell r="D5">
            <v>21.3</v>
          </cell>
          <cell r="E5">
            <v>80.083333333333329</v>
          </cell>
          <cell r="F5">
            <v>95</v>
          </cell>
          <cell r="G5">
            <v>41</v>
          </cell>
          <cell r="H5">
            <v>15.48</v>
          </cell>
          <cell r="I5" t="str">
            <v>N</v>
          </cell>
          <cell r="J5">
            <v>38.159999999999997</v>
          </cell>
          <cell r="K5">
            <v>11.6</v>
          </cell>
        </row>
        <row r="6">
          <cell r="B6">
            <v>24.970833333333331</v>
          </cell>
          <cell r="C6">
            <v>34</v>
          </cell>
          <cell r="D6">
            <v>21.8</v>
          </cell>
          <cell r="E6">
            <v>85.708333333333329</v>
          </cell>
          <cell r="F6">
            <v>96</v>
          </cell>
          <cell r="G6">
            <v>45</v>
          </cell>
          <cell r="H6">
            <v>29.52</v>
          </cell>
          <cell r="I6" t="str">
            <v>NO</v>
          </cell>
          <cell r="J6">
            <v>65.52</v>
          </cell>
          <cell r="K6">
            <v>6</v>
          </cell>
        </row>
        <row r="7">
          <cell r="B7">
            <v>26.791666666666671</v>
          </cell>
          <cell r="C7">
            <v>34.299999999999997</v>
          </cell>
          <cell r="D7">
            <v>21.8</v>
          </cell>
          <cell r="E7">
            <v>76.5</v>
          </cell>
          <cell r="F7">
            <v>96</v>
          </cell>
          <cell r="G7">
            <v>45</v>
          </cell>
          <cell r="H7">
            <v>14.04</v>
          </cell>
          <cell r="I7" t="str">
            <v>NO</v>
          </cell>
          <cell r="J7">
            <v>23.759999999999998</v>
          </cell>
          <cell r="K7">
            <v>0</v>
          </cell>
        </row>
        <row r="8">
          <cell r="B8">
            <v>27.337500000000002</v>
          </cell>
          <cell r="C8">
            <v>35.700000000000003</v>
          </cell>
          <cell r="D8">
            <v>21.2</v>
          </cell>
          <cell r="E8">
            <v>72.666666666666671</v>
          </cell>
          <cell r="F8">
            <v>95</v>
          </cell>
          <cell r="G8">
            <v>37</v>
          </cell>
          <cell r="H8">
            <v>11.879999999999999</v>
          </cell>
          <cell r="I8" t="str">
            <v>N</v>
          </cell>
          <cell r="J8">
            <v>36.72</v>
          </cell>
          <cell r="K8">
            <v>0.6</v>
          </cell>
        </row>
        <row r="9">
          <cell r="B9">
            <v>25.200000000000003</v>
          </cell>
          <cell r="C9">
            <v>34.9</v>
          </cell>
          <cell r="D9">
            <v>20.9</v>
          </cell>
          <cell r="E9">
            <v>80.708333333333329</v>
          </cell>
          <cell r="F9">
            <v>96</v>
          </cell>
          <cell r="G9">
            <v>43</v>
          </cell>
          <cell r="H9">
            <v>13.32</v>
          </cell>
          <cell r="I9" t="str">
            <v>L</v>
          </cell>
          <cell r="J9">
            <v>55.440000000000005</v>
          </cell>
          <cell r="K9">
            <v>3.4000000000000004</v>
          </cell>
        </row>
        <row r="10">
          <cell r="B10">
            <v>25.241666666666671</v>
          </cell>
          <cell r="C10">
            <v>32.4</v>
          </cell>
          <cell r="D10">
            <v>20.3</v>
          </cell>
          <cell r="E10">
            <v>80.041666666666671</v>
          </cell>
          <cell r="F10">
            <v>97</v>
          </cell>
          <cell r="G10">
            <v>45</v>
          </cell>
          <cell r="H10">
            <v>18.36</v>
          </cell>
          <cell r="I10" t="str">
            <v>O</v>
          </cell>
          <cell r="J10">
            <v>32.4</v>
          </cell>
          <cell r="K10">
            <v>0.2</v>
          </cell>
        </row>
        <row r="11">
          <cell r="B11">
            <v>25.633333333333336</v>
          </cell>
          <cell r="C11">
            <v>32.6</v>
          </cell>
          <cell r="D11">
            <v>20.5</v>
          </cell>
          <cell r="E11">
            <v>77.833333333333329</v>
          </cell>
          <cell r="F11">
            <v>96</v>
          </cell>
          <cell r="G11">
            <v>46</v>
          </cell>
          <cell r="H11">
            <v>16.920000000000002</v>
          </cell>
          <cell r="I11" t="str">
            <v>S</v>
          </cell>
          <cell r="J11">
            <v>39.96</v>
          </cell>
          <cell r="K11">
            <v>3.4000000000000004</v>
          </cell>
        </row>
        <row r="12">
          <cell r="B12">
            <v>27.016666666666666</v>
          </cell>
          <cell r="C12">
            <v>33.700000000000003</v>
          </cell>
          <cell r="D12">
            <v>21.1</v>
          </cell>
          <cell r="E12">
            <v>72.5</v>
          </cell>
          <cell r="F12">
            <v>95</v>
          </cell>
          <cell r="G12">
            <v>40</v>
          </cell>
          <cell r="H12">
            <v>6.84</v>
          </cell>
          <cell r="I12" t="str">
            <v>S</v>
          </cell>
          <cell r="J12">
            <v>16.559999999999999</v>
          </cell>
          <cell r="K12">
            <v>0</v>
          </cell>
        </row>
        <row r="13">
          <cell r="B13">
            <v>25.983333333333331</v>
          </cell>
          <cell r="C13">
            <v>32.700000000000003</v>
          </cell>
          <cell r="D13">
            <v>21.6</v>
          </cell>
          <cell r="E13">
            <v>82.416666666666671</v>
          </cell>
          <cell r="F13">
            <v>96</v>
          </cell>
          <cell r="G13">
            <v>53</v>
          </cell>
          <cell r="H13">
            <v>19.440000000000001</v>
          </cell>
          <cell r="I13" t="str">
            <v>N</v>
          </cell>
          <cell r="J13">
            <v>44.28</v>
          </cell>
          <cell r="K13">
            <v>39.200000000000003</v>
          </cell>
        </row>
        <row r="14">
          <cell r="B14">
            <v>25.062499999999996</v>
          </cell>
          <cell r="C14">
            <v>32.1</v>
          </cell>
          <cell r="D14">
            <v>20.6</v>
          </cell>
          <cell r="E14">
            <v>85.083333333333329</v>
          </cell>
          <cell r="F14">
            <v>97</v>
          </cell>
          <cell r="G14">
            <v>56</v>
          </cell>
          <cell r="H14">
            <v>18</v>
          </cell>
          <cell r="I14" t="str">
            <v>O</v>
          </cell>
          <cell r="J14">
            <v>36.36</v>
          </cell>
          <cell r="K14">
            <v>17.799999999999997</v>
          </cell>
        </row>
        <row r="15">
          <cell r="B15">
            <v>26.995833333333337</v>
          </cell>
          <cell r="C15">
            <v>35</v>
          </cell>
          <cell r="D15">
            <v>21.4</v>
          </cell>
          <cell r="E15">
            <v>76</v>
          </cell>
          <cell r="F15">
            <v>97</v>
          </cell>
          <cell r="G15">
            <v>38</v>
          </cell>
          <cell r="H15">
            <v>8.2799999999999994</v>
          </cell>
          <cell r="I15" t="str">
            <v>O</v>
          </cell>
          <cell r="J15">
            <v>33.480000000000004</v>
          </cell>
          <cell r="K15">
            <v>0</v>
          </cell>
        </row>
        <row r="16">
          <cell r="B16">
            <v>28.008333333333336</v>
          </cell>
          <cell r="C16">
            <v>34.6</v>
          </cell>
          <cell r="D16">
            <v>24.3</v>
          </cell>
          <cell r="E16">
            <v>75.708333333333329</v>
          </cell>
          <cell r="F16">
            <v>93</v>
          </cell>
          <cell r="G16">
            <v>41</v>
          </cell>
          <cell r="H16">
            <v>14.4</v>
          </cell>
          <cell r="I16" t="str">
            <v>SO</v>
          </cell>
          <cell r="J16">
            <v>27.720000000000002</v>
          </cell>
          <cell r="K16">
            <v>0</v>
          </cell>
        </row>
        <row r="17">
          <cell r="B17">
            <v>28.558333333333334</v>
          </cell>
          <cell r="C17">
            <v>35.299999999999997</v>
          </cell>
          <cell r="D17">
            <v>24</v>
          </cell>
          <cell r="E17">
            <v>75.208333333333329</v>
          </cell>
          <cell r="F17">
            <v>96</v>
          </cell>
          <cell r="G17">
            <v>44</v>
          </cell>
          <cell r="H17">
            <v>16.2</v>
          </cell>
          <cell r="I17" t="str">
            <v>O</v>
          </cell>
          <cell r="J17">
            <v>34.200000000000003</v>
          </cell>
          <cell r="K17">
            <v>0</v>
          </cell>
        </row>
        <row r="18">
          <cell r="B18">
            <v>28.158333333333328</v>
          </cell>
          <cell r="C18">
            <v>35.1</v>
          </cell>
          <cell r="D18">
            <v>23.6</v>
          </cell>
          <cell r="E18">
            <v>75.75</v>
          </cell>
          <cell r="F18">
            <v>95</v>
          </cell>
          <cell r="G18">
            <v>49</v>
          </cell>
          <cell r="H18">
            <v>27.36</v>
          </cell>
          <cell r="I18" t="str">
            <v>NO</v>
          </cell>
          <cell r="J18">
            <v>52.92</v>
          </cell>
          <cell r="K18">
            <v>3.8000000000000003</v>
          </cell>
        </row>
        <row r="19">
          <cell r="B19">
            <v>28.145833333333332</v>
          </cell>
          <cell r="C19">
            <v>35</v>
          </cell>
          <cell r="D19">
            <v>23</v>
          </cell>
          <cell r="E19">
            <v>74.875</v>
          </cell>
          <cell r="F19">
            <v>96</v>
          </cell>
          <cell r="G19">
            <v>44</v>
          </cell>
          <cell r="H19">
            <v>23.400000000000002</v>
          </cell>
          <cell r="I19" t="str">
            <v>O</v>
          </cell>
          <cell r="J19">
            <v>41.04</v>
          </cell>
          <cell r="K19">
            <v>0</v>
          </cell>
        </row>
        <row r="20">
          <cell r="B20">
            <v>27.791666666666668</v>
          </cell>
          <cell r="C20">
            <v>35.299999999999997</v>
          </cell>
          <cell r="D20">
            <v>22.3</v>
          </cell>
          <cell r="E20">
            <v>72.916666666666671</v>
          </cell>
          <cell r="F20">
            <v>95</v>
          </cell>
          <cell r="G20">
            <v>41</v>
          </cell>
          <cell r="H20">
            <v>11.879999999999999</v>
          </cell>
          <cell r="I20" t="str">
            <v>O</v>
          </cell>
          <cell r="J20">
            <v>28.08</v>
          </cell>
          <cell r="K20">
            <v>0</v>
          </cell>
        </row>
        <row r="21">
          <cell r="B21">
            <v>29.041666666666668</v>
          </cell>
          <cell r="C21">
            <v>36.1</v>
          </cell>
          <cell r="D21">
            <v>23.2</v>
          </cell>
          <cell r="E21">
            <v>69.5</v>
          </cell>
          <cell r="F21">
            <v>92</v>
          </cell>
          <cell r="G21">
            <v>39</v>
          </cell>
          <cell r="H21">
            <v>25.56</v>
          </cell>
          <cell r="I21" t="str">
            <v>O</v>
          </cell>
          <cell r="J21">
            <v>48.96</v>
          </cell>
          <cell r="K21">
            <v>0.2</v>
          </cell>
        </row>
        <row r="22">
          <cell r="B22">
            <v>28.474999999999998</v>
          </cell>
          <cell r="C22">
            <v>34.799999999999997</v>
          </cell>
          <cell r="D22">
            <v>22.3</v>
          </cell>
          <cell r="E22">
            <v>72.916666666666671</v>
          </cell>
          <cell r="F22">
            <v>93</v>
          </cell>
          <cell r="G22">
            <v>45</v>
          </cell>
          <cell r="H22">
            <v>19.079999999999998</v>
          </cell>
          <cell r="I22" t="str">
            <v>O</v>
          </cell>
          <cell r="J22">
            <v>43.56</v>
          </cell>
          <cell r="K22">
            <v>3.2</v>
          </cell>
        </row>
        <row r="23">
          <cell r="B23">
            <v>27.704166666666666</v>
          </cell>
          <cell r="C23">
            <v>36.200000000000003</v>
          </cell>
          <cell r="D23">
            <v>22.4</v>
          </cell>
          <cell r="E23">
            <v>76.208333333333329</v>
          </cell>
          <cell r="F23">
            <v>96</v>
          </cell>
          <cell r="G23">
            <v>38</v>
          </cell>
          <cell r="H23">
            <v>12.96</v>
          </cell>
          <cell r="I23" t="str">
            <v>O</v>
          </cell>
          <cell r="J23">
            <v>36</v>
          </cell>
          <cell r="K23">
            <v>0</v>
          </cell>
        </row>
        <row r="24">
          <cell r="B24">
            <v>28.045833333333331</v>
          </cell>
          <cell r="C24">
            <v>35.700000000000003</v>
          </cell>
          <cell r="D24">
            <v>22.4</v>
          </cell>
          <cell r="E24">
            <v>73.291666666666671</v>
          </cell>
          <cell r="F24">
            <v>96</v>
          </cell>
          <cell r="G24">
            <v>35</v>
          </cell>
          <cell r="H24">
            <v>13.68</v>
          </cell>
          <cell r="I24" t="str">
            <v>NO</v>
          </cell>
          <cell r="J24">
            <v>28.08</v>
          </cell>
          <cell r="K24">
            <v>4.5999999999999996</v>
          </cell>
        </row>
        <row r="25">
          <cell r="B25">
            <v>25.504166666666666</v>
          </cell>
          <cell r="C25">
            <v>32.799999999999997</v>
          </cell>
          <cell r="D25">
            <v>22</v>
          </cell>
          <cell r="E25">
            <v>84.458333333333329</v>
          </cell>
          <cell r="F25">
            <v>97</v>
          </cell>
          <cell r="G25">
            <v>54</v>
          </cell>
          <cell r="H25">
            <v>28.08</v>
          </cell>
          <cell r="I25" t="str">
            <v>SO</v>
          </cell>
          <cell r="J25">
            <v>44.64</v>
          </cell>
          <cell r="K25">
            <v>14</v>
          </cell>
        </row>
        <row r="26">
          <cell r="B26">
            <v>26.512500000000003</v>
          </cell>
          <cell r="C26">
            <v>33.6</v>
          </cell>
          <cell r="D26">
            <v>21.8</v>
          </cell>
          <cell r="E26">
            <v>80</v>
          </cell>
          <cell r="F26">
            <v>97</v>
          </cell>
          <cell r="G26">
            <v>48</v>
          </cell>
          <cell r="H26">
            <v>12.96</v>
          </cell>
          <cell r="I26" t="str">
            <v>O</v>
          </cell>
          <cell r="J26">
            <v>26.64</v>
          </cell>
          <cell r="K26">
            <v>0</v>
          </cell>
        </row>
        <row r="27">
          <cell r="B27">
            <v>27.729166666666668</v>
          </cell>
          <cell r="C27">
            <v>34.9</v>
          </cell>
          <cell r="D27">
            <v>23.5</v>
          </cell>
          <cell r="E27">
            <v>76.291666666666671</v>
          </cell>
          <cell r="F27">
            <v>96</v>
          </cell>
          <cell r="G27">
            <v>41</v>
          </cell>
          <cell r="H27">
            <v>13.68</v>
          </cell>
          <cell r="I27" t="str">
            <v>O</v>
          </cell>
          <cell r="J27">
            <v>35.28</v>
          </cell>
          <cell r="K27">
            <v>0</v>
          </cell>
        </row>
        <row r="28">
          <cell r="B28">
            <v>27.470833333333342</v>
          </cell>
          <cell r="C28">
            <v>35.9</v>
          </cell>
          <cell r="D28">
            <v>22.1</v>
          </cell>
          <cell r="E28">
            <v>75.25</v>
          </cell>
          <cell r="F28">
            <v>96</v>
          </cell>
          <cell r="G28">
            <v>38</v>
          </cell>
          <cell r="H28">
            <v>27.720000000000002</v>
          </cell>
          <cell r="I28" t="str">
            <v>N</v>
          </cell>
          <cell r="J28">
            <v>58.680000000000007</v>
          </cell>
          <cell r="K28">
            <v>8</v>
          </cell>
        </row>
        <row r="29">
          <cell r="B29">
            <v>23.108333333333331</v>
          </cell>
          <cell r="C29">
            <v>25.2</v>
          </cell>
          <cell r="D29">
            <v>21.7</v>
          </cell>
          <cell r="E29">
            <v>90.291666666666671</v>
          </cell>
          <cell r="F29">
            <v>97</v>
          </cell>
          <cell r="G29">
            <v>75</v>
          </cell>
          <cell r="H29">
            <v>11.879999999999999</v>
          </cell>
          <cell r="I29" t="str">
            <v>L</v>
          </cell>
          <cell r="J29">
            <v>45.72</v>
          </cell>
          <cell r="K29">
            <v>10.199999999999999</v>
          </cell>
        </row>
        <row r="30">
          <cell r="B30">
            <v>20.645833333333332</v>
          </cell>
          <cell r="C30">
            <v>27.8</v>
          </cell>
          <cell r="D30">
            <v>14.7</v>
          </cell>
          <cell r="E30">
            <v>72.541666666666671</v>
          </cell>
          <cell r="F30">
            <v>95</v>
          </cell>
          <cell r="G30">
            <v>56</v>
          </cell>
          <cell r="H30">
            <v>13.68</v>
          </cell>
          <cell r="I30" t="str">
            <v>SE</v>
          </cell>
          <cell r="J30">
            <v>35.28</v>
          </cell>
          <cell r="K30">
            <v>0.4</v>
          </cell>
        </row>
        <row r="31">
          <cell r="B31">
            <v>23.716666666666665</v>
          </cell>
          <cell r="C31">
            <v>29.5</v>
          </cell>
          <cell r="D31">
            <v>20.5</v>
          </cell>
          <cell r="E31">
            <v>84.125</v>
          </cell>
          <cell r="F31">
            <v>97</v>
          </cell>
          <cell r="G31">
            <v>58</v>
          </cell>
          <cell r="H31">
            <v>21.240000000000002</v>
          </cell>
          <cell r="I31" t="str">
            <v>L</v>
          </cell>
          <cell r="J31">
            <v>36.36</v>
          </cell>
          <cell r="K31">
            <v>15.599999999999998</v>
          </cell>
        </row>
        <row r="32">
          <cell r="B32">
            <v>24.004166666666674</v>
          </cell>
          <cell r="C32">
            <v>30.2</v>
          </cell>
          <cell r="D32">
            <v>21</v>
          </cell>
          <cell r="E32">
            <v>83.416666666666671</v>
          </cell>
          <cell r="F32">
            <v>97</v>
          </cell>
          <cell r="G32">
            <v>52</v>
          </cell>
          <cell r="H32">
            <v>19.8</v>
          </cell>
          <cell r="I32" t="str">
            <v>NO</v>
          </cell>
          <cell r="J32">
            <v>36.36</v>
          </cell>
          <cell r="K32">
            <v>12</v>
          </cell>
        </row>
        <row r="33">
          <cell r="B33">
            <v>24.704166666666662</v>
          </cell>
          <cell r="C33">
            <v>29.3</v>
          </cell>
          <cell r="D33">
            <v>21.5</v>
          </cell>
          <cell r="E33">
            <v>83.25</v>
          </cell>
          <cell r="F33">
            <v>96</v>
          </cell>
          <cell r="G33">
            <v>60</v>
          </cell>
          <cell r="H33">
            <v>15.840000000000002</v>
          </cell>
          <cell r="I33" t="str">
            <v>L</v>
          </cell>
          <cell r="J33">
            <v>45</v>
          </cell>
          <cell r="K33">
            <v>2.8000000000000003</v>
          </cell>
        </row>
        <row r="34">
          <cell r="B34">
            <v>23.579166666666666</v>
          </cell>
          <cell r="C34">
            <v>30</v>
          </cell>
          <cell r="D34">
            <v>20.100000000000001</v>
          </cell>
          <cell r="E34">
            <v>86.208333333333329</v>
          </cell>
          <cell r="F34">
            <v>98</v>
          </cell>
          <cell r="G34">
            <v>62</v>
          </cell>
          <cell r="H34">
            <v>9.3600000000000012</v>
          </cell>
          <cell r="I34" t="str">
            <v>L</v>
          </cell>
          <cell r="J34">
            <v>36.36</v>
          </cell>
          <cell r="K34">
            <v>23.8</v>
          </cell>
        </row>
        <row r="35">
          <cell r="B35">
            <v>23.204166666666669</v>
          </cell>
          <cell r="C35">
            <v>29</v>
          </cell>
          <cell r="D35">
            <v>21.1</v>
          </cell>
          <cell r="E35">
            <v>89.583333333333329</v>
          </cell>
          <cell r="F35">
            <v>98</v>
          </cell>
          <cell r="G35">
            <v>62</v>
          </cell>
          <cell r="H35">
            <v>11.520000000000001</v>
          </cell>
          <cell r="I35" t="str">
            <v>N</v>
          </cell>
          <cell r="J35">
            <v>33.480000000000004</v>
          </cell>
          <cell r="K35">
            <v>11.200000000000001</v>
          </cell>
        </row>
        <row r="36">
          <cell r="I36" t="str">
            <v>O</v>
          </cell>
        </row>
      </sheetData>
      <sheetData sheetId="3">
        <row r="5">
          <cell r="B5" t="str">
            <v>*</v>
          </cell>
        </row>
      </sheetData>
      <sheetData sheetId="4">
        <row r="5">
          <cell r="B5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24.479166666666661</v>
          </cell>
          <cell r="C5">
            <v>31.8</v>
          </cell>
          <cell r="D5">
            <v>21</v>
          </cell>
          <cell r="E5">
            <v>80.083333333333329</v>
          </cell>
          <cell r="F5">
            <v>95</v>
          </cell>
          <cell r="G5">
            <v>47</v>
          </cell>
          <cell r="H5">
            <v>8.64</v>
          </cell>
          <cell r="I5" t="str">
            <v>L</v>
          </cell>
          <cell r="J5">
            <v>43.92</v>
          </cell>
          <cell r="K5">
            <v>0.2</v>
          </cell>
        </row>
        <row r="6">
          <cell r="B6">
            <v>23.354166666666668</v>
          </cell>
          <cell r="C6">
            <v>31.8</v>
          </cell>
          <cell r="D6">
            <v>20.3</v>
          </cell>
          <cell r="E6">
            <v>84.458333333333329</v>
          </cell>
          <cell r="F6">
            <v>94</v>
          </cell>
          <cell r="G6">
            <v>51</v>
          </cell>
          <cell r="H6">
            <v>24.48</v>
          </cell>
          <cell r="I6" t="str">
            <v>L</v>
          </cell>
          <cell r="J6">
            <v>38.519999999999996</v>
          </cell>
          <cell r="K6">
            <v>0.2</v>
          </cell>
        </row>
        <row r="7">
          <cell r="B7">
            <v>23.858333333333334</v>
          </cell>
          <cell r="C7">
            <v>32.200000000000003</v>
          </cell>
          <cell r="D7">
            <v>19.8</v>
          </cell>
          <cell r="E7">
            <v>78.666666666666671</v>
          </cell>
          <cell r="F7">
            <v>94</v>
          </cell>
          <cell r="G7">
            <v>47</v>
          </cell>
          <cell r="H7">
            <v>0.72000000000000008</v>
          </cell>
          <cell r="I7" t="str">
            <v>L</v>
          </cell>
          <cell r="J7">
            <v>48.6</v>
          </cell>
          <cell r="K7">
            <v>0.2</v>
          </cell>
        </row>
        <row r="8">
          <cell r="B8">
            <v>24.366666666666671</v>
          </cell>
          <cell r="C8">
            <v>31.8</v>
          </cell>
          <cell r="D8">
            <v>20.6</v>
          </cell>
          <cell r="E8">
            <v>80.25</v>
          </cell>
          <cell r="F8">
            <v>95</v>
          </cell>
          <cell r="G8">
            <v>48</v>
          </cell>
          <cell r="H8">
            <v>15.120000000000001</v>
          </cell>
          <cell r="I8" t="str">
            <v>SE</v>
          </cell>
          <cell r="J8">
            <v>53.64</v>
          </cell>
          <cell r="K8">
            <v>0</v>
          </cell>
        </row>
        <row r="9">
          <cell r="B9">
            <v>24.154166666666658</v>
          </cell>
          <cell r="C9">
            <v>30.5</v>
          </cell>
          <cell r="D9">
            <v>21.1</v>
          </cell>
          <cell r="E9">
            <v>80.083333333333329</v>
          </cell>
          <cell r="F9">
            <v>94</v>
          </cell>
          <cell r="G9">
            <v>53</v>
          </cell>
          <cell r="H9">
            <v>32.76</v>
          </cell>
          <cell r="I9" t="str">
            <v>L</v>
          </cell>
          <cell r="J9">
            <v>52.56</v>
          </cell>
          <cell r="K9">
            <v>0.2</v>
          </cell>
        </row>
        <row r="10">
          <cell r="B10">
            <v>23.420833333333331</v>
          </cell>
          <cell r="C10">
            <v>30.3</v>
          </cell>
          <cell r="D10">
            <v>19.8</v>
          </cell>
          <cell r="E10">
            <v>85.5</v>
          </cell>
          <cell r="F10">
            <v>98</v>
          </cell>
          <cell r="G10">
            <v>57</v>
          </cell>
          <cell r="H10">
            <v>22.68</v>
          </cell>
          <cell r="I10" t="str">
            <v>S</v>
          </cell>
          <cell r="J10">
            <v>72.360000000000014</v>
          </cell>
          <cell r="K10">
            <v>0</v>
          </cell>
        </row>
        <row r="11">
          <cell r="B11">
            <v>24.158333333333342</v>
          </cell>
          <cell r="C11">
            <v>30.6</v>
          </cell>
          <cell r="D11">
            <v>19.600000000000001</v>
          </cell>
          <cell r="E11">
            <v>83.458333333333329</v>
          </cell>
          <cell r="F11">
            <v>99</v>
          </cell>
          <cell r="G11">
            <v>56</v>
          </cell>
          <cell r="H11">
            <v>22.32</v>
          </cell>
          <cell r="I11" t="str">
            <v>O</v>
          </cell>
          <cell r="J11">
            <v>34.56</v>
          </cell>
          <cell r="K11">
            <v>0.2</v>
          </cell>
        </row>
        <row r="12">
          <cell r="B12">
            <v>25.229166666666671</v>
          </cell>
          <cell r="C12">
            <v>31.5</v>
          </cell>
          <cell r="D12">
            <v>20.7</v>
          </cell>
          <cell r="E12">
            <v>78.083333333333329</v>
          </cell>
          <cell r="F12">
            <v>96</v>
          </cell>
          <cell r="G12">
            <v>49</v>
          </cell>
          <cell r="H12">
            <v>12.24</v>
          </cell>
          <cell r="I12" t="str">
            <v>O</v>
          </cell>
          <cell r="J12">
            <v>32.04</v>
          </cell>
          <cell r="K12">
            <v>0</v>
          </cell>
        </row>
        <row r="13">
          <cell r="B13">
            <v>24.166666666666668</v>
          </cell>
          <cell r="C13">
            <v>30.8</v>
          </cell>
          <cell r="D13">
            <v>20.9</v>
          </cell>
          <cell r="E13">
            <v>83.708333333333329</v>
          </cell>
          <cell r="F13">
            <v>95</v>
          </cell>
          <cell r="G13">
            <v>56</v>
          </cell>
          <cell r="H13">
            <v>14.04</v>
          </cell>
          <cell r="I13" t="str">
            <v>O</v>
          </cell>
          <cell r="J13">
            <v>32.4</v>
          </cell>
          <cell r="K13">
            <v>0</v>
          </cell>
        </row>
        <row r="14">
          <cell r="B14">
            <v>24.133333333333336</v>
          </cell>
          <cell r="C14">
            <v>30.2</v>
          </cell>
          <cell r="D14">
            <v>20.5</v>
          </cell>
          <cell r="E14">
            <v>84.958333333333329</v>
          </cell>
          <cell r="F14">
            <v>98</v>
          </cell>
          <cell r="G14">
            <v>56</v>
          </cell>
          <cell r="H14">
            <v>25.56</v>
          </cell>
          <cell r="I14" t="str">
            <v>L</v>
          </cell>
          <cell r="J14">
            <v>48.24</v>
          </cell>
          <cell r="K14">
            <v>0.2</v>
          </cell>
        </row>
        <row r="15">
          <cell r="B15">
            <v>24.483333333333331</v>
          </cell>
          <cell r="C15">
            <v>30.6</v>
          </cell>
          <cell r="D15">
            <v>20.5</v>
          </cell>
          <cell r="E15">
            <v>85.083333333333329</v>
          </cell>
          <cell r="F15">
            <v>98</v>
          </cell>
          <cell r="G15">
            <v>52</v>
          </cell>
          <cell r="H15">
            <v>19.440000000000001</v>
          </cell>
          <cell r="I15" t="str">
            <v>O</v>
          </cell>
          <cell r="J15">
            <v>37.080000000000005</v>
          </cell>
          <cell r="K15">
            <v>0</v>
          </cell>
        </row>
        <row r="16">
          <cell r="B16">
            <v>24.787500000000005</v>
          </cell>
          <cell r="C16">
            <v>31.7</v>
          </cell>
          <cell r="D16">
            <v>21.2</v>
          </cell>
          <cell r="E16">
            <v>83.458333333333329</v>
          </cell>
          <cell r="F16">
            <v>97</v>
          </cell>
          <cell r="G16">
            <v>54</v>
          </cell>
          <cell r="H16">
            <v>13.68</v>
          </cell>
          <cell r="I16" t="str">
            <v>O</v>
          </cell>
          <cell r="J16">
            <v>36</v>
          </cell>
          <cell r="K16">
            <v>0</v>
          </cell>
        </row>
        <row r="17">
          <cell r="B17">
            <v>25.437499999999996</v>
          </cell>
          <cell r="C17">
            <v>32.4</v>
          </cell>
          <cell r="D17">
            <v>21.9</v>
          </cell>
          <cell r="E17">
            <v>84.125</v>
          </cell>
          <cell r="F17">
            <v>96</v>
          </cell>
          <cell r="G17">
            <v>54</v>
          </cell>
          <cell r="H17">
            <v>19.079999999999998</v>
          </cell>
          <cell r="I17" t="str">
            <v>O</v>
          </cell>
          <cell r="J17">
            <v>37.440000000000005</v>
          </cell>
          <cell r="K17">
            <v>0.2</v>
          </cell>
        </row>
        <row r="18">
          <cell r="B18">
            <v>25.99166666666666</v>
          </cell>
          <cell r="C18">
            <v>32</v>
          </cell>
          <cell r="D18">
            <v>21.6</v>
          </cell>
          <cell r="E18">
            <v>80.583333333333329</v>
          </cell>
          <cell r="F18">
            <v>97</v>
          </cell>
          <cell r="G18">
            <v>45</v>
          </cell>
          <cell r="H18">
            <v>4.32</v>
          </cell>
          <cell r="I18" t="str">
            <v>N</v>
          </cell>
          <cell r="J18">
            <v>26.28</v>
          </cell>
          <cell r="K18">
            <v>0.4</v>
          </cell>
        </row>
        <row r="19">
          <cell r="B19">
            <v>25.925000000000001</v>
          </cell>
          <cell r="C19">
            <v>31.6</v>
          </cell>
          <cell r="D19">
            <v>22.2</v>
          </cell>
          <cell r="E19">
            <v>80.416666666666671</v>
          </cell>
          <cell r="F19">
            <v>95</v>
          </cell>
          <cell r="G19">
            <v>53</v>
          </cell>
          <cell r="H19">
            <v>18.720000000000002</v>
          </cell>
          <cell r="I19" t="str">
            <v>NO</v>
          </cell>
          <cell r="J19">
            <v>37.800000000000004</v>
          </cell>
          <cell r="K19">
            <v>0.2</v>
          </cell>
        </row>
        <row r="20">
          <cell r="B20">
            <v>25.662500000000005</v>
          </cell>
          <cell r="C20">
            <v>32.4</v>
          </cell>
          <cell r="D20">
            <v>20.7</v>
          </cell>
          <cell r="E20">
            <v>76.916666666666671</v>
          </cell>
          <cell r="F20">
            <v>94</v>
          </cell>
          <cell r="G20">
            <v>39</v>
          </cell>
          <cell r="H20">
            <v>9.7200000000000006</v>
          </cell>
          <cell r="I20" t="str">
            <v>O</v>
          </cell>
          <cell r="J20">
            <v>35.64</v>
          </cell>
          <cell r="K20">
            <v>0.2</v>
          </cell>
        </row>
        <row r="21">
          <cell r="B21">
            <v>26.658333333333331</v>
          </cell>
          <cell r="C21">
            <v>33.1</v>
          </cell>
          <cell r="D21">
            <v>21.9</v>
          </cell>
          <cell r="E21">
            <v>73.208333333333329</v>
          </cell>
          <cell r="F21">
            <v>95</v>
          </cell>
          <cell r="G21">
            <v>38</v>
          </cell>
          <cell r="H21">
            <v>2.8800000000000003</v>
          </cell>
          <cell r="I21" t="str">
            <v>N</v>
          </cell>
          <cell r="J21">
            <v>24.48</v>
          </cell>
          <cell r="K21">
            <v>0.2</v>
          </cell>
        </row>
        <row r="22">
          <cell r="B22">
            <v>26.391666666666669</v>
          </cell>
          <cell r="C22">
            <v>32.5</v>
          </cell>
          <cell r="D22">
            <v>20.3</v>
          </cell>
          <cell r="E22">
            <v>67.875</v>
          </cell>
          <cell r="F22">
            <v>91</v>
          </cell>
          <cell r="G22">
            <v>41</v>
          </cell>
          <cell r="H22">
            <v>29.52</v>
          </cell>
          <cell r="I22" t="str">
            <v>N</v>
          </cell>
          <cell r="J22">
            <v>68.760000000000005</v>
          </cell>
          <cell r="K22">
            <v>1.4</v>
          </cell>
        </row>
        <row r="23">
          <cell r="B23">
            <v>25.058333333333334</v>
          </cell>
          <cell r="C23">
            <v>30.2</v>
          </cell>
          <cell r="D23">
            <v>20</v>
          </cell>
          <cell r="E23">
            <v>80.75</v>
          </cell>
          <cell r="F23">
            <v>94</v>
          </cell>
          <cell r="G23">
            <v>53</v>
          </cell>
          <cell r="H23">
            <v>14.4</v>
          </cell>
          <cell r="I23" t="str">
            <v>SO</v>
          </cell>
          <cell r="J23">
            <v>37.080000000000005</v>
          </cell>
          <cell r="K23">
            <v>0.2</v>
          </cell>
        </row>
        <row r="24">
          <cell r="B24">
            <v>24.349999999999998</v>
          </cell>
          <cell r="C24">
            <v>28.8</v>
          </cell>
          <cell r="D24">
            <v>20.399999999999999</v>
          </cell>
          <cell r="E24">
            <v>85.125</v>
          </cell>
          <cell r="F24">
            <v>96</v>
          </cell>
          <cell r="G24">
            <v>66</v>
          </cell>
          <cell r="H24">
            <v>13.32</v>
          </cell>
          <cell r="I24" t="str">
            <v>SO</v>
          </cell>
          <cell r="J24">
            <v>52.56</v>
          </cell>
          <cell r="K24">
            <v>29.2</v>
          </cell>
        </row>
        <row r="25">
          <cell r="B25">
            <v>23.991666666666671</v>
          </cell>
          <cell r="C25">
            <v>29.4</v>
          </cell>
          <cell r="D25">
            <v>20.399999999999999</v>
          </cell>
          <cell r="E25">
            <v>87.25</v>
          </cell>
          <cell r="F25">
            <v>98</v>
          </cell>
          <cell r="G25">
            <v>62</v>
          </cell>
          <cell r="H25">
            <v>7.2</v>
          </cell>
          <cell r="I25" t="str">
            <v>O</v>
          </cell>
          <cell r="J25">
            <v>33.119999999999997</v>
          </cell>
          <cell r="K25">
            <v>9.3999999999999986</v>
          </cell>
        </row>
        <row r="26">
          <cell r="B26">
            <v>25.0625</v>
          </cell>
          <cell r="C26">
            <v>31</v>
          </cell>
          <cell r="D26">
            <v>20.8</v>
          </cell>
          <cell r="E26">
            <v>82.708333333333329</v>
          </cell>
          <cell r="F26">
            <v>98</v>
          </cell>
          <cell r="G26">
            <v>52</v>
          </cell>
          <cell r="H26">
            <v>10.08</v>
          </cell>
          <cell r="I26" t="str">
            <v>O</v>
          </cell>
          <cell r="J26">
            <v>32.4</v>
          </cell>
          <cell r="K26">
            <v>4.6000000000000023</v>
          </cell>
        </row>
        <row r="27">
          <cell r="B27">
            <v>25.304166666666671</v>
          </cell>
          <cell r="C27">
            <v>31.4</v>
          </cell>
          <cell r="D27">
            <v>21.5</v>
          </cell>
          <cell r="E27">
            <v>80.25</v>
          </cell>
          <cell r="F27">
            <v>94</v>
          </cell>
          <cell r="G27">
            <v>50</v>
          </cell>
          <cell r="H27">
            <v>0.72000000000000008</v>
          </cell>
          <cell r="I27" t="str">
            <v>NO</v>
          </cell>
          <cell r="J27">
            <v>45</v>
          </cell>
          <cell r="K27">
            <v>3.600000000000001</v>
          </cell>
        </row>
        <row r="28">
          <cell r="B28">
            <v>25.458333333333339</v>
          </cell>
          <cell r="C28">
            <v>31.7</v>
          </cell>
          <cell r="D28">
            <v>21.9</v>
          </cell>
          <cell r="E28">
            <v>77.541666666666671</v>
          </cell>
          <cell r="F28">
            <v>92</v>
          </cell>
          <cell r="G28">
            <v>50</v>
          </cell>
          <cell r="H28">
            <v>14.04</v>
          </cell>
          <cell r="I28" t="str">
            <v>L</v>
          </cell>
          <cell r="J28">
            <v>36.36</v>
          </cell>
          <cell r="K28">
            <v>2.6</v>
          </cell>
        </row>
        <row r="29">
          <cell r="B29">
            <v>23.208333333333332</v>
          </cell>
          <cell r="C29">
            <v>31</v>
          </cell>
          <cell r="D29">
            <v>20.399999999999999</v>
          </cell>
          <cell r="E29">
            <v>83.083333333333329</v>
          </cell>
          <cell r="F29">
            <v>94</v>
          </cell>
          <cell r="G29">
            <v>50</v>
          </cell>
          <cell r="H29">
            <v>18</v>
          </cell>
          <cell r="I29" t="str">
            <v>L</v>
          </cell>
          <cell r="J29">
            <v>60.839999999999996</v>
          </cell>
          <cell r="K29">
            <v>1.7999999999999998</v>
          </cell>
        </row>
        <row r="30">
          <cell r="B30">
            <v>22.049999999999997</v>
          </cell>
          <cell r="C30">
            <v>27.5</v>
          </cell>
          <cell r="D30">
            <v>19.399999999999999</v>
          </cell>
          <cell r="E30">
            <v>83.416666666666671</v>
          </cell>
          <cell r="F30">
            <v>91</v>
          </cell>
          <cell r="G30">
            <v>63</v>
          </cell>
          <cell r="H30">
            <v>14.04</v>
          </cell>
          <cell r="I30" t="str">
            <v>L</v>
          </cell>
          <cell r="J30">
            <v>32.4</v>
          </cell>
          <cell r="K30">
            <v>1.4</v>
          </cell>
        </row>
        <row r="31">
          <cell r="B31">
            <v>22.504166666666663</v>
          </cell>
          <cell r="C31">
            <v>27</v>
          </cell>
          <cell r="D31">
            <v>20.2</v>
          </cell>
          <cell r="E31">
            <v>87.333333333333329</v>
          </cell>
          <cell r="F31">
            <v>97</v>
          </cell>
          <cell r="G31">
            <v>65</v>
          </cell>
          <cell r="H31">
            <v>15.48</v>
          </cell>
          <cell r="I31" t="str">
            <v>L</v>
          </cell>
          <cell r="J31">
            <v>32.4</v>
          </cell>
          <cell r="K31">
            <v>0.8</v>
          </cell>
        </row>
        <row r="32">
          <cell r="B32">
            <v>22.208333333333332</v>
          </cell>
          <cell r="C32">
            <v>26.1</v>
          </cell>
          <cell r="D32">
            <v>20</v>
          </cell>
          <cell r="E32">
            <v>87.916666666666671</v>
          </cell>
          <cell r="F32">
            <v>97</v>
          </cell>
          <cell r="G32">
            <v>70</v>
          </cell>
          <cell r="H32">
            <v>5.7600000000000007</v>
          </cell>
          <cell r="I32" t="str">
            <v>L</v>
          </cell>
          <cell r="J32">
            <v>23.759999999999998</v>
          </cell>
          <cell r="K32">
            <v>1</v>
          </cell>
        </row>
        <row r="33">
          <cell r="B33">
            <v>23.804166666666671</v>
          </cell>
          <cell r="C33">
            <v>28.8</v>
          </cell>
          <cell r="D33">
            <v>20.8</v>
          </cell>
          <cell r="E33">
            <v>82.5</v>
          </cell>
          <cell r="F33">
            <v>97</v>
          </cell>
          <cell r="G33">
            <v>56</v>
          </cell>
          <cell r="H33">
            <v>6.12</v>
          </cell>
          <cell r="I33" t="str">
            <v>L</v>
          </cell>
          <cell r="J33">
            <v>28.08</v>
          </cell>
          <cell r="K33">
            <v>0.60000000000000009</v>
          </cell>
        </row>
        <row r="34">
          <cell r="B34">
            <v>23.254166666666666</v>
          </cell>
          <cell r="C34">
            <v>29.1</v>
          </cell>
          <cell r="D34">
            <v>19.2</v>
          </cell>
          <cell r="E34">
            <v>82.666666666666671</v>
          </cell>
          <cell r="F34">
            <v>95</v>
          </cell>
          <cell r="G34">
            <v>56</v>
          </cell>
          <cell r="H34">
            <v>14.76</v>
          </cell>
          <cell r="I34" t="str">
            <v>L</v>
          </cell>
          <cell r="J34">
            <v>26.64</v>
          </cell>
          <cell r="K34">
            <v>1.5999999999999999</v>
          </cell>
        </row>
        <row r="35">
          <cell r="B35">
            <v>22.041666666666671</v>
          </cell>
          <cell r="C35">
            <v>27</v>
          </cell>
          <cell r="D35">
            <v>19.5</v>
          </cell>
          <cell r="E35">
            <v>87.541666666666671</v>
          </cell>
          <cell r="F35">
            <v>97</v>
          </cell>
          <cell r="G35">
            <v>63</v>
          </cell>
          <cell r="H35">
            <v>4.6800000000000006</v>
          </cell>
          <cell r="I35" t="str">
            <v>L</v>
          </cell>
          <cell r="J35">
            <v>23.759999999999998</v>
          </cell>
          <cell r="K35">
            <v>0.60000000000000009</v>
          </cell>
        </row>
        <row r="36">
          <cell r="I36" t="str">
            <v>L</v>
          </cell>
        </row>
      </sheetData>
      <sheetData sheetId="3">
        <row r="5">
          <cell r="B5" t="str">
            <v>*</v>
          </cell>
        </row>
      </sheetData>
      <sheetData sheetId="4">
        <row r="5">
          <cell r="B5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3">
        <row r="5">
          <cell r="B5" t="str">
            <v>*</v>
          </cell>
        </row>
      </sheetData>
      <sheetData sheetId="4">
        <row r="5">
          <cell r="B5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26.204166666666662</v>
          </cell>
          <cell r="C5">
            <v>32.5</v>
          </cell>
          <cell r="D5">
            <v>21.7</v>
          </cell>
          <cell r="E5">
            <v>78.583333333333329</v>
          </cell>
          <cell r="F5">
            <v>94</v>
          </cell>
          <cell r="G5">
            <v>52</v>
          </cell>
          <cell r="H5">
            <v>11.520000000000001</v>
          </cell>
          <cell r="I5" t="str">
            <v>NO</v>
          </cell>
          <cell r="J5">
            <v>28.08</v>
          </cell>
          <cell r="K5">
            <v>2</v>
          </cell>
        </row>
        <row r="6">
          <cell r="B6">
            <v>24.775000000000006</v>
          </cell>
          <cell r="C6">
            <v>32.700000000000003</v>
          </cell>
          <cell r="D6">
            <v>21.5</v>
          </cell>
          <cell r="E6">
            <v>82.5</v>
          </cell>
          <cell r="F6">
            <v>95</v>
          </cell>
          <cell r="G6">
            <v>47</v>
          </cell>
          <cell r="H6">
            <v>12.6</v>
          </cell>
          <cell r="I6" t="str">
            <v>S</v>
          </cell>
          <cell r="J6">
            <v>45</v>
          </cell>
          <cell r="K6">
            <v>15</v>
          </cell>
        </row>
        <row r="7">
          <cell r="B7">
            <v>25.970833333333331</v>
          </cell>
          <cell r="C7">
            <v>33.5</v>
          </cell>
          <cell r="D7">
            <v>21</v>
          </cell>
          <cell r="E7">
            <v>75.541666666666671</v>
          </cell>
          <cell r="F7">
            <v>95</v>
          </cell>
          <cell r="G7">
            <v>39</v>
          </cell>
          <cell r="H7">
            <v>10.08</v>
          </cell>
          <cell r="I7" t="str">
            <v>SE</v>
          </cell>
          <cell r="J7">
            <v>23.040000000000003</v>
          </cell>
          <cell r="K7">
            <v>3.600000000000001</v>
          </cell>
        </row>
        <row r="8">
          <cell r="B8">
            <v>27.479166666666668</v>
          </cell>
          <cell r="C8">
            <v>34</v>
          </cell>
          <cell r="D8">
            <v>21.4</v>
          </cell>
          <cell r="E8">
            <v>67.458333333333329</v>
          </cell>
          <cell r="F8">
            <v>91</v>
          </cell>
          <cell r="G8">
            <v>39</v>
          </cell>
          <cell r="H8">
            <v>10.8</v>
          </cell>
          <cell r="I8" t="str">
            <v>SE</v>
          </cell>
          <cell r="J8">
            <v>24.840000000000003</v>
          </cell>
          <cell r="K8">
            <v>0</v>
          </cell>
        </row>
        <row r="9">
          <cell r="B9">
            <v>26.741666666666664</v>
          </cell>
          <cell r="C9">
            <v>33.9</v>
          </cell>
          <cell r="D9">
            <v>21.5</v>
          </cell>
          <cell r="E9">
            <v>71.625</v>
          </cell>
          <cell r="F9">
            <v>92</v>
          </cell>
          <cell r="G9">
            <v>37</v>
          </cell>
          <cell r="H9">
            <v>15.840000000000002</v>
          </cell>
          <cell r="I9" t="str">
            <v>NO</v>
          </cell>
          <cell r="J9">
            <v>35.28</v>
          </cell>
          <cell r="K9">
            <v>0.2</v>
          </cell>
        </row>
        <row r="10">
          <cell r="B10">
            <v>24.975000000000005</v>
          </cell>
          <cell r="C10">
            <v>30.3</v>
          </cell>
          <cell r="D10">
            <v>21.3</v>
          </cell>
          <cell r="E10">
            <v>78.458333333333329</v>
          </cell>
          <cell r="F10">
            <v>94</v>
          </cell>
          <cell r="G10">
            <v>47</v>
          </cell>
          <cell r="H10">
            <v>11.520000000000001</v>
          </cell>
          <cell r="I10" t="str">
            <v>SE</v>
          </cell>
          <cell r="J10">
            <v>30.6</v>
          </cell>
          <cell r="K10">
            <v>0</v>
          </cell>
        </row>
        <row r="11">
          <cell r="B11">
            <v>25.583333333333339</v>
          </cell>
          <cell r="C11">
            <v>31.1</v>
          </cell>
          <cell r="D11">
            <v>20.6</v>
          </cell>
          <cell r="E11">
            <v>74.75</v>
          </cell>
          <cell r="F11">
            <v>94</v>
          </cell>
          <cell r="G11">
            <v>53</v>
          </cell>
          <cell r="H11">
            <v>9.7200000000000006</v>
          </cell>
          <cell r="I11" t="str">
            <v>NO</v>
          </cell>
          <cell r="J11">
            <v>25.2</v>
          </cell>
          <cell r="K11">
            <v>0</v>
          </cell>
        </row>
        <row r="12">
          <cell r="B12">
            <v>26.245833333333334</v>
          </cell>
          <cell r="C12">
            <v>32.6</v>
          </cell>
          <cell r="D12">
            <v>21.9</v>
          </cell>
          <cell r="E12">
            <v>72.5</v>
          </cell>
          <cell r="F12">
            <v>93</v>
          </cell>
          <cell r="G12">
            <v>45</v>
          </cell>
          <cell r="H12">
            <v>13.32</v>
          </cell>
          <cell r="I12" t="str">
            <v>NO</v>
          </cell>
          <cell r="J12">
            <v>28.44</v>
          </cell>
          <cell r="K12">
            <v>0</v>
          </cell>
        </row>
        <row r="13">
          <cell r="B13">
            <v>26.166666666666668</v>
          </cell>
          <cell r="C13">
            <v>32.700000000000003</v>
          </cell>
          <cell r="D13">
            <v>22.4</v>
          </cell>
          <cell r="E13">
            <v>76.708333333333329</v>
          </cell>
          <cell r="F13">
            <v>92</v>
          </cell>
          <cell r="G13">
            <v>46</v>
          </cell>
          <cell r="H13">
            <v>11.879999999999999</v>
          </cell>
          <cell r="I13" t="str">
            <v>NO</v>
          </cell>
          <cell r="J13">
            <v>48.96</v>
          </cell>
          <cell r="K13">
            <v>0</v>
          </cell>
        </row>
        <row r="14">
          <cell r="B14">
            <v>24.308333333333334</v>
          </cell>
          <cell r="C14">
            <v>30.6</v>
          </cell>
          <cell r="D14">
            <v>20.9</v>
          </cell>
          <cell r="E14">
            <v>85.041666666666671</v>
          </cell>
          <cell r="F14">
            <v>96</v>
          </cell>
          <cell r="G14">
            <v>61</v>
          </cell>
          <cell r="H14">
            <v>18</v>
          </cell>
          <cell r="I14" t="str">
            <v>NO</v>
          </cell>
          <cell r="J14">
            <v>32.76</v>
          </cell>
          <cell r="K14">
            <v>0</v>
          </cell>
        </row>
        <row r="15">
          <cell r="B15">
            <v>25.458333333333332</v>
          </cell>
          <cell r="C15">
            <v>32.6</v>
          </cell>
          <cell r="D15">
            <v>20.9</v>
          </cell>
          <cell r="E15">
            <v>81</v>
          </cell>
          <cell r="F15">
            <v>96</v>
          </cell>
          <cell r="G15">
            <v>48</v>
          </cell>
          <cell r="H15">
            <v>12.24</v>
          </cell>
          <cell r="I15" t="str">
            <v>NO</v>
          </cell>
          <cell r="J15">
            <v>27</v>
          </cell>
          <cell r="K15">
            <v>0</v>
          </cell>
        </row>
        <row r="16">
          <cell r="B16">
            <v>26.533333333333328</v>
          </cell>
          <cell r="C16">
            <v>33</v>
          </cell>
          <cell r="D16">
            <v>22.7</v>
          </cell>
          <cell r="E16">
            <v>80.708333333333329</v>
          </cell>
          <cell r="F16">
            <v>96</v>
          </cell>
          <cell r="G16">
            <v>51</v>
          </cell>
          <cell r="H16">
            <v>10.8</v>
          </cell>
          <cell r="I16" t="str">
            <v>NO</v>
          </cell>
          <cell r="J16">
            <v>26.64</v>
          </cell>
          <cell r="K16">
            <v>0</v>
          </cell>
        </row>
        <row r="17">
          <cell r="B17">
            <v>27.429166666666671</v>
          </cell>
          <cell r="C17">
            <v>33.1</v>
          </cell>
          <cell r="D17">
            <v>23.1</v>
          </cell>
          <cell r="E17">
            <v>76.208333333333329</v>
          </cell>
          <cell r="F17">
            <v>93</v>
          </cell>
          <cell r="G17">
            <v>52</v>
          </cell>
          <cell r="H17">
            <v>13.68</v>
          </cell>
          <cell r="I17" t="str">
            <v>NO</v>
          </cell>
          <cell r="J17">
            <v>29.52</v>
          </cell>
          <cell r="K17">
            <v>0</v>
          </cell>
        </row>
        <row r="18">
          <cell r="B18">
            <v>27.933333333333326</v>
          </cell>
          <cell r="C18">
            <v>33.700000000000003</v>
          </cell>
          <cell r="D18">
            <v>23.8</v>
          </cell>
          <cell r="E18">
            <v>74.708333333333329</v>
          </cell>
          <cell r="F18">
            <v>92</v>
          </cell>
          <cell r="G18">
            <v>51</v>
          </cell>
          <cell r="H18">
            <v>14.4</v>
          </cell>
          <cell r="I18" t="str">
            <v>NO</v>
          </cell>
          <cell r="J18">
            <v>33.480000000000004</v>
          </cell>
          <cell r="K18">
            <v>0</v>
          </cell>
        </row>
        <row r="19">
          <cell r="B19">
            <v>27.516666666666662</v>
          </cell>
          <cell r="C19">
            <v>33</v>
          </cell>
          <cell r="D19">
            <v>23.7</v>
          </cell>
          <cell r="E19">
            <v>74.291666666666671</v>
          </cell>
          <cell r="F19">
            <v>90</v>
          </cell>
          <cell r="G19">
            <v>52</v>
          </cell>
          <cell r="H19">
            <v>14.04</v>
          </cell>
          <cell r="I19" t="str">
            <v>NO</v>
          </cell>
          <cell r="J19">
            <v>30.240000000000002</v>
          </cell>
          <cell r="K19">
            <v>0</v>
          </cell>
        </row>
        <row r="20">
          <cell r="B20">
            <v>27.066666666666674</v>
          </cell>
          <cell r="C20">
            <v>33.5</v>
          </cell>
          <cell r="D20">
            <v>21.6</v>
          </cell>
          <cell r="E20">
            <v>73.041666666666671</v>
          </cell>
          <cell r="F20">
            <v>92</v>
          </cell>
          <cell r="G20">
            <v>47</v>
          </cell>
          <cell r="H20">
            <v>13.68</v>
          </cell>
          <cell r="I20" t="str">
            <v>NO</v>
          </cell>
          <cell r="J20">
            <v>28.08</v>
          </cell>
          <cell r="K20">
            <v>0</v>
          </cell>
        </row>
        <row r="21">
          <cell r="B21">
            <v>28.466666666666658</v>
          </cell>
          <cell r="C21">
            <v>34.6</v>
          </cell>
          <cell r="D21">
            <v>22.9</v>
          </cell>
          <cell r="E21">
            <v>65.958333333333329</v>
          </cell>
          <cell r="F21">
            <v>84</v>
          </cell>
          <cell r="G21">
            <v>40</v>
          </cell>
          <cell r="H21">
            <v>22.32</v>
          </cell>
          <cell r="I21" t="str">
            <v>NO</v>
          </cell>
          <cell r="J21">
            <v>55.440000000000005</v>
          </cell>
          <cell r="K21">
            <v>0</v>
          </cell>
        </row>
        <row r="22">
          <cell r="B22">
            <v>27.641666666666666</v>
          </cell>
          <cell r="C22">
            <v>33.1</v>
          </cell>
          <cell r="D22">
            <v>20.399999999999999</v>
          </cell>
          <cell r="E22">
            <v>69.583333333333329</v>
          </cell>
          <cell r="F22">
            <v>92</v>
          </cell>
          <cell r="G22">
            <v>42</v>
          </cell>
          <cell r="H22">
            <v>13.68</v>
          </cell>
          <cell r="I22" t="str">
            <v>NO</v>
          </cell>
          <cell r="J22">
            <v>58.680000000000007</v>
          </cell>
          <cell r="K22">
            <v>0</v>
          </cell>
        </row>
        <row r="23">
          <cell r="B23">
            <v>26.891666666666666</v>
          </cell>
          <cell r="C23">
            <v>33.5</v>
          </cell>
          <cell r="D23">
            <v>23.4</v>
          </cell>
          <cell r="E23">
            <v>76.541666666666671</v>
          </cell>
          <cell r="F23">
            <v>91</v>
          </cell>
          <cell r="G23">
            <v>51</v>
          </cell>
          <cell r="H23">
            <v>11.879999999999999</v>
          </cell>
          <cell r="I23" t="str">
            <v>NO</v>
          </cell>
          <cell r="J23">
            <v>45</v>
          </cell>
          <cell r="K23">
            <v>0</v>
          </cell>
        </row>
        <row r="24">
          <cell r="B24">
            <v>26.808333333333334</v>
          </cell>
          <cell r="C24">
            <v>33.700000000000003</v>
          </cell>
          <cell r="D24">
            <v>22.4</v>
          </cell>
          <cell r="E24">
            <v>75.25</v>
          </cell>
          <cell r="F24">
            <v>91</v>
          </cell>
          <cell r="G24">
            <v>44</v>
          </cell>
          <cell r="H24">
            <v>9.7200000000000006</v>
          </cell>
          <cell r="I24" t="str">
            <v>SE</v>
          </cell>
          <cell r="J24">
            <v>23.400000000000002</v>
          </cell>
          <cell r="K24">
            <v>0</v>
          </cell>
        </row>
        <row r="25">
          <cell r="B25">
            <v>25.629166666666666</v>
          </cell>
          <cell r="C25">
            <v>32.5</v>
          </cell>
          <cell r="D25">
            <v>22</v>
          </cell>
          <cell r="E25">
            <v>78.916666666666671</v>
          </cell>
          <cell r="F25">
            <v>94</v>
          </cell>
          <cell r="G25">
            <v>49</v>
          </cell>
          <cell r="H25">
            <v>11.520000000000001</v>
          </cell>
          <cell r="I25" t="str">
            <v>SE</v>
          </cell>
          <cell r="J25">
            <v>30.240000000000002</v>
          </cell>
          <cell r="K25">
            <v>0</v>
          </cell>
        </row>
        <row r="26">
          <cell r="B26">
            <v>25.612499999999997</v>
          </cell>
          <cell r="C26">
            <v>32.700000000000003</v>
          </cell>
          <cell r="D26">
            <v>21.1</v>
          </cell>
          <cell r="E26">
            <v>81.125</v>
          </cell>
          <cell r="F26">
            <v>96</v>
          </cell>
          <cell r="G26">
            <v>51</v>
          </cell>
          <cell r="H26">
            <v>10.8</v>
          </cell>
          <cell r="I26" t="str">
            <v>NO</v>
          </cell>
          <cell r="J26">
            <v>23.759999999999998</v>
          </cell>
          <cell r="K26" t="str">
            <v>*</v>
          </cell>
        </row>
        <row r="27">
          <cell r="B27">
            <v>27.491666666666664</v>
          </cell>
          <cell r="C27">
            <v>33.9</v>
          </cell>
          <cell r="D27">
            <v>23.2</v>
          </cell>
          <cell r="E27">
            <v>71.125</v>
          </cell>
          <cell r="F27">
            <v>89</v>
          </cell>
          <cell r="G27">
            <v>42</v>
          </cell>
          <cell r="H27">
            <v>13.68</v>
          </cell>
          <cell r="I27" t="str">
            <v>NO</v>
          </cell>
          <cell r="J27">
            <v>29.16</v>
          </cell>
          <cell r="K27" t="str">
            <v>*</v>
          </cell>
        </row>
        <row r="28">
          <cell r="B28">
            <v>28.137500000000003</v>
          </cell>
          <cell r="C28">
            <v>34.700000000000003</v>
          </cell>
          <cell r="D28">
            <v>24.1</v>
          </cell>
          <cell r="E28">
            <v>68.041666666666671</v>
          </cell>
          <cell r="F28">
            <v>85</v>
          </cell>
          <cell r="G28">
            <v>40</v>
          </cell>
          <cell r="H28">
            <v>15.48</v>
          </cell>
          <cell r="I28" t="str">
            <v>NO</v>
          </cell>
          <cell r="J28">
            <v>34.200000000000003</v>
          </cell>
          <cell r="K28" t="str">
            <v>*</v>
          </cell>
        </row>
        <row r="29">
          <cell r="B29">
            <v>22.995833333333334</v>
          </cell>
          <cell r="C29">
            <v>26.1</v>
          </cell>
          <cell r="D29">
            <v>20.5</v>
          </cell>
          <cell r="E29">
            <v>87.125</v>
          </cell>
          <cell r="F29">
            <v>95</v>
          </cell>
          <cell r="G29">
            <v>73</v>
          </cell>
          <cell r="H29">
            <v>20.52</v>
          </cell>
          <cell r="I29" t="str">
            <v>SE</v>
          </cell>
          <cell r="J29">
            <v>43.2</v>
          </cell>
          <cell r="K29" t="str">
            <v>*</v>
          </cell>
        </row>
        <row r="30">
          <cell r="B30">
            <v>20.445833333333336</v>
          </cell>
          <cell r="C30">
            <v>28</v>
          </cell>
          <cell r="D30">
            <v>14.4</v>
          </cell>
          <cell r="E30">
            <v>75.125</v>
          </cell>
          <cell r="F30">
            <v>93</v>
          </cell>
          <cell r="G30">
            <v>56</v>
          </cell>
          <cell r="H30">
            <v>21.240000000000002</v>
          </cell>
          <cell r="I30" t="str">
            <v>SE</v>
          </cell>
          <cell r="J30">
            <v>38.159999999999997</v>
          </cell>
          <cell r="K30" t="str">
            <v>*</v>
          </cell>
        </row>
        <row r="31">
          <cell r="B31">
            <v>23.229166666666661</v>
          </cell>
          <cell r="C31">
            <v>29.6</v>
          </cell>
          <cell r="D31">
            <v>20.100000000000001</v>
          </cell>
          <cell r="E31">
            <v>80.916666666666671</v>
          </cell>
          <cell r="F31">
            <v>94</v>
          </cell>
          <cell r="G31">
            <v>56</v>
          </cell>
          <cell r="H31">
            <v>14.4</v>
          </cell>
          <cell r="I31" t="str">
            <v>SE</v>
          </cell>
          <cell r="J31">
            <v>30.6</v>
          </cell>
          <cell r="K31" t="str">
            <v>*</v>
          </cell>
        </row>
        <row r="32">
          <cell r="B32">
            <v>22.875</v>
          </cell>
          <cell r="C32">
            <v>27.3</v>
          </cell>
          <cell r="D32">
            <v>20.5</v>
          </cell>
          <cell r="E32">
            <v>85.916666666666671</v>
          </cell>
          <cell r="F32">
            <v>96</v>
          </cell>
          <cell r="G32">
            <v>66</v>
          </cell>
          <cell r="H32">
            <v>13.32</v>
          </cell>
          <cell r="I32" t="str">
            <v>NE</v>
          </cell>
          <cell r="J32">
            <v>29.52</v>
          </cell>
          <cell r="K32" t="str">
            <v>*</v>
          </cell>
        </row>
        <row r="33">
          <cell r="B33">
            <v>24.520833333333339</v>
          </cell>
          <cell r="C33">
            <v>31</v>
          </cell>
          <cell r="D33">
            <v>22</v>
          </cell>
          <cell r="E33">
            <v>80.083333333333329</v>
          </cell>
          <cell r="F33">
            <v>94</v>
          </cell>
          <cell r="G33">
            <v>53</v>
          </cell>
          <cell r="H33">
            <v>11.879999999999999</v>
          </cell>
          <cell r="I33" t="str">
            <v>SE</v>
          </cell>
          <cell r="J33">
            <v>25.92</v>
          </cell>
          <cell r="K33" t="str">
            <v>*</v>
          </cell>
        </row>
        <row r="34">
          <cell r="B34">
            <v>23.237500000000001</v>
          </cell>
          <cell r="C34">
            <v>29.5</v>
          </cell>
          <cell r="D34">
            <v>20.6</v>
          </cell>
          <cell r="E34">
            <v>82.791666666666671</v>
          </cell>
          <cell r="F34">
            <v>95</v>
          </cell>
          <cell r="G34">
            <v>56</v>
          </cell>
          <cell r="H34">
            <v>9</v>
          </cell>
          <cell r="I34" t="str">
            <v>SE</v>
          </cell>
          <cell r="J34">
            <v>22.68</v>
          </cell>
          <cell r="K34" t="str">
            <v>*</v>
          </cell>
        </row>
        <row r="35">
          <cell r="B35">
            <v>23.283333333333342</v>
          </cell>
          <cell r="C35">
            <v>28.5</v>
          </cell>
          <cell r="D35">
            <v>20.6</v>
          </cell>
          <cell r="E35">
            <v>85.166666666666671</v>
          </cell>
          <cell r="F35">
            <v>96</v>
          </cell>
          <cell r="G35">
            <v>62</v>
          </cell>
          <cell r="H35">
            <v>10.08</v>
          </cell>
          <cell r="I35" t="str">
            <v>NO</v>
          </cell>
          <cell r="J35">
            <v>26.64</v>
          </cell>
          <cell r="K35" t="str">
            <v>*</v>
          </cell>
        </row>
      </sheetData>
      <sheetData sheetId="3">
        <row r="5">
          <cell r="B5">
            <v>21.987500000000001</v>
          </cell>
        </row>
      </sheetData>
      <sheetData sheetId="4">
        <row r="5">
          <cell r="B5">
            <v>26.95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25.158333333333335</v>
          </cell>
          <cell r="C5">
            <v>33.6</v>
          </cell>
          <cell r="D5">
            <v>22.1</v>
          </cell>
          <cell r="E5">
            <v>81.791666666666671</v>
          </cell>
          <cell r="F5">
            <v>98</v>
          </cell>
          <cell r="G5">
            <v>42</v>
          </cell>
          <cell r="H5">
            <v>24.12</v>
          </cell>
          <cell r="I5" t="str">
            <v>L</v>
          </cell>
          <cell r="J5">
            <v>43.2</v>
          </cell>
          <cell r="K5">
            <v>3.2</v>
          </cell>
        </row>
        <row r="6">
          <cell r="B6">
            <v>25.645833333333329</v>
          </cell>
          <cell r="C6">
            <v>33.9</v>
          </cell>
          <cell r="D6">
            <v>21.5</v>
          </cell>
          <cell r="E6">
            <v>77.458333333333329</v>
          </cell>
          <cell r="F6">
            <v>100</v>
          </cell>
          <cell r="G6">
            <v>42</v>
          </cell>
          <cell r="H6">
            <v>18</v>
          </cell>
          <cell r="I6" t="str">
            <v>L</v>
          </cell>
          <cell r="J6">
            <v>52.92</v>
          </cell>
          <cell r="K6">
            <v>0</v>
          </cell>
        </row>
        <row r="7">
          <cell r="B7">
            <v>25.366666666666671</v>
          </cell>
          <cell r="C7">
            <v>34.4</v>
          </cell>
          <cell r="D7">
            <v>22.1</v>
          </cell>
          <cell r="E7">
            <v>77</v>
          </cell>
          <cell r="F7">
            <v>97</v>
          </cell>
          <cell r="G7">
            <v>36</v>
          </cell>
          <cell r="H7">
            <v>18.36</v>
          </cell>
          <cell r="I7" t="str">
            <v>SE</v>
          </cell>
          <cell r="J7">
            <v>38.880000000000003</v>
          </cell>
          <cell r="K7">
            <v>6.6</v>
          </cell>
        </row>
        <row r="8">
          <cell r="B8">
            <v>26.045833333333338</v>
          </cell>
          <cell r="C8">
            <v>33.6</v>
          </cell>
          <cell r="D8">
            <v>21.6</v>
          </cell>
          <cell r="E8">
            <v>74.541666666666671</v>
          </cell>
          <cell r="F8">
            <v>97</v>
          </cell>
          <cell r="G8">
            <v>40</v>
          </cell>
          <cell r="H8">
            <v>19.440000000000001</v>
          </cell>
          <cell r="I8" t="str">
            <v>L</v>
          </cell>
          <cell r="J8">
            <v>34.200000000000003</v>
          </cell>
          <cell r="K8">
            <v>0</v>
          </cell>
        </row>
        <row r="9">
          <cell r="B9">
            <v>26.3125</v>
          </cell>
          <cell r="C9">
            <v>33.6</v>
          </cell>
          <cell r="D9">
            <v>21.9</v>
          </cell>
          <cell r="E9">
            <v>71.291666666666671</v>
          </cell>
          <cell r="F9">
            <v>94</v>
          </cell>
          <cell r="G9">
            <v>36</v>
          </cell>
          <cell r="H9">
            <v>15.120000000000001</v>
          </cell>
          <cell r="I9" t="str">
            <v>L</v>
          </cell>
          <cell r="J9">
            <v>31.319999999999997</v>
          </cell>
          <cell r="K9">
            <v>0</v>
          </cell>
        </row>
        <row r="10">
          <cell r="B10">
            <v>24.887500000000006</v>
          </cell>
          <cell r="C10">
            <v>31.7</v>
          </cell>
          <cell r="D10">
            <v>22.2</v>
          </cell>
          <cell r="E10">
            <v>84.708333333333329</v>
          </cell>
          <cell r="F10">
            <v>100</v>
          </cell>
          <cell r="G10">
            <v>52</v>
          </cell>
          <cell r="H10">
            <v>24.48</v>
          </cell>
          <cell r="I10" t="str">
            <v>NO</v>
          </cell>
          <cell r="J10">
            <v>45.36</v>
          </cell>
          <cell r="K10">
            <v>0</v>
          </cell>
        </row>
        <row r="11">
          <cell r="B11">
            <v>24.908333333333342</v>
          </cell>
          <cell r="C11">
            <v>31.6</v>
          </cell>
          <cell r="D11">
            <v>20</v>
          </cell>
          <cell r="E11">
            <v>81.25</v>
          </cell>
          <cell r="F11">
            <v>100</v>
          </cell>
          <cell r="G11">
            <v>48</v>
          </cell>
          <cell r="H11">
            <v>15.840000000000002</v>
          </cell>
          <cell r="I11" t="str">
            <v>O</v>
          </cell>
          <cell r="J11">
            <v>30.6</v>
          </cell>
          <cell r="K11">
            <v>0</v>
          </cell>
        </row>
        <row r="12">
          <cell r="B12">
            <v>26.237500000000001</v>
          </cell>
          <cell r="C12">
            <v>32.299999999999997</v>
          </cell>
          <cell r="D12">
            <v>22</v>
          </cell>
          <cell r="E12">
            <v>78.625</v>
          </cell>
          <cell r="F12">
            <v>100</v>
          </cell>
          <cell r="G12">
            <v>47</v>
          </cell>
          <cell r="H12">
            <v>14.76</v>
          </cell>
          <cell r="I12" t="str">
            <v>SO</v>
          </cell>
          <cell r="J12">
            <v>28.44</v>
          </cell>
          <cell r="K12">
            <v>0</v>
          </cell>
        </row>
        <row r="13">
          <cell r="B13">
            <v>25.154166666666665</v>
          </cell>
          <cell r="C13">
            <v>30</v>
          </cell>
          <cell r="D13">
            <v>20.7</v>
          </cell>
          <cell r="E13">
            <v>81.666666666666671</v>
          </cell>
          <cell r="F13">
            <v>100</v>
          </cell>
          <cell r="G13">
            <v>63</v>
          </cell>
          <cell r="H13">
            <v>19.440000000000001</v>
          </cell>
          <cell r="I13" t="str">
            <v>NE</v>
          </cell>
          <cell r="J13">
            <v>52.56</v>
          </cell>
          <cell r="K13">
            <v>35</v>
          </cell>
        </row>
        <row r="14">
          <cell r="B14">
            <v>25.570833333333329</v>
          </cell>
          <cell r="C14">
            <v>31.7</v>
          </cell>
          <cell r="D14">
            <v>22.2</v>
          </cell>
          <cell r="E14">
            <v>82.416666666666671</v>
          </cell>
          <cell r="F14">
            <v>98</v>
          </cell>
          <cell r="G14">
            <v>53</v>
          </cell>
          <cell r="H14">
            <v>16.559999999999999</v>
          </cell>
          <cell r="I14" t="str">
            <v>NE</v>
          </cell>
          <cell r="J14">
            <v>34.200000000000003</v>
          </cell>
          <cell r="K14">
            <v>1</v>
          </cell>
        </row>
        <row r="15">
          <cell r="B15">
            <v>25.091666666666665</v>
          </cell>
          <cell r="C15">
            <v>30.9</v>
          </cell>
          <cell r="D15">
            <v>22.4</v>
          </cell>
          <cell r="E15">
            <v>87</v>
          </cell>
          <cell r="F15">
            <v>100</v>
          </cell>
          <cell r="G15">
            <v>54</v>
          </cell>
          <cell r="H15">
            <v>23.400000000000002</v>
          </cell>
          <cell r="I15" t="str">
            <v>O</v>
          </cell>
          <cell r="J15">
            <v>44.28</v>
          </cell>
          <cell r="K15">
            <v>5.6</v>
          </cell>
        </row>
        <row r="16">
          <cell r="B16">
            <v>25.712499999999995</v>
          </cell>
          <cell r="C16">
            <v>31.2</v>
          </cell>
          <cell r="D16">
            <v>22.8</v>
          </cell>
          <cell r="E16">
            <v>84.75</v>
          </cell>
          <cell r="F16">
            <v>99</v>
          </cell>
          <cell r="G16">
            <v>56</v>
          </cell>
          <cell r="H16">
            <v>18.36</v>
          </cell>
          <cell r="I16" t="str">
            <v>N</v>
          </cell>
          <cell r="J16">
            <v>29.16</v>
          </cell>
          <cell r="K16">
            <v>0.2</v>
          </cell>
        </row>
        <row r="17">
          <cell r="B17">
            <v>27.058333333333334</v>
          </cell>
          <cell r="C17">
            <v>32.4</v>
          </cell>
          <cell r="D17">
            <v>23.6</v>
          </cell>
          <cell r="E17">
            <v>81.375</v>
          </cell>
          <cell r="F17">
            <v>98</v>
          </cell>
          <cell r="G17">
            <v>54</v>
          </cell>
          <cell r="H17">
            <v>15.48</v>
          </cell>
          <cell r="I17" t="str">
            <v>NE</v>
          </cell>
          <cell r="J17">
            <v>27</v>
          </cell>
          <cell r="K17">
            <v>9.6</v>
          </cell>
        </row>
        <row r="18">
          <cell r="B18">
            <v>25.791666666666661</v>
          </cell>
          <cell r="C18">
            <v>31.8</v>
          </cell>
          <cell r="D18">
            <v>21.2</v>
          </cell>
          <cell r="E18">
            <v>86.625</v>
          </cell>
          <cell r="F18">
            <v>100</v>
          </cell>
          <cell r="G18">
            <v>59</v>
          </cell>
          <cell r="H18">
            <v>18.720000000000002</v>
          </cell>
          <cell r="I18" t="str">
            <v>NE</v>
          </cell>
          <cell r="J18">
            <v>36.72</v>
          </cell>
          <cell r="K18">
            <v>46.2</v>
          </cell>
        </row>
        <row r="19">
          <cell r="B19">
            <v>25.891666666666669</v>
          </cell>
          <cell r="C19">
            <v>30.9</v>
          </cell>
          <cell r="D19">
            <v>23.1</v>
          </cell>
          <cell r="E19">
            <v>84.166666666666671</v>
          </cell>
          <cell r="F19">
            <v>98</v>
          </cell>
          <cell r="G19">
            <v>56</v>
          </cell>
          <cell r="H19">
            <v>17.28</v>
          </cell>
          <cell r="I19" t="str">
            <v>NE</v>
          </cell>
          <cell r="J19">
            <v>33.840000000000003</v>
          </cell>
          <cell r="K19">
            <v>0.8</v>
          </cell>
        </row>
        <row r="20">
          <cell r="B20">
            <v>25.895833333333339</v>
          </cell>
          <cell r="C20">
            <v>30.3</v>
          </cell>
          <cell r="D20">
            <v>23.3</v>
          </cell>
          <cell r="E20">
            <v>83.458333333333329</v>
          </cell>
          <cell r="F20">
            <v>98</v>
          </cell>
          <cell r="G20">
            <v>58</v>
          </cell>
          <cell r="H20">
            <v>16.920000000000002</v>
          </cell>
          <cell r="I20" t="str">
            <v>L</v>
          </cell>
          <cell r="J20">
            <v>32.04</v>
          </cell>
          <cell r="K20">
            <v>1.2</v>
          </cell>
        </row>
        <row r="21">
          <cell r="B21">
            <v>26.283333333333331</v>
          </cell>
          <cell r="C21">
            <v>32.299999999999997</v>
          </cell>
          <cell r="D21">
            <v>22.8</v>
          </cell>
          <cell r="E21">
            <v>77.916666666666671</v>
          </cell>
          <cell r="F21">
            <v>97</v>
          </cell>
          <cell r="G21">
            <v>54</v>
          </cell>
          <cell r="H21">
            <v>25.56</v>
          </cell>
          <cell r="I21" t="str">
            <v>L</v>
          </cell>
          <cell r="J21">
            <v>41.4</v>
          </cell>
          <cell r="K21">
            <v>0.2</v>
          </cell>
        </row>
        <row r="22">
          <cell r="B22">
            <v>24.916666666666671</v>
          </cell>
          <cell r="C22">
            <v>32.5</v>
          </cell>
          <cell r="D22">
            <v>22.1</v>
          </cell>
          <cell r="E22">
            <v>80.75</v>
          </cell>
          <cell r="F22">
            <v>98</v>
          </cell>
          <cell r="G22">
            <v>50</v>
          </cell>
          <cell r="H22">
            <v>28.44</v>
          </cell>
          <cell r="I22" t="str">
            <v>L</v>
          </cell>
          <cell r="J22">
            <v>54</v>
          </cell>
          <cell r="K22">
            <v>5.6000000000000005</v>
          </cell>
        </row>
        <row r="23">
          <cell r="B23">
            <v>25.441666666666666</v>
          </cell>
          <cell r="C23">
            <v>32.1</v>
          </cell>
          <cell r="D23">
            <v>22</v>
          </cell>
          <cell r="E23">
            <v>83.458333333333329</v>
          </cell>
          <cell r="F23">
            <v>99</v>
          </cell>
          <cell r="G23">
            <v>50</v>
          </cell>
          <cell r="H23">
            <v>16.920000000000002</v>
          </cell>
          <cell r="I23" t="str">
            <v>SO</v>
          </cell>
          <cell r="J23">
            <v>28.8</v>
          </cell>
          <cell r="K23">
            <v>0</v>
          </cell>
        </row>
        <row r="24">
          <cell r="B24">
            <v>25.358333333333338</v>
          </cell>
          <cell r="C24">
            <v>30.5</v>
          </cell>
          <cell r="D24">
            <v>23</v>
          </cell>
          <cell r="E24">
            <v>88.666666666666671</v>
          </cell>
          <cell r="F24">
            <v>100</v>
          </cell>
          <cell r="G24">
            <v>57</v>
          </cell>
          <cell r="H24">
            <v>16.2</v>
          </cell>
          <cell r="I24" t="str">
            <v>SO</v>
          </cell>
          <cell r="J24">
            <v>27.36</v>
          </cell>
          <cell r="K24">
            <v>8.7999999999999989</v>
          </cell>
        </row>
        <row r="25">
          <cell r="B25">
            <v>25.441666666666666</v>
          </cell>
          <cell r="C25">
            <v>31.3</v>
          </cell>
          <cell r="D25">
            <v>21.7</v>
          </cell>
          <cell r="E25">
            <v>83.583333333333329</v>
          </cell>
          <cell r="F25">
            <v>100</v>
          </cell>
          <cell r="G25">
            <v>57</v>
          </cell>
          <cell r="H25">
            <v>15.120000000000001</v>
          </cell>
          <cell r="I25" t="str">
            <v>NO</v>
          </cell>
          <cell r="J25">
            <v>28.8</v>
          </cell>
          <cell r="K25">
            <v>1.4</v>
          </cell>
        </row>
        <row r="26">
          <cell r="B26">
            <v>26.383333333333336</v>
          </cell>
          <cell r="C26">
            <v>32.200000000000003</v>
          </cell>
          <cell r="D26">
            <v>22.7</v>
          </cell>
          <cell r="E26">
            <v>79.166666666666671</v>
          </cell>
          <cell r="F26">
            <v>99</v>
          </cell>
          <cell r="G26">
            <v>45</v>
          </cell>
          <cell r="H26">
            <v>17.64</v>
          </cell>
          <cell r="I26" t="str">
            <v>O</v>
          </cell>
          <cell r="J26">
            <v>29.880000000000003</v>
          </cell>
          <cell r="K26">
            <v>1.4</v>
          </cell>
        </row>
        <row r="27">
          <cell r="B27">
            <v>26.024999999999991</v>
          </cell>
          <cell r="C27">
            <v>31.3</v>
          </cell>
          <cell r="D27">
            <v>23.1</v>
          </cell>
          <cell r="E27">
            <v>80.875</v>
          </cell>
          <cell r="F27">
            <v>97</v>
          </cell>
          <cell r="G27">
            <v>53</v>
          </cell>
          <cell r="H27">
            <v>18.36</v>
          </cell>
          <cell r="I27" t="str">
            <v>L</v>
          </cell>
          <cell r="J27">
            <v>31.680000000000003</v>
          </cell>
          <cell r="K27">
            <v>2.6</v>
          </cell>
        </row>
        <row r="28">
          <cell r="B28">
            <v>25.612500000000001</v>
          </cell>
          <cell r="C28">
            <v>31.6</v>
          </cell>
          <cell r="D28">
            <v>22.5</v>
          </cell>
          <cell r="E28">
            <v>78.125</v>
          </cell>
          <cell r="F28">
            <v>96</v>
          </cell>
          <cell r="G28">
            <v>50</v>
          </cell>
          <cell r="H28">
            <v>23.400000000000002</v>
          </cell>
          <cell r="I28" t="str">
            <v>NE</v>
          </cell>
          <cell r="J28">
            <v>52.56</v>
          </cell>
          <cell r="K28">
            <v>0</v>
          </cell>
        </row>
        <row r="29">
          <cell r="B29">
            <v>23.233333333333338</v>
          </cell>
          <cell r="C29">
            <v>29.8</v>
          </cell>
          <cell r="D29">
            <v>21</v>
          </cell>
          <cell r="E29">
            <v>87.083333333333329</v>
          </cell>
          <cell r="F29">
            <v>100</v>
          </cell>
          <cell r="G29">
            <v>60</v>
          </cell>
          <cell r="H29">
            <v>19.440000000000001</v>
          </cell>
          <cell r="I29" t="str">
            <v>NE</v>
          </cell>
          <cell r="J29">
            <v>31.319999999999997</v>
          </cell>
          <cell r="K29">
            <v>9.1999999999999993</v>
          </cell>
        </row>
        <row r="30">
          <cell r="B30">
            <v>22.679166666666674</v>
          </cell>
          <cell r="C30">
            <v>26.2</v>
          </cell>
          <cell r="D30">
            <v>20.7</v>
          </cell>
          <cell r="E30">
            <v>94.333333333333329</v>
          </cell>
          <cell r="F30">
            <v>100</v>
          </cell>
          <cell r="G30">
            <v>77</v>
          </cell>
          <cell r="H30">
            <v>17.64</v>
          </cell>
          <cell r="I30" t="str">
            <v>SE</v>
          </cell>
          <cell r="J30">
            <v>30.240000000000002</v>
          </cell>
          <cell r="K30">
            <v>43.8</v>
          </cell>
        </row>
        <row r="31">
          <cell r="B31">
            <v>23.070833333333329</v>
          </cell>
          <cell r="C31">
            <v>27.7</v>
          </cell>
          <cell r="D31">
            <v>21</v>
          </cell>
          <cell r="E31">
            <v>89.25</v>
          </cell>
          <cell r="F31">
            <v>100</v>
          </cell>
          <cell r="G31">
            <v>63</v>
          </cell>
          <cell r="H31">
            <v>25.2</v>
          </cell>
          <cell r="I31" t="str">
            <v>NE</v>
          </cell>
          <cell r="J31">
            <v>39.24</v>
          </cell>
          <cell r="K31">
            <v>7.8</v>
          </cell>
        </row>
        <row r="32">
          <cell r="B32">
            <v>23.237499999999997</v>
          </cell>
          <cell r="C32">
            <v>28.7</v>
          </cell>
          <cell r="D32">
            <v>20.9</v>
          </cell>
          <cell r="E32">
            <v>88.541666666666671</v>
          </cell>
          <cell r="F32">
            <v>100</v>
          </cell>
          <cell r="G32">
            <v>56</v>
          </cell>
          <cell r="H32">
            <v>14.4</v>
          </cell>
          <cell r="I32" t="str">
            <v>NE</v>
          </cell>
          <cell r="J32">
            <v>23.759999999999998</v>
          </cell>
          <cell r="K32">
            <v>17.999999999999996</v>
          </cell>
        </row>
        <row r="33">
          <cell r="B33">
            <v>22.962499999999995</v>
          </cell>
          <cell r="C33">
            <v>28.9</v>
          </cell>
          <cell r="D33">
            <v>20.5</v>
          </cell>
          <cell r="E33">
            <v>89.708333333333329</v>
          </cell>
          <cell r="F33">
            <v>100</v>
          </cell>
          <cell r="G33">
            <v>61</v>
          </cell>
          <cell r="H33">
            <v>20.88</v>
          </cell>
          <cell r="I33" t="str">
            <v>L</v>
          </cell>
          <cell r="J33">
            <v>41.4</v>
          </cell>
          <cell r="K33">
            <v>12.8</v>
          </cell>
        </row>
        <row r="34">
          <cell r="B34">
            <v>23.262499999999999</v>
          </cell>
          <cell r="C34">
            <v>30.5</v>
          </cell>
          <cell r="D34">
            <v>21.1</v>
          </cell>
          <cell r="E34">
            <v>85.166666666666671</v>
          </cell>
          <cell r="F34">
            <v>99</v>
          </cell>
          <cell r="G34">
            <v>54</v>
          </cell>
          <cell r="H34">
            <v>19.079999999999998</v>
          </cell>
          <cell r="I34" t="str">
            <v>SE</v>
          </cell>
          <cell r="J34">
            <v>29.52</v>
          </cell>
          <cell r="K34">
            <v>5.8</v>
          </cell>
        </row>
        <row r="35">
          <cell r="B35">
            <v>22.929166666666671</v>
          </cell>
          <cell r="C35">
            <v>30</v>
          </cell>
          <cell r="D35">
            <v>20.399999999999999</v>
          </cell>
          <cell r="E35">
            <v>89.25</v>
          </cell>
          <cell r="F35">
            <v>100</v>
          </cell>
          <cell r="G35">
            <v>55</v>
          </cell>
          <cell r="H35">
            <v>20.52</v>
          </cell>
          <cell r="I35" t="str">
            <v>SE</v>
          </cell>
          <cell r="J35">
            <v>51.84</v>
          </cell>
          <cell r="K35">
            <v>20.199999999999996</v>
          </cell>
        </row>
        <row r="36">
          <cell r="I36" t="str">
            <v>L</v>
          </cell>
        </row>
      </sheetData>
      <sheetData sheetId="3">
        <row r="5">
          <cell r="B5" t="str">
            <v>*</v>
          </cell>
        </row>
      </sheetData>
      <sheetData sheetId="4">
        <row r="5">
          <cell r="B5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>
        <row r="5">
          <cell r="B5">
            <v>27.158333333333342</v>
          </cell>
          <cell r="C5">
            <v>35.299999999999997</v>
          </cell>
          <cell r="D5">
            <v>22.3</v>
          </cell>
          <cell r="E5">
            <v>76.333333333333329</v>
          </cell>
          <cell r="F5">
            <v>96</v>
          </cell>
          <cell r="G5">
            <v>38</v>
          </cell>
          <cell r="H5">
            <v>12.24</v>
          </cell>
          <cell r="I5" t="str">
            <v>N</v>
          </cell>
          <cell r="J5">
            <v>28.08</v>
          </cell>
          <cell r="K5">
            <v>2.4</v>
          </cell>
        </row>
        <row r="6">
          <cell r="B6">
            <v>27.033333333333342</v>
          </cell>
          <cell r="C6">
            <v>34.4</v>
          </cell>
          <cell r="D6">
            <v>21.5</v>
          </cell>
          <cell r="E6">
            <v>72.625</v>
          </cell>
          <cell r="F6">
            <v>96</v>
          </cell>
          <cell r="G6">
            <v>41</v>
          </cell>
          <cell r="H6">
            <v>20.52</v>
          </cell>
          <cell r="I6" t="str">
            <v>N</v>
          </cell>
          <cell r="J6">
            <v>46.440000000000005</v>
          </cell>
          <cell r="K6">
            <v>3.4</v>
          </cell>
        </row>
        <row r="7">
          <cell r="B7">
            <v>28.5625</v>
          </cell>
          <cell r="C7">
            <v>36.299999999999997</v>
          </cell>
          <cell r="D7">
            <v>22.9</v>
          </cell>
          <cell r="E7">
            <v>68.041666666666671</v>
          </cell>
          <cell r="F7">
            <v>91</v>
          </cell>
          <cell r="G7">
            <v>36</v>
          </cell>
          <cell r="H7">
            <v>6.48</v>
          </cell>
          <cell r="I7" t="str">
            <v>SO</v>
          </cell>
          <cell r="J7">
            <v>19.8</v>
          </cell>
          <cell r="K7">
            <v>0</v>
          </cell>
        </row>
        <row r="8">
          <cell r="B8">
            <v>28.970833333333331</v>
          </cell>
          <cell r="C8">
            <v>35.299999999999997</v>
          </cell>
          <cell r="D8">
            <v>23.1</v>
          </cell>
          <cell r="E8">
            <v>67.25</v>
          </cell>
          <cell r="F8">
            <v>91</v>
          </cell>
          <cell r="G8">
            <v>42</v>
          </cell>
          <cell r="H8">
            <v>7.2</v>
          </cell>
          <cell r="I8" t="str">
            <v>S</v>
          </cell>
          <cell r="J8">
            <v>21.6</v>
          </cell>
          <cell r="K8">
            <v>0</v>
          </cell>
        </row>
        <row r="9">
          <cell r="B9">
            <v>28.791666666666668</v>
          </cell>
          <cell r="C9">
            <v>36.700000000000003</v>
          </cell>
          <cell r="D9">
            <v>23</v>
          </cell>
          <cell r="E9">
            <v>65.083333333333329</v>
          </cell>
          <cell r="F9">
            <v>87</v>
          </cell>
          <cell r="G9">
            <v>34</v>
          </cell>
          <cell r="H9">
            <v>12.6</v>
          </cell>
          <cell r="I9" t="str">
            <v>NO</v>
          </cell>
          <cell r="J9">
            <v>36.36</v>
          </cell>
          <cell r="K9">
            <v>0</v>
          </cell>
        </row>
        <row r="10">
          <cell r="B10">
            <v>28.304166666666671</v>
          </cell>
          <cell r="C10">
            <v>36.5</v>
          </cell>
          <cell r="D10">
            <v>24.1</v>
          </cell>
          <cell r="E10">
            <v>68.5</v>
          </cell>
          <cell r="F10">
            <v>87</v>
          </cell>
          <cell r="G10">
            <v>37</v>
          </cell>
          <cell r="H10">
            <v>11.16</v>
          </cell>
          <cell r="I10" t="str">
            <v>SO</v>
          </cell>
          <cell r="J10">
            <v>41.4</v>
          </cell>
          <cell r="K10">
            <v>0</v>
          </cell>
        </row>
        <row r="11">
          <cell r="B11">
            <v>27.054166666666664</v>
          </cell>
          <cell r="C11">
            <v>34.9</v>
          </cell>
          <cell r="D11">
            <v>22.6</v>
          </cell>
          <cell r="E11">
            <v>74.333333333333329</v>
          </cell>
          <cell r="F11">
            <v>93</v>
          </cell>
          <cell r="G11">
            <v>41</v>
          </cell>
          <cell r="H11">
            <v>10.44</v>
          </cell>
          <cell r="I11" t="str">
            <v>O</v>
          </cell>
          <cell r="J11">
            <v>29.880000000000003</v>
          </cell>
          <cell r="K11">
            <v>0.6</v>
          </cell>
        </row>
        <row r="12">
          <cell r="B12">
            <v>28.641666666666666</v>
          </cell>
          <cell r="C12">
            <v>34.9</v>
          </cell>
          <cell r="D12">
            <v>24.4</v>
          </cell>
          <cell r="E12">
            <v>68</v>
          </cell>
          <cell r="F12">
            <v>89</v>
          </cell>
          <cell r="G12">
            <v>43</v>
          </cell>
          <cell r="H12">
            <v>7.9200000000000008</v>
          </cell>
          <cell r="I12" t="str">
            <v>O</v>
          </cell>
          <cell r="J12">
            <v>24.12</v>
          </cell>
          <cell r="K12">
            <v>0</v>
          </cell>
        </row>
        <row r="13">
          <cell r="B13">
            <v>26.841666666666665</v>
          </cell>
          <cell r="C13">
            <v>36.299999999999997</v>
          </cell>
          <cell r="D13">
            <v>23.9</v>
          </cell>
          <cell r="E13">
            <v>77.875</v>
          </cell>
          <cell r="F13">
            <v>94</v>
          </cell>
          <cell r="G13">
            <v>44</v>
          </cell>
          <cell r="H13">
            <v>12.96</v>
          </cell>
          <cell r="I13" t="str">
            <v>SE</v>
          </cell>
          <cell r="J13">
            <v>30.240000000000002</v>
          </cell>
          <cell r="K13">
            <v>3.2</v>
          </cell>
        </row>
        <row r="14">
          <cell r="B14">
            <v>26.887500000000014</v>
          </cell>
          <cell r="C14">
            <v>34.1</v>
          </cell>
          <cell r="D14">
            <v>23</v>
          </cell>
          <cell r="E14">
            <v>77.333333333333329</v>
          </cell>
          <cell r="F14">
            <v>95</v>
          </cell>
          <cell r="G14">
            <v>47</v>
          </cell>
          <cell r="H14">
            <v>10.08</v>
          </cell>
          <cell r="I14" t="str">
            <v>O</v>
          </cell>
          <cell r="J14">
            <v>30.96</v>
          </cell>
          <cell r="K14">
            <v>0.2</v>
          </cell>
        </row>
        <row r="15">
          <cell r="B15">
            <v>28.249999999999996</v>
          </cell>
          <cell r="C15">
            <v>36.200000000000003</v>
          </cell>
          <cell r="D15">
            <v>23.8</v>
          </cell>
          <cell r="E15">
            <v>72.416666666666671</v>
          </cell>
          <cell r="F15">
            <v>91</v>
          </cell>
          <cell r="G15">
            <v>41</v>
          </cell>
          <cell r="H15">
            <v>13.68</v>
          </cell>
          <cell r="I15" t="str">
            <v>O</v>
          </cell>
          <cell r="J15">
            <v>26.28</v>
          </cell>
          <cell r="K15">
            <v>0</v>
          </cell>
        </row>
        <row r="16">
          <cell r="B16">
            <v>29.67916666666666</v>
          </cell>
          <cell r="C16">
            <v>36.5</v>
          </cell>
          <cell r="D16">
            <v>24.5</v>
          </cell>
          <cell r="E16">
            <v>67.083333333333329</v>
          </cell>
          <cell r="F16">
            <v>91</v>
          </cell>
          <cell r="G16">
            <v>40</v>
          </cell>
          <cell r="H16">
            <v>9.7200000000000006</v>
          </cell>
          <cell r="I16" t="str">
            <v>NO</v>
          </cell>
          <cell r="J16">
            <v>31.319999999999997</v>
          </cell>
          <cell r="K16">
            <v>0</v>
          </cell>
        </row>
        <row r="17">
          <cell r="B17">
            <v>30.716666666666669</v>
          </cell>
          <cell r="C17">
            <v>37.799999999999997</v>
          </cell>
          <cell r="D17">
            <v>25.7</v>
          </cell>
          <cell r="E17">
            <v>63.708333333333336</v>
          </cell>
          <cell r="F17">
            <v>89</v>
          </cell>
          <cell r="G17">
            <v>31</v>
          </cell>
          <cell r="H17">
            <v>6.84</v>
          </cell>
          <cell r="I17" t="str">
            <v>NO</v>
          </cell>
          <cell r="J17">
            <v>23.759999999999998</v>
          </cell>
          <cell r="K17">
            <v>0</v>
          </cell>
        </row>
        <row r="18">
          <cell r="B18">
            <v>31.116666666666671</v>
          </cell>
          <cell r="C18">
            <v>38.6</v>
          </cell>
          <cell r="D18">
            <v>25.6</v>
          </cell>
          <cell r="E18">
            <v>63.208333333333336</v>
          </cell>
          <cell r="F18">
            <v>91</v>
          </cell>
          <cell r="G18">
            <v>32</v>
          </cell>
          <cell r="H18">
            <v>9.7200000000000006</v>
          </cell>
          <cell r="I18" t="str">
            <v>NE</v>
          </cell>
          <cell r="J18">
            <v>25.56</v>
          </cell>
          <cell r="K18">
            <v>0</v>
          </cell>
        </row>
        <row r="19">
          <cell r="B19">
            <v>30.704166666666666</v>
          </cell>
          <cell r="C19">
            <v>36.6</v>
          </cell>
          <cell r="D19">
            <v>25.5</v>
          </cell>
          <cell r="E19">
            <v>62.916666666666664</v>
          </cell>
          <cell r="F19">
            <v>85</v>
          </cell>
          <cell r="G19">
            <v>39</v>
          </cell>
          <cell r="H19">
            <v>9.3600000000000012</v>
          </cell>
          <cell r="I19" t="str">
            <v>N</v>
          </cell>
          <cell r="J19">
            <v>28.8</v>
          </cell>
          <cell r="K19">
            <v>0</v>
          </cell>
        </row>
        <row r="20">
          <cell r="B20">
            <v>29.587499999999995</v>
          </cell>
          <cell r="C20">
            <v>36.799999999999997</v>
          </cell>
          <cell r="D20">
            <v>23.7</v>
          </cell>
          <cell r="E20">
            <v>63.583333333333336</v>
          </cell>
          <cell r="F20">
            <v>90</v>
          </cell>
          <cell r="G20">
            <v>33</v>
          </cell>
          <cell r="H20">
            <v>15.840000000000002</v>
          </cell>
          <cell r="I20" t="str">
            <v>O</v>
          </cell>
          <cell r="J20">
            <v>36</v>
          </cell>
          <cell r="K20">
            <v>0</v>
          </cell>
        </row>
        <row r="21">
          <cell r="B21">
            <v>29.749999999999996</v>
          </cell>
          <cell r="C21">
            <v>38.5</v>
          </cell>
          <cell r="D21">
            <v>24.4</v>
          </cell>
          <cell r="E21">
            <v>62.416666666666664</v>
          </cell>
          <cell r="F21">
            <v>85</v>
          </cell>
          <cell r="G21">
            <v>35</v>
          </cell>
          <cell r="H21">
            <v>10.08</v>
          </cell>
          <cell r="I21" t="str">
            <v>N</v>
          </cell>
          <cell r="J21">
            <v>27.720000000000002</v>
          </cell>
          <cell r="K21">
            <v>0</v>
          </cell>
        </row>
        <row r="22">
          <cell r="B22">
            <v>30.704166666666666</v>
          </cell>
          <cell r="C22">
            <v>37.700000000000003</v>
          </cell>
          <cell r="D22">
            <v>25.4</v>
          </cell>
          <cell r="E22">
            <v>60.291666666666664</v>
          </cell>
          <cell r="F22">
            <v>84</v>
          </cell>
          <cell r="G22">
            <v>35</v>
          </cell>
          <cell r="H22">
            <v>8.64</v>
          </cell>
          <cell r="I22" t="str">
            <v>N</v>
          </cell>
          <cell r="J22">
            <v>23.400000000000002</v>
          </cell>
          <cell r="K22">
            <v>0</v>
          </cell>
        </row>
        <row r="23">
          <cell r="B23">
            <v>31.254166666666666</v>
          </cell>
          <cell r="C23">
            <v>38.299999999999997</v>
          </cell>
          <cell r="D23">
            <v>26</v>
          </cell>
          <cell r="E23">
            <v>59.208333333333336</v>
          </cell>
          <cell r="F23">
            <v>88</v>
          </cell>
          <cell r="G23">
            <v>28</v>
          </cell>
          <cell r="H23">
            <v>9</v>
          </cell>
          <cell r="I23" t="str">
            <v>N</v>
          </cell>
          <cell r="J23">
            <v>24.48</v>
          </cell>
          <cell r="K23">
            <v>0</v>
          </cell>
        </row>
        <row r="24">
          <cell r="B24">
            <v>30.125</v>
          </cell>
          <cell r="C24">
            <v>36.6</v>
          </cell>
          <cell r="D24">
            <v>24.9</v>
          </cell>
          <cell r="E24">
            <v>60.291666666666664</v>
          </cell>
          <cell r="F24">
            <v>84</v>
          </cell>
          <cell r="G24">
            <v>34</v>
          </cell>
          <cell r="H24">
            <v>11.520000000000001</v>
          </cell>
          <cell r="I24" t="str">
            <v>N</v>
          </cell>
          <cell r="J24">
            <v>30.6</v>
          </cell>
          <cell r="K24">
            <v>0</v>
          </cell>
        </row>
        <row r="25">
          <cell r="B25">
            <v>27.045833333333331</v>
          </cell>
          <cell r="C25">
            <v>36.1</v>
          </cell>
          <cell r="D25">
            <v>23.6</v>
          </cell>
          <cell r="E25">
            <v>75.458333333333329</v>
          </cell>
          <cell r="F25">
            <v>90</v>
          </cell>
          <cell r="G25">
            <v>41</v>
          </cell>
          <cell r="H25">
            <v>18</v>
          </cell>
          <cell r="I25" t="str">
            <v>SE</v>
          </cell>
          <cell r="J25">
            <v>44.28</v>
          </cell>
          <cell r="K25">
            <v>2.8</v>
          </cell>
        </row>
        <row r="26">
          <cell r="B26">
            <v>27.604166666666668</v>
          </cell>
          <cell r="C26">
            <v>35.6</v>
          </cell>
          <cell r="D26">
            <v>22.3</v>
          </cell>
          <cell r="E26">
            <v>71.25</v>
          </cell>
          <cell r="F26">
            <v>94</v>
          </cell>
          <cell r="G26">
            <v>40</v>
          </cell>
          <cell r="H26">
            <v>5.7600000000000007</v>
          </cell>
          <cell r="I26" t="str">
            <v>SE</v>
          </cell>
          <cell r="J26">
            <v>18.720000000000002</v>
          </cell>
          <cell r="K26">
            <v>0.2</v>
          </cell>
        </row>
        <row r="27">
          <cell r="B27">
            <v>29.733333333333334</v>
          </cell>
          <cell r="C27">
            <v>37.1</v>
          </cell>
          <cell r="D27">
            <v>23.7</v>
          </cell>
          <cell r="E27">
            <v>62.625</v>
          </cell>
          <cell r="F27">
            <v>90</v>
          </cell>
          <cell r="G27">
            <v>31</v>
          </cell>
          <cell r="H27">
            <v>6.84</v>
          </cell>
          <cell r="I27" t="str">
            <v>L</v>
          </cell>
          <cell r="J27">
            <v>25.2</v>
          </cell>
          <cell r="K27">
            <v>0</v>
          </cell>
        </row>
        <row r="28">
          <cell r="B28">
            <v>29.975000000000009</v>
          </cell>
          <cell r="C28">
            <v>36.700000000000003</v>
          </cell>
          <cell r="D28">
            <v>24.2</v>
          </cell>
          <cell r="E28">
            <v>62.083333333333336</v>
          </cell>
          <cell r="F28">
            <v>89</v>
          </cell>
          <cell r="G28">
            <v>33</v>
          </cell>
          <cell r="H28">
            <v>15.48</v>
          </cell>
          <cell r="I28" t="str">
            <v>NE</v>
          </cell>
          <cell r="J28">
            <v>30.96</v>
          </cell>
          <cell r="K28">
            <v>0</v>
          </cell>
        </row>
        <row r="29">
          <cell r="B29">
            <v>27.079166666666666</v>
          </cell>
          <cell r="C29">
            <v>32</v>
          </cell>
          <cell r="D29">
            <v>23</v>
          </cell>
          <cell r="E29">
            <v>69.5</v>
          </cell>
          <cell r="F29">
            <v>87</v>
          </cell>
          <cell r="G29">
            <v>45</v>
          </cell>
          <cell r="H29">
            <v>12.6</v>
          </cell>
          <cell r="I29" t="str">
            <v>NO</v>
          </cell>
          <cell r="J29">
            <v>45</v>
          </cell>
          <cell r="K29">
            <v>0</v>
          </cell>
        </row>
        <row r="30">
          <cell r="B30">
            <v>24.391666666666669</v>
          </cell>
          <cell r="C30">
            <v>32.9</v>
          </cell>
          <cell r="D30">
            <v>20.8</v>
          </cell>
          <cell r="E30">
            <v>78.416666666666671</v>
          </cell>
          <cell r="F30">
            <v>91</v>
          </cell>
          <cell r="G30">
            <v>51</v>
          </cell>
          <cell r="H30">
            <v>9</v>
          </cell>
          <cell r="I30" t="str">
            <v>SO</v>
          </cell>
          <cell r="J30">
            <v>21.96</v>
          </cell>
          <cell r="K30">
            <v>1.2</v>
          </cell>
        </row>
        <row r="31">
          <cell r="B31">
            <v>26.020833333333332</v>
          </cell>
          <cell r="C31">
            <v>31.4</v>
          </cell>
          <cell r="D31">
            <v>22.6</v>
          </cell>
          <cell r="E31">
            <v>72.291666666666671</v>
          </cell>
          <cell r="F31">
            <v>88</v>
          </cell>
          <cell r="G31">
            <v>50</v>
          </cell>
          <cell r="H31">
            <v>9.7200000000000006</v>
          </cell>
          <cell r="I31" t="str">
            <v>NE</v>
          </cell>
          <cell r="J31">
            <v>29.880000000000003</v>
          </cell>
          <cell r="K31">
            <v>0</v>
          </cell>
        </row>
        <row r="32">
          <cell r="B32">
            <v>26.245833333333334</v>
          </cell>
          <cell r="C32">
            <v>34.700000000000003</v>
          </cell>
          <cell r="D32">
            <v>22.1</v>
          </cell>
          <cell r="E32">
            <v>72.958333333333329</v>
          </cell>
          <cell r="F32">
            <v>95</v>
          </cell>
          <cell r="G32">
            <v>37</v>
          </cell>
          <cell r="H32">
            <v>12.24</v>
          </cell>
          <cell r="I32" t="str">
            <v>S</v>
          </cell>
          <cell r="J32">
            <v>30.6</v>
          </cell>
          <cell r="K32">
            <v>16</v>
          </cell>
        </row>
        <row r="33">
          <cell r="B33">
            <v>26.179166666666664</v>
          </cell>
          <cell r="C33">
            <v>35.6</v>
          </cell>
          <cell r="D33">
            <v>21.6</v>
          </cell>
          <cell r="E33">
            <v>71.375</v>
          </cell>
          <cell r="F33">
            <v>93</v>
          </cell>
          <cell r="G33">
            <v>31</v>
          </cell>
          <cell r="H33">
            <v>13.32</v>
          </cell>
          <cell r="I33" t="str">
            <v>S</v>
          </cell>
          <cell r="J33">
            <v>35.64</v>
          </cell>
          <cell r="K33">
            <v>0</v>
          </cell>
        </row>
        <row r="34">
          <cell r="B34">
            <v>28.195833333333336</v>
          </cell>
          <cell r="C34">
            <v>36</v>
          </cell>
          <cell r="D34">
            <v>22.9</v>
          </cell>
          <cell r="E34">
            <v>63.041666666666664</v>
          </cell>
          <cell r="F34">
            <v>91</v>
          </cell>
          <cell r="G34">
            <v>29</v>
          </cell>
          <cell r="H34">
            <v>7.2</v>
          </cell>
          <cell r="I34" t="str">
            <v>SO</v>
          </cell>
          <cell r="J34">
            <v>23.040000000000003</v>
          </cell>
          <cell r="K34">
            <v>0</v>
          </cell>
        </row>
        <row r="35">
          <cell r="B35">
            <v>24.349999999999994</v>
          </cell>
          <cell r="C35">
            <v>28.5</v>
          </cell>
          <cell r="D35">
            <v>21</v>
          </cell>
          <cell r="E35">
            <v>82.416666666666671</v>
          </cell>
          <cell r="F35">
            <v>96</v>
          </cell>
          <cell r="G35">
            <v>62</v>
          </cell>
          <cell r="H35">
            <v>8.2799999999999994</v>
          </cell>
          <cell r="I35" t="str">
            <v>S</v>
          </cell>
          <cell r="J35">
            <v>25.56</v>
          </cell>
          <cell r="K35">
            <v>10.999999999999998</v>
          </cell>
        </row>
        <row r="36">
          <cell r="I36" t="str">
            <v>N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>
            <v>24.433333333333337</v>
          </cell>
          <cell r="C25">
            <v>26.3</v>
          </cell>
          <cell r="D25">
            <v>23</v>
          </cell>
          <cell r="E25">
            <v>86.333333333333329</v>
          </cell>
          <cell r="F25">
            <v>92</v>
          </cell>
          <cell r="G25">
            <v>73</v>
          </cell>
          <cell r="H25">
            <v>5.04</v>
          </cell>
          <cell r="I25" t="str">
            <v>SO</v>
          </cell>
          <cell r="J25">
            <v>8.2799999999999994</v>
          </cell>
          <cell r="K25">
            <v>0</v>
          </cell>
        </row>
        <row r="26">
          <cell r="B26">
            <v>25.079166666666666</v>
          </cell>
          <cell r="C26">
            <v>31.6</v>
          </cell>
          <cell r="D26">
            <v>20.7</v>
          </cell>
          <cell r="E26">
            <v>85.375</v>
          </cell>
          <cell r="F26">
            <v>99</v>
          </cell>
          <cell r="G26">
            <v>56</v>
          </cell>
          <cell r="H26">
            <v>16.2</v>
          </cell>
          <cell r="I26" t="str">
            <v>NO</v>
          </cell>
          <cell r="J26">
            <v>34.200000000000003</v>
          </cell>
          <cell r="K26">
            <v>2.4000000000000004</v>
          </cell>
        </row>
        <row r="27">
          <cell r="B27">
            <v>25.679166666666671</v>
          </cell>
          <cell r="C27">
            <v>33</v>
          </cell>
          <cell r="D27">
            <v>22</v>
          </cell>
          <cell r="E27">
            <v>82.545454545454547</v>
          </cell>
          <cell r="F27">
            <v>96</v>
          </cell>
          <cell r="G27">
            <v>54</v>
          </cell>
          <cell r="H27">
            <v>20.16</v>
          </cell>
          <cell r="I27" t="str">
            <v>NO</v>
          </cell>
          <cell r="J27">
            <v>37.800000000000004</v>
          </cell>
          <cell r="K27">
            <v>0</v>
          </cell>
        </row>
        <row r="28">
          <cell r="B28">
            <v>26.333333333333339</v>
          </cell>
          <cell r="C28">
            <v>33.6</v>
          </cell>
          <cell r="D28">
            <v>20.8</v>
          </cell>
          <cell r="E28">
            <v>86.588235294117652</v>
          </cell>
          <cell r="F28">
            <v>97</v>
          </cell>
          <cell r="G28">
            <v>58</v>
          </cell>
          <cell r="H28">
            <v>19.8</v>
          </cell>
          <cell r="I28" t="str">
            <v>SE</v>
          </cell>
          <cell r="J28">
            <v>43.92</v>
          </cell>
          <cell r="K28">
            <v>0</v>
          </cell>
        </row>
        <row r="29">
          <cell r="B29">
            <v>23.579166666666666</v>
          </cell>
          <cell r="C29">
            <v>30.4</v>
          </cell>
          <cell r="D29">
            <v>20.3</v>
          </cell>
          <cell r="E29">
            <v>80.958333333333329</v>
          </cell>
          <cell r="F29">
            <v>95</v>
          </cell>
          <cell r="G29">
            <v>53</v>
          </cell>
          <cell r="H29">
            <v>37.080000000000005</v>
          </cell>
          <cell r="I29" t="str">
            <v>N</v>
          </cell>
          <cell r="J29">
            <v>60.839999999999996</v>
          </cell>
          <cell r="K29">
            <v>0</v>
          </cell>
        </row>
        <row r="30">
          <cell r="B30">
            <v>21.829166666666666</v>
          </cell>
          <cell r="C30">
            <v>29</v>
          </cell>
          <cell r="D30">
            <v>17.399999999999999</v>
          </cell>
          <cell r="E30">
            <v>84.458333333333329</v>
          </cell>
          <cell r="F30">
            <v>98</v>
          </cell>
          <cell r="G30">
            <v>56</v>
          </cell>
          <cell r="H30">
            <v>24.48</v>
          </cell>
          <cell r="I30" t="str">
            <v>SE</v>
          </cell>
          <cell r="J30">
            <v>36.72</v>
          </cell>
          <cell r="K30">
            <v>3.6</v>
          </cell>
        </row>
        <row r="31">
          <cell r="B31">
            <v>22.474999999999998</v>
          </cell>
          <cell r="C31">
            <v>27.8</v>
          </cell>
          <cell r="D31">
            <v>20.399999999999999</v>
          </cell>
          <cell r="E31">
            <v>89</v>
          </cell>
          <cell r="F31">
            <v>98</v>
          </cell>
          <cell r="G31">
            <v>65</v>
          </cell>
          <cell r="H31">
            <v>23.759999999999998</v>
          </cell>
          <cell r="I31" t="str">
            <v>L</v>
          </cell>
          <cell r="J31">
            <v>36</v>
          </cell>
          <cell r="K31">
            <v>36.200000000000003</v>
          </cell>
        </row>
        <row r="32">
          <cell r="B32">
            <v>22.433333333333326</v>
          </cell>
          <cell r="C32">
            <v>27.8</v>
          </cell>
          <cell r="D32">
            <v>19.2</v>
          </cell>
          <cell r="E32">
            <v>88.583333333333329</v>
          </cell>
          <cell r="F32">
            <v>98</v>
          </cell>
          <cell r="G32">
            <v>63</v>
          </cell>
          <cell r="H32">
            <v>15.48</v>
          </cell>
          <cell r="I32" t="str">
            <v>SE</v>
          </cell>
          <cell r="J32">
            <v>24.840000000000003</v>
          </cell>
          <cell r="K32">
            <v>26.199999999999996</v>
          </cell>
        </row>
        <row r="33">
          <cell r="B33">
            <v>23.120833333333337</v>
          </cell>
          <cell r="C33">
            <v>28.3</v>
          </cell>
          <cell r="D33">
            <v>20.2</v>
          </cell>
          <cell r="E33">
            <v>87.375</v>
          </cell>
          <cell r="F33">
            <v>97</v>
          </cell>
          <cell r="G33">
            <v>64</v>
          </cell>
          <cell r="H33">
            <v>20.16</v>
          </cell>
          <cell r="I33" t="str">
            <v>SE</v>
          </cell>
          <cell r="J33">
            <v>35.28</v>
          </cell>
          <cell r="K33">
            <v>1.2000000000000002</v>
          </cell>
        </row>
        <row r="34">
          <cell r="B34">
            <v>22.641666666666666</v>
          </cell>
          <cell r="C34">
            <v>29.8</v>
          </cell>
          <cell r="D34">
            <v>20.100000000000001</v>
          </cell>
          <cell r="E34">
            <v>86.416666666666671</v>
          </cell>
          <cell r="F34">
            <v>97</v>
          </cell>
          <cell r="G34">
            <v>56</v>
          </cell>
          <cell r="H34">
            <v>18.36</v>
          </cell>
          <cell r="I34" t="str">
            <v>SE</v>
          </cell>
          <cell r="J34">
            <v>28.08</v>
          </cell>
          <cell r="K34">
            <v>0</v>
          </cell>
        </row>
        <row r="35">
          <cell r="B35">
            <v>22.337500000000002</v>
          </cell>
          <cell r="C35">
            <v>27.3</v>
          </cell>
          <cell r="D35">
            <v>20</v>
          </cell>
          <cell r="E35">
            <v>87.875</v>
          </cell>
          <cell r="F35">
            <v>98</v>
          </cell>
          <cell r="G35">
            <v>66</v>
          </cell>
          <cell r="H35">
            <v>16.2</v>
          </cell>
          <cell r="I35" t="str">
            <v>NE</v>
          </cell>
          <cell r="J35">
            <v>24.12</v>
          </cell>
          <cell r="K35">
            <v>14.799999999999999</v>
          </cell>
        </row>
        <row r="36">
          <cell r="I36" t="str">
            <v>SE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28.024999999999991</v>
          </cell>
          <cell r="C5">
            <v>35.1</v>
          </cell>
          <cell r="D5">
            <v>23.1</v>
          </cell>
          <cell r="E5">
            <v>74.75</v>
          </cell>
          <cell r="F5">
            <v>94</v>
          </cell>
          <cell r="G5">
            <v>43</v>
          </cell>
          <cell r="H5">
            <v>9.7200000000000006</v>
          </cell>
          <cell r="I5" t="str">
            <v>SE</v>
          </cell>
          <cell r="J5">
            <v>25.92</v>
          </cell>
          <cell r="K5">
            <v>0</v>
          </cell>
        </row>
        <row r="6">
          <cell r="B6">
            <v>27.441666666666674</v>
          </cell>
          <cell r="C6">
            <v>35.799999999999997</v>
          </cell>
          <cell r="D6">
            <v>23.7</v>
          </cell>
          <cell r="E6">
            <v>76.208333333333329</v>
          </cell>
          <cell r="F6">
            <v>92</v>
          </cell>
          <cell r="G6">
            <v>45</v>
          </cell>
          <cell r="H6">
            <v>6.84</v>
          </cell>
          <cell r="I6" t="str">
            <v>SE</v>
          </cell>
          <cell r="J6">
            <v>31.680000000000003</v>
          </cell>
          <cell r="K6">
            <v>3.6</v>
          </cell>
        </row>
        <row r="7">
          <cell r="B7">
            <v>27.725000000000009</v>
          </cell>
          <cell r="C7">
            <v>35.5</v>
          </cell>
          <cell r="D7">
            <v>22.5</v>
          </cell>
          <cell r="E7">
            <v>75.125</v>
          </cell>
          <cell r="F7">
            <v>95</v>
          </cell>
          <cell r="G7">
            <v>38</v>
          </cell>
          <cell r="H7">
            <v>5.4</v>
          </cell>
          <cell r="I7" t="str">
            <v>S</v>
          </cell>
          <cell r="J7">
            <v>19.8</v>
          </cell>
          <cell r="K7">
            <v>0</v>
          </cell>
        </row>
        <row r="8">
          <cell r="B8">
            <v>28.987500000000001</v>
          </cell>
          <cell r="C8">
            <v>36.700000000000003</v>
          </cell>
          <cell r="D8">
            <v>22.6</v>
          </cell>
          <cell r="E8">
            <v>71.666666666666671</v>
          </cell>
          <cell r="F8">
            <v>96</v>
          </cell>
          <cell r="G8">
            <v>36</v>
          </cell>
          <cell r="H8">
            <v>8.2799999999999994</v>
          </cell>
          <cell r="I8" t="str">
            <v>SE</v>
          </cell>
          <cell r="J8">
            <v>21.240000000000002</v>
          </cell>
          <cell r="K8">
            <v>0</v>
          </cell>
        </row>
        <row r="9">
          <cell r="B9">
            <v>29.279166666666669</v>
          </cell>
          <cell r="C9">
            <v>36.6</v>
          </cell>
          <cell r="D9">
            <v>23</v>
          </cell>
          <cell r="E9">
            <v>68.416666666666671</v>
          </cell>
          <cell r="F9">
            <v>92</v>
          </cell>
          <cell r="G9">
            <v>39</v>
          </cell>
          <cell r="H9">
            <v>8.64</v>
          </cell>
          <cell r="I9" t="str">
            <v>SE</v>
          </cell>
          <cell r="J9">
            <v>23.759999999999998</v>
          </cell>
          <cell r="K9">
            <v>0</v>
          </cell>
        </row>
        <row r="10">
          <cell r="B10">
            <v>27.441666666666666</v>
          </cell>
          <cell r="C10">
            <v>33.6</v>
          </cell>
          <cell r="D10">
            <v>23.2</v>
          </cell>
          <cell r="E10">
            <v>76.041666666666671</v>
          </cell>
          <cell r="F10">
            <v>95</v>
          </cell>
          <cell r="G10">
            <v>43</v>
          </cell>
          <cell r="H10">
            <v>5.4</v>
          </cell>
          <cell r="I10" t="str">
            <v>SE</v>
          </cell>
          <cell r="J10">
            <v>40.680000000000007</v>
          </cell>
          <cell r="K10">
            <v>10.399999999999999</v>
          </cell>
        </row>
        <row r="11">
          <cell r="B11">
            <v>26.966666666666672</v>
          </cell>
          <cell r="C11">
            <v>33.799999999999997</v>
          </cell>
          <cell r="D11">
            <v>22.4</v>
          </cell>
          <cell r="E11">
            <v>77.166666666666671</v>
          </cell>
          <cell r="F11">
            <v>94</v>
          </cell>
          <cell r="G11">
            <v>50</v>
          </cell>
          <cell r="H11">
            <v>3.6</v>
          </cell>
          <cell r="I11" t="str">
            <v>O</v>
          </cell>
          <cell r="J11">
            <v>18</v>
          </cell>
          <cell r="K11">
            <v>2.2000000000000002</v>
          </cell>
        </row>
        <row r="12">
          <cell r="B12">
            <v>27.741666666666671</v>
          </cell>
          <cell r="C12">
            <v>35.299999999999997</v>
          </cell>
          <cell r="D12">
            <v>22.8</v>
          </cell>
          <cell r="E12">
            <v>77.5</v>
          </cell>
          <cell r="F12">
            <v>96</v>
          </cell>
          <cell r="G12">
            <v>44</v>
          </cell>
          <cell r="H12">
            <v>9</v>
          </cell>
          <cell r="I12" t="str">
            <v>SE</v>
          </cell>
          <cell r="J12">
            <v>18.720000000000002</v>
          </cell>
          <cell r="K12">
            <v>0.2</v>
          </cell>
        </row>
        <row r="13">
          <cell r="B13">
            <v>27.466666666666658</v>
          </cell>
          <cell r="C13">
            <v>35.1</v>
          </cell>
          <cell r="D13">
            <v>23.3</v>
          </cell>
          <cell r="E13">
            <v>80.5</v>
          </cell>
          <cell r="F13">
            <v>95</v>
          </cell>
          <cell r="G13">
            <v>48</v>
          </cell>
          <cell r="H13">
            <v>10.08</v>
          </cell>
          <cell r="I13" t="str">
            <v>SE</v>
          </cell>
          <cell r="J13">
            <v>37.080000000000005</v>
          </cell>
          <cell r="K13">
            <v>1.6</v>
          </cell>
        </row>
        <row r="14">
          <cell r="B14">
            <v>25.508333333333329</v>
          </cell>
          <cell r="C14">
            <v>33</v>
          </cell>
          <cell r="D14">
            <v>22.8</v>
          </cell>
          <cell r="E14">
            <v>85.833333333333329</v>
          </cell>
          <cell r="F14">
            <v>95</v>
          </cell>
          <cell r="G14">
            <v>57</v>
          </cell>
          <cell r="H14">
            <v>10.44</v>
          </cell>
          <cell r="I14" t="str">
            <v>SE</v>
          </cell>
          <cell r="J14">
            <v>41.04</v>
          </cell>
          <cell r="K14">
            <v>5.8</v>
          </cell>
        </row>
        <row r="15">
          <cell r="B15">
            <v>26.358333333333334</v>
          </cell>
          <cell r="C15">
            <v>34.200000000000003</v>
          </cell>
          <cell r="D15">
            <v>22.8</v>
          </cell>
          <cell r="E15">
            <v>86</v>
          </cell>
          <cell r="F15">
            <v>100</v>
          </cell>
          <cell r="G15">
            <v>54</v>
          </cell>
          <cell r="H15">
            <v>12.6</v>
          </cell>
          <cell r="I15" t="str">
            <v>NO</v>
          </cell>
          <cell r="J15">
            <v>35.64</v>
          </cell>
          <cell r="K15">
            <v>7.6000000000000005</v>
          </cell>
        </row>
        <row r="16">
          <cell r="B16">
            <v>27.887499999999999</v>
          </cell>
          <cell r="C16">
            <v>34.9</v>
          </cell>
          <cell r="D16">
            <v>24</v>
          </cell>
          <cell r="E16">
            <v>82.5</v>
          </cell>
          <cell r="F16">
            <v>100</v>
          </cell>
          <cell r="G16">
            <v>50</v>
          </cell>
          <cell r="H16">
            <v>8.64</v>
          </cell>
          <cell r="I16" t="str">
            <v>NO</v>
          </cell>
          <cell r="J16">
            <v>26.64</v>
          </cell>
          <cell r="K16">
            <v>0</v>
          </cell>
        </row>
        <row r="17">
          <cell r="B17">
            <v>28.5</v>
          </cell>
          <cell r="C17">
            <v>35.299999999999997</v>
          </cell>
          <cell r="D17">
            <v>24.7</v>
          </cell>
          <cell r="E17">
            <v>80.541666666666671</v>
          </cell>
          <cell r="F17">
            <v>95</v>
          </cell>
          <cell r="G17">
            <v>49</v>
          </cell>
          <cell r="H17">
            <v>8.64</v>
          </cell>
          <cell r="I17" t="str">
            <v>NO</v>
          </cell>
          <cell r="J17">
            <v>27</v>
          </cell>
          <cell r="K17">
            <v>2.2000000000000002</v>
          </cell>
        </row>
        <row r="18">
          <cell r="B18">
            <v>29.245833333333337</v>
          </cell>
          <cell r="C18">
            <v>35.6</v>
          </cell>
          <cell r="D18">
            <v>23.9</v>
          </cell>
          <cell r="E18">
            <v>75.125</v>
          </cell>
          <cell r="F18">
            <v>96</v>
          </cell>
          <cell r="G18">
            <v>44</v>
          </cell>
          <cell r="H18">
            <v>14.04</v>
          </cell>
          <cell r="I18" t="str">
            <v>N</v>
          </cell>
          <cell r="J18">
            <v>39.24</v>
          </cell>
          <cell r="K18">
            <v>0</v>
          </cell>
        </row>
        <row r="19">
          <cell r="B19">
            <v>28.283333333333331</v>
          </cell>
          <cell r="C19">
            <v>35.6</v>
          </cell>
          <cell r="D19">
            <v>23.9</v>
          </cell>
          <cell r="E19">
            <v>80.208333333333329</v>
          </cell>
          <cell r="F19">
            <v>94</v>
          </cell>
          <cell r="G19">
            <v>50</v>
          </cell>
          <cell r="H19">
            <v>14.04</v>
          </cell>
          <cell r="I19" t="str">
            <v>N</v>
          </cell>
          <cell r="J19">
            <v>32.04</v>
          </cell>
          <cell r="K19">
            <v>2.6</v>
          </cell>
        </row>
        <row r="20">
          <cell r="B20">
            <v>28.6875</v>
          </cell>
          <cell r="C20">
            <v>35.299999999999997</v>
          </cell>
          <cell r="D20">
            <v>24.4</v>
          </cell>
          <cell r="E20">
            <v>77.125</v>
          </cell>
          <cell r="F20">
            <v>95</v>
          </cell>
          <cell r="G20">
            <v>49</v>
          </cell>
          <cell r="H20">
            <v>11.520000000000001</v>
          </cell>
          <cell r="I20" t="str">
            <v>NO</v>
          </cell>
          <cell r="J20">
            <v>24.12</v>
          </cell>
          <cell r="K20">
            <v>0.2</v>
          </cell>
        </row>
        <row r="21">
          <cell r="B21">
            <v>29.458333333333339</v>
          </cell>
          <cell r="C21">
            <v>36.700000000000003</v>
          </cell>
          <cell r="D21">
            <v>24.3</v>
          </cell>
          <cell r="E21">
            <v>74.666666666666671</v>
          </cell>
          <cell r="F21">
            <v>96</v>
          </cell>
          <cell r="G21">
            <v>44</v>
          </cell>
          <cell r="H21">
            <v>12.24</v>
          </cell>
          <cell r="I21" t="str">
            <v>SE</v>
          </cell>
          <cell r="J21">
            <v>29.880000000000003</v>
          </cell>
          <cell r="K21">
            <v>0</v>
          </cell>
        </row>
        <row r="22">
          <cell r="B22">
            <v>28.445833333333336</v>
          </cell>
          <cell r="C22">
            <v>35.200000000000003</v>
          </cell>
          <cell r="D22">
            <v>24</v>
          </cell>
          <cell r="E22">
            <v>76.583333333333329</v>
          </cell>
          <cell r="F22">
            <v>95</v>
          </cell>
          <cell r="G22">
            <v>50</v>
          </cell>
          <cell r="H22">
            <v>9.3600000000000012</v>
          </cell>
          <cell r="I22" t="str">
            <v>N</v>
          </cell>
          <cell r="J22">
            <v>25.2</v>
          </cell>
          <cell r="K22">
            <v>0</v>
          </cell>
        </row>
        <row r="23">
          <cell r="B23">
            <v>28.458333333333339</v>
          </cell>
          <cell r="C23">
            <v>34.1</v>
          </cell>
          <cell r="D23">
            <v>23.7</v>
          </cell>
          <cell r="E23">
            <v>77.625</v>
          </cell>
          <cell r="F23">
            <v>96</v>
          </cell>
          <cell r="G23">
            <v>52</v>
          </cell>
          <cell r="H23">
            <v>13.32</v>
          </cell>
          <cell r="I23" t="str">
            <v>NO</v>
          </cell>
          <cell r="J23">
            <v>35.64</v>
          </cell>
          <cell r="K23">
            <v>0</v>
          </cell>
        </row>
        <row r="24">
          <cell r="B24">
            <v>27.908333333333335</v>
          </cell>
          <cell r="C24">
            <v>35.9</v>
          </cell>
          <cell r="D24">
            <v>23.6</v>
          </cell>
          <cell r="E24">
            <v>78.916666666666671</v>
          </cell>
          <cell r="F24">
            <v>95</v>
          </cell>
          <cell r="G24">
            <v>48</v>
          </cell>
          <cell r="H24">
            <v>9</v>
          </cell>
          <cell r="I24" t="str">
            <v>NE</v>
          </cell>
          <cell r="J24">
            <v>28.8</v>
          </cell>
          <cell r="K24">
            <v>2.6</v>
          </cell>
        </row>
        <row r="25">
          <cell r="B25">
            <v>26.920833333333334</v>
          </cell>
          <cell r="C25">
            <v>34.5</v>
          </cell>
          <cell r="D25">
            <v>23</v>
          </cell>
          <cell r="E25">
            <v>81.125</v>
          </cell>
          <cell r="F25">
            <v>96</v>
          </cell>
          <cell r="G25">
            <v>49</v>
          </cell>
          <cell r="H25">
            <v>6.48</v>
          </cell>
          <cell r="I25" t="str">
            <v>SE</v>
          </cell>
          <cell r="J25">
            <v>27</v>
          </cell>
          <cell r="K25">
            <v>0.4</v>
          </cell>
        </row>
        <row r="26">
          <cell r="B26">
            <v>27.741666666666664</v>
          </cell>
          <cell r="C26">
            <v>35.1</v>
          </cell>
          <cell r="D26">
            <v>23.5</v>
          </cell>
          <cell r="E26">
            <v>78</v>
          </cell>
          <cell r="F26">
            <v>95</v>
          </cell>
          <cell r="G26">
            <v>48</v>
          </cell>
          <cell r="H26">
            <v>10.8</v>
          </cell>
          <cell r="I26" t="str">
            <v>NO</v>
          </cell>
          <cell r="J26">
            <v>27.720000000000002</v>
          </cell>
          <cell r="K26">
            <v>0</v>
          </cell>
        </row>
        <row r="27">
          <cell r="B27">
            <v>29.070833333333336</v>
          </cell>
          <cell r="C27">
            <v>36.9</v>
          </cell>
          <cell r="D27">
            <v>23.2</v>
          </cell>
          <cell r="E27">
            <v>73</v>
          </cell>
          <cell r="F27">
            <v>95</v>
          </cell>
          <cell r="G27">
            <v>42</v>
          </cell>
          <cell r="H27">
            <v>12.24</v>
          </cell>
          <cell r="I27" t="str">
            <v>SE</v>
          </cell>
          <cell r="J27">
            <v>28.8</v>
          </cell>
          <cell r="K27">
            <v>0</v>
          </cell>
        </row>
        <row r="28">
          <cell r="B28">
            <v>29.387500000000003</v>
          </cell>
          <cell r="C28">
            <v>36.799999999999997</v>
          </cell>
          <cell r="D28">
            <v>22.9</v>
          </cell>
          <cell r="E28">
            <v>72</v>
          </cell>
          <cell r="F28">
            <v>93</v>
          </cell>
          <cell r="G28">
            <v>42</v>
          </cell>
          <cell r="H28">
            <v>10.44</v>
          </cell>
          <cell r="I28" t="str">
            <v>NO</v>
          </cell>
          <cell r="J28">
            <v>64.44</v>
          </cell>
          <cell r="K28">
            <v>6</v>
          </cell>
        </row>
        <row r="29">
          <cell r="B29">
            <v>24.449999999999992</v>
          </cell>
          <cell r="C29">
            <v>28.4</v>
          </cell>
          <cell r="D29">
            <v>22.5</v>
          </cell>
          <cell r="E29">
            <v>86.833333333333329</v>
          </cell>
          <cell r="F29">
            <v>95</v>
          </cell>
          <cell r="G29">
            <v>68</v>
          </cell>
          <cell r="H29">
            <v>14.76</v>
          </cell>
          <cell r="I29" t="str">
            <v>SE</v>
          </cell>
          <cell r="J29">
            <v>43.56</v>
          </cell>
          <cell r="K29">
            <v>0.4</v>
          </cell>
        </row>
        <row r="30">
          <cell r="B30">
            <v>22.191666666666666</v>
          </cell>
          <cell r="C30">
            <v>29.1</v>
          </cell>
          <cell r="D30">
            <v>17.3</v>
          </cell>
          <cell r="E30">
            <v>71.333333333333329</v>
          </cell>
          <cell r="F30">
            <v>89</v>
          </cell>
          <cell r="G30">
            <v>53</v>
          </cell>
          <cell r="H30">
            <v>10.08</v>
          </cell>
          <cell r="I30" t="str">
            <v>S</v>
          </cell>
          <cell r="J30">
            <v>30.96</v>
          </cell>
          <cell r="K30">
            <v>0</v>
          </cell>
        </row>
        <row r="31">
          <cell r="B31">
            <v>23.958333333333332</v>
          </cell>
          <cell r="C31">
            <v>32.1</v>
          </cell>
          <cell r="D31">
            <v>20</v>
          </cell>
          <cell r="E31">
            <v>80.083333333333329</v>
          </cell>
          <cell r="F31">
            <v>95</v>
          </cell>
          <cell r="G31">
            <v>53</v>
          </cell>
          <cell r="H31">
            <v>12.96</v>
          </cell>
          <cell r="I31" t="str">
            <v>NO</v>
          </cell>
          <cell r="J31">
            <v>31.319999999999997</v>
          </cell>
          <cell r="K31">
            <v>5.2</v>
          </cell>
        </row>
        <row r="32">
          <cell r="B32">
            <v>23.579166666666669</v>
          </cell>
          <cell r="C32">
            <v>28</v>
          </cell>
          <cell r="D32">
            <v>21.3</v>
          </cell>
          <cell r="E32">
            <v>88.5</v>
          </cell>
          <cell r="F32">
            <v>96</v>
          </cell>
          <cell r="G32">
            <v>70</v>
          </cell>
          <cell r="H32">
            <v>12.6</v>
          </cell>
          <cell r="I32" t="str">
            <v>S</v>
          </cell>
          <cell r="J32">
            <v>24.840000000000003</v>
          </cell>
          <cell r="K32">
            <v>3.6000000000000005</v>
          </cell>
        </row>
        <row r="33">
          <cell r="B33">
            <v>24.999999999999996</v>
          </cell>
          <cell r="C33">
            <v>32.799999999999997</v>
          </cell>
          <cell r="D33">
            <v>21.9</v>
          </cell>
          <cell r="E33">
            <v>85.666666666666671</v>
          </cell>
          <cell r="F33">
            <v>96</v>
          </cell>
          <cell r="G33">
            <v>56</v>
          </cell>
          <cell r="H33">
            <v>12.24</v>
          </cell>
          <cell r="I33" t="str">
            <v>S</v>
          </cell>
          <cell r="J33">
            <v>27.36</v>
          </cell>
          <cell r="K33">
            <v>0</v>
          </cell>
        </row>
        <row r="34">
          <cell r="B34">
            <v>26.216666666666669</v>
          </cell>
          <cell r="C34">
            <v>32.299999999999997</v>
          </cell>
          <cell r="D34">
            <v>22.6</v>
          </cell>
          <cell r="E34">
            <v>78.875</v>
          </cell>
          <cell r="F34">
            <v>95</v>
          </cell>
          <cell r="G34">
            <v>51</v>
          </cell>
          <cell r="H34">
            <v>6.84</v>
          </cell>
          <cell r="I34" t="str">
            <v>L</v>
          </cell>
          <cell r="J34">
            <v>20.88</v>
          </cell>
          <cell r="K34">
            <v>0</v>
          </cell>
        </row>
        <row r="35">
          <cell r="B35">
            <v>25.087500000000002</v>
          </cell>
          <cell r="C35">
            <v>31.2</v>
          </cell>
          <cell r="D35">
            <v>21.4</v>
          </cell>
          <cell r="E35">
            <v>83.166666666666671</v>
          </cell>
          <cell r="F35">
            <v>96</v>
          </cell>
          <cell r="G35">
            <v>57</v>
          </cell>
          <cell r="H35">
            <v>9.3600000000000012</v>
          </cell>
          <cell r="I35" t="str">
            <v>NO</v>
          </cell>
          <cell r="J35">
            <v>21.96</v>
          </cell>
          <cell r="K35">
            <v>43.8</v>
          </cell>
        </row>
        <row r="36">
          <cell r="I36" t="str">
            <v>SE</v>
          </cell>
        </row>
      </sheetData>
      <sheetData sheetId="3">
        <row r="5">
          <cell r="B5">
            <v>23.650000000000002</v>
          </cell>
        </row>
      </sheetData>
      <sheetData sheetId="4">
        <row r="5">
          <cell r="B5">
            <v>26.712499999999995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>
            <v>26.5</v>
          </cell>
          <cell r="C25">
            <v>30</v>
          </cell>
          <cell r="D25">
            <v>25.2</v>
          </cell>
          <cell r="E25">
            <v>83.333333333333329</v>
          </cell>
          <cell r="F25">
            <v>91</v>
          </cell>
          <cell r="G25">
            <v>63</v>
          </cell>
          <cell r="H25">
            <v>15.48</v>
          </cell>
          <cell r="I25" t="str">
            <v>S</v>
          </cell>
          <cell r="J25">
            <v>23.400000000000002</v>
          </cell>
          <cell r="K25">
            <v>0</v>
          </cell>
        </row>
        <row r="26">
          <cell r="B26">
            <v>26.650000000000002</v>
          </cell>
          <cell r="C26">
            <v>33.200000000000003</v>
          </cell>
          <cell r="D26">
            <v>22.4</v>
          </cell>
          <cell r="E26">
            <v>79.166666666666671</v>
          </cell>
          <cell r="F26">
            <v>98</v>
          </cell>
          <cell r="G26">
            <v>49</v>
          </cell>
          <cell r="H26">
            <v>15.48</v>
          </cell>
          <cell r="I26" t="str">
            <v>N</v>
          </cell>
          <cell r="J26">
            <v>32.4</v>
          </cell>
          <cell r="K26">
            <v>0</v>
          </cell>
        </row>
        <row r="27">
          <cell r="B27">
            <v>27.862499999999997</v>
          </cell>
          <cell r="C27">
            <v>33.9</v>
          </cell>
          <cell r="D27">
            <v>23.6</v>
          </cell>
          <cell r="E27">
            <v>71.291666666666671</v>
          </cell>
          <cell r="F27">
            <v>94</v>
          </cell>
          <cell r="G27">
            <v>46</v>
          </cell>
          <cell r="H27">
            <v>18.36</v>
          </cell>
          <cell r="I27" t="str">
            <v>N</v>
          </cell>
          <cell r="J27">
            <v>31.319999999999997</v>
          </cell>
          <cell r="K27">
            <v>0</v>
          </cell>
        </row>
        <row r="28">
          <cell r="B28">
            <v>27.241666666666664</v>
          </cell>
          <cell r="C28">
            <v>34.4</v>
          </cell>
          <cell r="D28">
            <v>23</v>
          </cell>
          <cell r="E28">
            <v>75.041666666666671</v>
          </cell>
          <cell r="F28">
            <v>93</v>
          </cell>
          <cell r="G28">
            <v>45</v>
          </cell>
          <cell r="H28">
            <v>23.400000000000002</v>
          </cell>
          <cell r="I28" t="str">
            <v>NE</v>
          </cell>
          <cell r="J28">
            <v>42.84</v>
          </cell>
          <cell r="K28">
            <v>0</v>
          </cell>
        </row>
        <row r="29">
          <cell r="B29">
            <v>22.091666666666665</v>
          </cell>
          <cell r="C29">
            <v>26</v>
          </cell>
          <cell r="D29">
            <v>19.5</v>
          </cell>
          <cell r="E29">
            <v>89.875</v>
          </cell>
          <cell r="F29">
            <v>97</v>
          </cell>
          <cell r="G29">
            <v>73</v>
          </cell>
          <cell r="H29">
            <v>31.680000000000003</v>
          </cell>
          <cell r="I29" t="str">
            <v>S</v>
          </cell>
          <cell r="J29">
            <v>52.92</v>
          </cell>
          <cell r="K29">
            <v>35.6</v>
          </cell>
        </row>
        <row r="30">
          <cell r="B30">
            <v>18.037500000000001</v>
          </cell>
          <cell r="C30">
            <v>24.5</v>
          </cell>
          <cell r="D30">
            <v>12.9</v>
          </cell>
          <cell r="E30">
            <v>78.458333333333329</v>
          </cell>
          <cell r="F30">
            <v>94</v>
          </cell>
          <cell r="G30">
            <v>62</v>
          </cell>
          <cell r="H30">
            <v>16.920000000000002</v>
          </cell>
          <cell r="I30" t="str">
            <v>S</v>
          </cell>
          <cell r="J30">
            <v>32.4</v>
          </cell>
          <cell r="K30">
            <v>0.2</v>
          </cell>
        </row>
        <row r="31">
          <cell r="B31">
            <v>22.120833333333337</v>
          </cell>
          <cell r="C31">
            <v>29.4</v>
          </cell>
          <cell r="D31">
            <v>18.8</v>
          </cell>
          <cell r="E31">
            <v>86.541666666666671</v>
          </cell>
          <cell r="F31">
            <v>97</v>
          </cell>
          <cell r="G31">
            <v>60</v>
          </cell>
          <cell r="H31">
            <v>17.64</v>
          </cell>
          <cell r="I31" t="str">
            <v>SE</v>
          </cell>
          <cell r="J31">
            <v>35.64</v>
          </cell>
          <cell r="K31">
            <v>3.8</v>
          </cell>
        </row>
        <row r="32">
          <cell r="B32">
            <v>22.837500000000002</v>
          </cell>
          <cell r="C32">
            <v>27.6</v>
          </cell>
          <cell r="D32">
            <v>20.9</v>
          </cell>
          <cell r="E32">
            <v>89.125</v>
          </cell>
          <cell r="F32">
            <v>98</v>
          </cell>
          <cell r="G32">
            <v>71</v>
          </cell>
          <cell r="H32">
            <v>17.28</v>
          </cell>
          <cell r="I32" t="str">
            <v>NE</v>
          </cell>
          <cell r="J32">
            <v>34.200000000000003</v>
          </cell>
          <cell r="K32">
            <v>3.2</v>
          </cell>
        </row>
        <row r="33">
          <cell r="B33">
            <v>24.5</v>
          </cell>
          <cell r="C33">
            <v>31</v>
          </cell>
          <cell r="D33">
            <v>21.1</v>
          </cell>
          <cell r="E33">
            <v>82.791666666666671</v>
          </cell>
          <cell r="F33">
            <v>97</v>
          </cell>
          <cell r="G33">
            <v>53</v>
          </cell>
          <cell r="H33">
            <v>12.24</v>
          </cell>
          <cell r="I33" t="str">
            <v>NE</v>
          </cell>
          <cell r="J33">
            <v>22.32</v>
          </cell>
          <cell r="K33">
            <v>0.8</v>
          </cell>
        </row>
        <row r="34">
          <cell r="B34">
            <v>23.925000000000001</v>
          </cell>
          <cell r="C34">
            <v>29.6</v>
          </cell>
          <cell r="D34">
            <v>20.5</v>
          </cell>
          <cell r="E34">
            <v>83.833333333333329</v>
          </cell>
          <cell r="F34">
            <v>98</v>
          </cell>
          <cell r="G34">
            <v>60</v>
          </cell>
          <cell r="H34">
            <v>14.04</v>
          </cell>
          <cell r="I34" t="str">
            <v>NE</v>
          </cell>
          <cell r="J34">
            <v>33.480000000000004</v>
          </cell>
          <cell r="K34">
            <v>19.2</v>
          </cell>
        </row>
        <row r="35">
          <cell r="B35">
            <v>22.687500000000004</v>
          </cell>
          <cell r="C35">
            <v>27.4</v>
          </cell>
          <cell r="D35">
            <v>20.8</v>
          </cell>
          <cell r="E35">
            <v>90.208333333333329</v>
          </cell>
          <cell r="F35">
            <v>98</v>
          </cell>
          <cell r="G35">
            <v>70</v>
          </cell>
          <cell r="H35">
            <v>14.76</v>
          </cell>
          <cell r="I35" t="str">
            <v>NE</v>
          </cell>
          <cell r="J35">
            <v>29.880000000000003</v>
          </cell>
          <cell r="K35">
            <v>15.4</v>
          </cell>
        </row>
        <row r="36">
          <cell r="I36" t="str">
            <v>NE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>
            <v>27.68</v>
          </cell>
          <cell r="C25">
            <v>32.5</v>
          </cell>
          <cell r="D25">
            <v>22.5</v>
          </cell>
          <cell r="E25">
            <v>95.666666666666671</v>
          </cell>
          <cell r="F25">
            <v>97</v>
          </cell>
          <cell r="G25">
            <v>91</v>
          </cell>
          <cell r="H25">
            <v>9.3600000000000012</v>
          </cell>
          <cell r="I25" t="str">
            <v>SO</v>
          </cell>
          <cell r="J25">
            <v>19.8</v>
          </cell>
          <cell r="K25">
            <v>0.4</v>
          </cell>
        </row>
        <row r="26">
          <cell r="B26">
            <v>26.629166666666666</v>
          </cell>
          <cell r="C26">
            <v>33.6</v>
          </cell>
          <cell r="D26">
            <v>22.6</v>
          </cell>
          <cell r="E26">
            <v>81.727272727272734</v>
          </cell>
          <cell r="F26">
            <v>98</v>
          </cell>
          <cell r="G26">
            <v>47</v>
          </cell>
          <cell r="H26">
            <v>16.559999999999999</v>
          </cell>
          <cell r="I26" t="str">
            <v>N</v>
          </cell>
          <cell r="J26">
            <v>29.52</v>
          </cell>
          <cell r="K26">
            <v>9.1999999999999993</v>
          </cell>
        </row>
        <row r="27">
          <cell r="B27">
            <v>28.320833333333336</v>
          </cell>
          <cell r="C27">
            <v>34.5</v>
          </cell>
          <cell r="D27">
            <v>24.6</v>
          </cell>
          <cell r="E27">
            <v>52</v>
          </cell>
          <cell r="F27">
            <v>73</v>
          </cell>
          <cell r="G27">
            <v>45</v>
          </cell>
          <cell r="H27">
            <v>19.079999999999998</v>
          </cell>
          <cell r="I27" t="str">
            <v>L</v>
          </cell>
          <cell r="J27">
            <v>32.76</v>
          </cell>
          <cell r="K27">
            <v>0</v>
          </cell>
        </row>
        <row r="28">
          <cell r="B28">
            <v>28.066666666666663</v>
          </cell>
          <cell r="C28">
            <v>35.700000000000003</v>
          </cell>
          <cell r="D28">
            <v>23.3</v>
          </cell>
          <cell r="E28" t="str">
            <v>*</v>
          </cell>
          <cell r="F28" t="str">
            <v>*</v>
          </cell>
          <cell r="G28" t="str">
            <v>*</v>
          </cell>
          <cell r="H28">
            <v>23.759999999999998</v>
          </cell>
          <cell r="I28" t="str">
            <v>L</v>
          </cell>
          <cell r="J28">
            <v>36.36</v>
          </cell>
          <cell r="K28">
            <v>0</v>
          </cell>
        </row>
        <row r="29">
          <cell r="B29">
            <v>23.07083333333334</v>
          </cell>
          <cell r="C29">
            <v>28.4</v>
          </cell>
          <cell r="D29">
            <v>20.3</v>
          </cell>
          <cell r="E29">
            <v>91.7</v>
          </cell>
          <cell r="F29">
            <v>96</v>
          </cell>
          <cell r="G29">
            <v>83</v>
          </cell>
          <cell r="H29">
            <v>33.119999999999997</v>
          </cell>
          <cell r="I29" t="str">
            <v>S</v>
          </cell>
          <cell r="J29">
            <v>50.4</v>
          </cell>
          <cell r="K29">
            <v>22.2</v>
          </cell>
        </row>
        <row r="30">
          <cell r="B30">
            <v>20.191666666666663</v>
          </cell>
          <cell r="C30">
            <v>27.7</v>
          </cell>
          <cell r="D30">
            <v>14.8</v>
          </cell>
          <cell r="E30">
            <v>77.307692307692307</v>
          </cell>
          <cell r="F30">
            <v>86</v>
          </cell>
          <cell r="G30">
            <v>64</v>
          </cell>
          <cell r="H30">
            <v>15.48</v>
          </cell>
          <cell r="I30" t="str">
            <v>SO</v>
          </cell>
          <cell r="J30">
            <v>34.56</v>
          </cell>
          <cell r="K30">
            <v>0</v>
          </cell>
        </row>
        <row r="31">
          <cell r="B31">
            <v>23.729166666666668</v>
          </cell>
          <cell r="C31">
            <v>29</v>
          </cell>
          <cell r="D31">
            <v>20.7</v>
          </cell>
          <cell r="E31">
            <v>90.4</v>
          </cell>
          <cell r="F31">
            <v>96</v>
          </cell>
          <cell r="G31">
            <v>83</v>
          </cell>
          <cell r="H31">
            <v>21.96</v>
          </cell>
          <cell r="I31" t="str">
            <v>NE</v>
          </cell>
          <cell r="J31">
            <v>37.080000000000005</v>
          </cell>
          <cell r="K31">
            <v>6.6</v>
          </cell>
        </row>
        <row r="32">
          <cell r="B32">
            <v>24.075000000000003</v>
          </cell>
          <cell r="C32">
            <v>29.5</v>
          </cell>
          <cell r="D32">
            <v>21.4</v>
          </cell>
          <cell r="E32" t="str">
            <v>*</v>
          </cell>
          <cell r="F32" t="str">
            <v>*</v>
          </cell>
          <cell r="G32" t="str">
            <v>*</v>
          </cell>
          <cell r="H32">
            <v>19.8</v>
          </cell>
          <cell r="I32" t="str">
            <v>N</v>
          </cell>
          <cell r="J32">
            <v>32.4</v>
          </cell>
          <cell r="K32">
            <v>13.399999999999999</v>
          </cell>
        </row>
        <row r="33">
          <cell r="B33">
            <v>25.154166666666658</v>
          </cell>
          <cell r="C33">
            <v>30.3</v>
          </cell>
          <cell r="D33">
            <v>22.2</v>
          </cell>
          <cell r="E33" t="str">
            <v>*</v>
          </cell>
          <cell r="F33" t="str">
            <v>*</v>
          </cell>
          <cell r="G33" t="str">
            <v>*</v>
          </cell>
          <cell r="H33">
            <v>14.04</v>
          </cell>
          <cell r="I33" t="str">
            <v>SE</v>
          </cell>
          <cell r="J33">
            <v>23.759999999999998</v>
          </cell>
          <cell r="K33">
            <v>0</v>
          </cell>
        </row>
        <row r="34">
          <cell r="B34">
            <v>24.304166666666671</v>
          </cell>
          <cell r="C34">
            <v>30.2</v>
          </cell>
          <cell r="D34">
            <v>21.2</v>
          </cell>
          <cell r="E34" t="str">
            <v>*</v>
          </cell>
          <cell r="F34" t="str">
            <v>*</v>
          </cell>
          <cell r="G34" t="str">
            <v>*</v>
          </cell>
          <cell r="H34">
            <v>16.920000000000002</v>
          </cell>
          <cell r="I34" t="str">
            <v>SE</v>
          </cell>
          <cell r="J34">
            <v>28.44</v>
          </cell>
          <cell r="K34">
            <v>15.2</v>
          </cell>
        </row>
        <row r="35">
          <cell r="B35">
            <v>22.200000000000003</v>
          </cell>
          <cell r="C35">
            <v>23.8</v>
          </cell>
          <cell r="D35">
            <v>21.5</v>
          </cell>
          <cell r="E35" t="str">
            <v>*</v>
          </cell>
          <cell r="F35" t="str">
            <v>*</v>
          </cell>
          <cell r="G35" t="str">
            <v>*</v>
          </cell>
          <cell r="H35">
            <v>9</v>
          </cell>
          <cell r="I35" t="str">
            <v>NO</v>
          </cell>
          <cell r="J35">
            <v>15.840000000000002</v>
          </cell>
          <cell r="K35">
            <v>3</v>
          </cell>
        </row>
        <row r="36">
          <cell r="I36" t="str">
            <v>SO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>
            <v>27.833333333333332</v>
          </cell>
          <cell r="C25">
            <v>30.3</v>
          </cell>
          <cell r="D25">
            <v>24.3</v>
          </cell>
          <cell r="E25">
            <v>82</v>
          </cell>
          <cell r="F25">
            <v>82</v>
          </cell>
          <cell r="G25">
            <v>65</v>
          </cell>
          <cell r="H25">
            <v>8.2799999999999994</v>
          </cell>
          <cell r="I25" t="str">
            <v>S</v>
          </cell>
          <cell r="J25">
            <v>24.840000000000003</v>
          </cell>
          <cell r="K25">
            <v>0</v>
          </cell>
        </row>
        <row r="26">
          <cell r="B26">
            <v>26.595833333333335</v>
          </cell>
          <cell r="C26">
            <v>33.6</v>
          </cell>
          <cell r="D26">
            <v>22</v>
          </cell>
          <cell r="E26">
            <v>89.466666666666669</v>
          </cell>
          <cell r="F26">
            <v>97</v>
          </cell>
          <cell r="G26">
            <v>65</v>
          </cell>
          <cell r="H26">
            <v>16.559999999999999</v>
          </cell>
          <cell r="I26" t="str">
            <v>N</v>
          </cell>
          <cell r="J26">
            <v>28.44</v>
          </cell>
          <cell r="K26">
            <v>0</v>
          </cell>
        </row>
        <row r="27">
          <cell r="B27">
            <v>27.862499999999994</v>
          </cell>
          <cell r="C27">
            <v>34.700000000000003</v>
          </cell>
          <cell r="D27">
            <v>23.2</v>
          </cell>
          <cell r="E27">
            <v>82.533333333333331</v>
          </cell>
          <cell r="F27">
            <v>95</v>
          </cell>
          <cell r="G27">
            <v>67</v>
          </cell>
          <cell r="H27">
            <v>16.2</v>
          </cell>
          <cell r="I27" t="str">
            <v>NE</v>
          </cell>
          <cell r="J27">
            <v>37.080000000000005</v>
          </cell>
          <cell r="K27">
            <v>0</v>
          </cell>
        </row>
        <row r="28">
          <cell r="B28">
            <v>27.891666666666666</v>
          </cell>
          <cell r="C28">
            <v>35.4</v>
          </cell>
          <cell r="D28">
            <v>23.3</v>
          </cell>
          <cell r="E28">
            <v>87.857142857142861</v>
          </cell>
          <cell r="F28">
            <v>95</v>
          </cell>
          <cell r="G28">
            <v>65</v>
          </cell>
          <cell r="H28">
            <v>21.6</v>
          </cell>
          <cell r="I28" t="str">
            <v>L</v>
          </cell>
          <cell r="J28">
            <v>33.840000000000003</v>
          </cell>
          <cell r="K28">
            <v>0</v>
          </cell>
        </row>
        <row r="29">
          <cell r="B29">
            <v>22.825000000000003</v>
          </cell>
          <cell r="C29">
            <v>29.2</v>
          </cell>
          <cell r="D29">
            <v>21.6</v>
          </cell>
          <cell r="E29">
            <v>89</v>
          </cell>
          <cell r="F29">
            <v>96</v>
          </cell>
          <cell r="G29">
            <v>56</v>
          </cell>
          <cell r="H29">
            <v>16.2</v>
          </cell>
          <cell r="I29" t="str">
            <v>S</v>
          </cell>
          <cell r="J29">
            <v>41.4</v>
          </cell>
          <cell r="K29">
            <v>15</v>
          </cell>
        </row>
        <row r="30">
          <cell r="B30">
            <v>19.770833333333332</v>
          </cell>
          <cell r="C30">
            <v>27.2</v>
          </cell>
          <cell r="D30">
            <v>14.3</v>
          </cell>
          <cell r="E30">
            <v>71</v>
          </cell>
          <cell r="F30">
            <v>93</v>
          </cell>
          <cell r="G30">
            <v>58</v>
          </cell>
          <cell r="H30">
            <v>15.840000000000002</v>
          </cell>
          <cell r="I30" t="str">
            <v>S</v>
          </cell>
          <cell r="J30">
            <v>39.24</v>
          </cell>
          <cell r="K30">
            <v>0</v>
          </cell>
        </row>
        <row r="31">
          <cell r="B31">
            <v>23.158333333333331</v>
          </cell>
          <cell r="C31">
            <v>28.5</v>
          </cell>
          <cell r="D31">
            <v>20.5</v>
          </cell>
          <cell r="E31">
            <v>83.625</v>
          </cell>
          <cell r="F31">
            <v>97</v>
          </cell>
          <cell r="G31">
            <v>65</v>
          </cell>
          <cell r="H31">
            <v>13.32</v>
          </cell>
          <cell r="I31" t="str">
            <v>SE</v>
          </cell>
          <cell r="J31">
            <v>56.16</v>
          </cell>
          <cell r="K31">
            <v>30.599999999999998</v>
          </cell>
        </row>
        <row r="32">
          <cell r="B32">
            <v>24</v>
          </cell>
          <cell r="C32">
            <v>29.9</v>
          </cell>
          <cell r="D32">
            <v>21.3</v>
          </cell>
          <cell r="E32">
            <v>85.652173913043484</v>
          </cell>
          <cell r="F32">
            <v>97</v>
          </cell>
          <cell r="G32">
            <v>60</v>
          </cell>
          <cell r="H32">
            <v>16.2</v>
          </cell>
          <cell r="I32" t="str">
            <v>N</v>
          </cell>
          <cell r="J32">
            <v>32.04</v>
          </cell>
          <cell r="K32">
            <v>3.2</v>
          </cell>
        </row>
        <row r="33">
          <cell r="B33">
            <v>24.962500000000002</v>
          </cell>
          <cell r="C33">
            <v>29.6</v>
          </cell>
          <cell r="D33">
            <v>22.1</v>
          </cell>
          <cell r="E33">
            <v>81.130434782608702</v>
          </cell>
          <cell r="F33">
            <v>93</v>
          </cell>
          <cell r="G33">
            <v>62</v>
          </cell>
          <cell r="H33">
            <v>11.520000000000001</v>
          </cell>
          <cell r="I33" t="str">
            <v>SE</v>
          </cell>
          <cell r="J33">
            <v>20.88</v>
          </cell>
          <cell r="K33">
            <v>0</v>
          </cell>
        </row>
        <row r="34">
          <cell r="B34">
            <v>24.024999999999995</v>
          </cell>
          <cell r="C34">
            <v>29.9</v>
          </cell>
          <cell r="D34">
            <v>20</v>
          </cell>
          <cell r="E34">
            <v>86</v>
          </cell>
          <cell r="F34">
            <v>97</v>
          </cell>
          <cell r="G34">
            <v>66</v>
          </cell>
          <cell r="H34">
            <v>14.04</v>
          </cell>
          <cell r="I34" t="str">
            <v>L</v>
          </cell>
          <cell r="J34">
            <v>37.800000000000004</v>
          </cell>
          <cell r="K34">
            <v>9.4</v>
          </cell>
        </row>
        <row r="35">
          <cell r="B35">
            <v>23.729166666666661</v>
          </cell>
          <cell r="C35">
            <v>28.4</v>
          </cell>
          <cell r="D35">
            <v>21.6</v>
          </cell>
          <cell r="E35">
            <v>86.625</v>
          </cell>
          <cell r="F35">
            <v>98</v>
          </cell>
          <cell r="G35">
            <v>63</v>
          </cell>
          <cell r="H35">
            <v>10.8</v>
          </cell>
          <cell r="I35" t="str">
            <v>NE</v>
          </cell>
          <cell r="J35">
            <v>24.840000000000003</v>
          </cell>
          <cell r="K35">
            <v>4.8</v>
          </cell>
        </row>
        <row r="36">
          <cell r="I36" t="str">
            <v>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>
            <v>25.6</v>
          </cell>
          <cell r="C25">
            <v>29.1</v>
          </cell>
          <cell r="D25">
            <v>25</v>
          </cell>
          <cell r="E25" t="str">
            <v>*</v>
          </cell>
          <cell r="F25" t="str">
            <v>*</v>
          </cell>
          <cell r="G25" t="str">
            <v>*</v>
          </cell>
          <cell r="H25">
            <v>3.6</v>
          </cell>
          <cell r="I25" t="str">
            <v>L</v>
          </cell>
          <cell r="J25">
            <v>28.44</v>
          </cell>
          <cell r="K25">
            <v>0.6</v>
          </cell>
        </row>
        <row r="26">
          <cell r="B26">
            <v>27.595833333333335</v>
          </cell>
          <cell r="C26">
            <v>34.1</v>
          </cell>
          <cell r="D26">
            <v>23.6</v>
          </cell>
          <cell r="E26" t="str">
            <v>*</v>
          </cell>
          <cell r="F26" t="str">
            <v>*</v>
          </cell>
          <cell r="G26" t="str">
            <v>*</v>
          </cell>
          <cell r="H26">
            <v>13.32</v>
          </cell>
          <cell r="I26" t="str">
            <v>O</v>
          </cell>
          <cell r="J26">
            <v>24.12</v>
          </cell>
          <cell r="K26">
            <v>0.4</v>
          </cell>
        </row>
        <row r="27">
          <cell r="B27">
            <v>26.791666666666668</v>
          </cell>
          <cell r="C27">
            <v>34.1</v>
          </cell>
          <cell r="D27">
            <v>23.4</v>
          </cell>
          <cell r="E27" t="str">
            <v>*</v>
          </cell>
          <cell r="F27" t="str">
            <v>*</v>
          </cell>
          <cell r="G27" t="str">
            <v>*</v>
          </cell>
          <cell r="H27">
            <v>10.8</v>
          </cell>
          <cell r="I27" t="str">
            <v>NO</v>
          </cell>
          <cell r="J27">
            <v>37.080000000000005</v>
          </cell>
          <cell r="K27">
            <v>7.4</v>
          </cell>
        </row>
        <row r="28">
          <cell r="B28">
            <v>25.270833333333332</v>
          </cell>
          <cell r="C28">
            <v>32.299999999999997</v>
          </cell>
          <cell r="D28">
            <v>22.7</v>
          </cell>
          <cell r="E28" t="str">
            <v>*</v>
          </cell>
          <cell r="F28" t="str">
            <v>*</v>
          </cell>
          <cell r="G28" t="str">
            <v>*</v>
          </cell>
          <cell r="H28">
            <v>19.8</v>
          </cell>
          <cell r="I28" t="str">
            <v>N</v>
          </cell>
          <cell r="J28">
            <v>46.440000000000005</v>
          </cell>
          <cell r="K28">
            <v>12</v>
          </cell>
        </row>
        <row r="29">
          <cell r="B29">
            <v>25.341666666666669</v>
          </cell>
          <cell r="C29">
            <v>31.4</v>
          </cell>
          <cell r="D29">
            <v>21.7</v>
          </cell>
          <cell r="E29" t="str">
            <v>*</v>
          </cell>
          <cell r="F29" t="str">
            <v>*</v>
          </cell>
          <cell r="G29" t="str">
            <v>*</v>
          </cell>
          <cell r="H29">
            <v>14.04</v>
          </cell>
          <cell r="I29" t="str">
            <v>N</v>
          </cell>
          <cell r="J29">
            <v>25.92</v>
          </cell>
          <cell r="K29">
            <v>0</v>
          </cell>
        </row>
        <row r="30">
          <cell r="B30">
            <v>24.795833333333334</v>
          </cell>
          <cell r="C30">
            <v>30.2</v>
          </cell>
          <cell r="D30">
            <v>21.6</v>
          </cell>
          <cell r="E30" t="str">
            <v>*</v>
          </cell>
          <cell r="F30" t="str">
            <v>*</v>
          </cell>
          <cell r="G30" t="str">
            <v>*</v>
          </cell>
          <cell r="H30">
            <v>13.68</v>
          </cell>
          <cell r="I30" t="str">
            <v>S</v>
          </cell>
          <cell r="J30">
            <v>27</v>
          </cell>
          <cell r="K30">
            <v>12</v>
          </cell>
        </row>
        <row r="31">
          <cell r="B31">
            <v>24.700000000000003</v>
          </cell>
          <cell r="C31">
            <v>29.3</v>
          </cell>
          <cell r="D31">
            <v>22.1</v>
          </cell>
          <cell r="E31" t="str">
            <v>*</v>
          </cell>
          <cell r="F31" t="str">
            <v>*</v>
          </cell>
          <cell r="G31" t="str">
            <v>*</v>
          </cell>
          <cell r="H31">
            <v>14.4</v>
          </cell>
          <cell r="I31" t="str">
            <v>L</v>
          </cell>
          <cell r="J31">
            <v>31.319999999999997</v>
          </cell>
          <cell r="K31">
            <v>3.8000000000000003</v>
          </cell>
        </row>
        <row r="32">
          <cell r="B32">
            <v>24.608333333333331</v>
          </cell>
          <cell r="C32">
            <v>30.3</v>
          </cell>
          <cell r="D32">
            <v>22.2</v>
          </cell>
          <cell r="E32" t="str">
            <v>*</v>
          </cell>
          <cell r="F32" t="str">
            <v>*</v>
          </cell>
          <cell r="G32" t="str">
            <v>*</v>
          </cell>
          <cell r="H32">
            <v>10.44</v>
          </cell>
          <cell r="I32" t="str">
            <v>SE</v>
          </cell>
          <cell r="J32">
            <v>31.319999999999997</v>
          </cell>
          <cell r="K32">
            <v>16.599999999999998</v>
          </cell>
        </row>
        <row r="33">
          <cell r="B33">
            <v>25.541666666666668</v>
          </cell>
          <cell r="C33">
            <v>31.9</v>
          </cell>
          <cell r="D33">
            <v>21.9</v>
          </cell>
          <cell r="E33" t="str">
            <v>*</v>
          </cell>
          <cell r="F33" t="str">
            <v>*</v>
          </cell>
          <cell r="G33" t="str">
            <v>*</v>
          </cell>
          <cell r="H33">
            <v>10.08</v>
          </cell>
          <cell r="I33" t="str">
            <v>L</v>
          </cell>
          <cell r="J33">
            <v>33.840000000000003</v>
          </cell>
          <cell r="K33">
            <v>0</v>
          </cell>
        </row>
        <row r="34">
          <cell r="B34">
            <v>25.220833333333331</v>
          </cell>
          <cell r="C34">
            <v>32.4</v>
          </cell>
          <cell r="D34">
            <v>21.8</v>
          </cell>
          <cell r="E34">
            <v>76</v>
          </cell>
          <cell r="F34" t="str">
            <v>*</v>
          </cell>
          <cell r="G34" t="str">
            <v>*</v>
          </cell>
          <cell r="H34">
            <v>17.64</v>
          </cell>
          <cell r="I34" t="str">
            <v>L</v>
          </cell>
          <cell r="J34">
            <v>36.36</v>
          </cell>
          <cell r="K34">
            <v>10.6</v>
          </cell>
        </row>
        <row r="35">
          <cell r="B35">
            <v>23.908333333333335</v>
          </cell>
          <cell r="C35">
            <v>31.2</v>
          </cell>
          <cell r="D35">
            <v>21.5</v>
          </cell>
          <cell r="E35" t="str">
            <v>*</v>
          </cell>
          <cell r="F35" t="str">
            <v>*</v>
          </cell>
          <cell r="G35" t="str">
            <v>*</v>
          </cell>
          <cell r="H35">
            <v>22.32</v>
          </cell>
          <cell r="I35" t="str">
            <v>L</v>
          </cell>
          <cell r="J35">
            <v>51.84</v>
          </cell>
          <cell r="K35">
            <v>27</v>
          </cell>
        </row>
        <row r="36">
          <cell r="I36" t="str">
            <v>L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 refreshError="1"/>
      <sheetData sheetId="1" refreshError="1"/>
      <sheetData sheetId="2" refreshError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>
            <v>26.266666666666666</v>
          </cell>
          <cell r="C25">
            <v>28.2</v>
          </cell>
          <cell r="D25">
            <v>25.1</v>
          </cell>
          <cell r="E25">
            <v>81</v>
          </cell>
          <cell r="F25">
            <v>89</v>
          </cell>
          <cell r="G25">
            <v>68</v>
          </cell>
          <cell r="H25">
            <v>5.7600000000000007</v>
          </cell>
          <cell r="I25" t="str">
            <v>L</v>
          </cell>
          <cell r="J25">
            <v>11.879999999999999</v>
          </cell>
          <cell r="K25">
            <v>0</v>
          </cell>
        </row>
        <row r="26">
          <cell r="B26">
            <v>26.633333333333336</v>
          </cell>
          <cell r="C26">
            <v>34.6</v>
          </cell>
          <cell r="D26">
            <v>22.1</v>
          </cell>
          <cell r="E26">
            <v>80.291666666666671</v>
          </cell>
          <cell r="F26">
            <v>99</v>
          </cell>
          <cell r="G26">
            <v>45</v>
          </cell>
          <cell r="H26">
            <v>17.64</v>
          </cell>
          <cell r="I26" t="str">
            <v>N</v>
          </cell>
          <cell r="J26">
            <v>31.680000000000003</v>
          </cell>
          <cell r="K26">
            <v>0</v>
          </cell>
        </row>
        <row r="27">
          <cell r="B27">
            <v>27.279166666666669</v>
          </cell>
          <cell r="C27">
            <v>34.1</v>
          </cell>
          <cell r="D27">
            <v>22.8</v>
          </cell>
          <cell r="E27">
            <v>78.083333333333329</v>
          </cell>
          <cell r="F27">
            <v>96</v>
          </cell>
          <cell r="G27">
            <v>48</v>
          </cell>
          <cell r="H27">
            <v>17.64</v>
          </cell>
          <cell r="I27" t="str">
            <v>NO</v>
          </cell>
          <cell r="J27">
            <v>27.720000000000002</v>
          </cell>
          <cell r="K27">
            <v>0</v>
          </cell>
        </row>
        <row r="28">
          <cell r="B28">
            <v>27.687499999999996</v>
          </cell>
          <cell r="C28">
            <v>36.1</v>
          </cell>
          <cell r="D28">
            <v>22.4</v>
          </cell>
          <cell r="E28">
            <v>75</v>
          </cell>
          <cell r="F28">
            <v>98</v>
          </cell>
          <cell r="G28">
            <v>39</v>
          </cell>
          <cell r="H28">
            <v>20.88</v>
          </cell>
          <cell r="I28" t="str">
            <v>NE</v>
          </cell>
          <cell r="J28">
            <v>37.800000000000004</v>
          </cell>
          <cell r="K28">
            <v>0</v>
          </cell>
        </row>
        <row r="29">
          <cell r="B29">
            <v>24.170833333333334</v>
          </cell>
          <cell r="C29">
            <v>31.4</v>
          </cell>
          <cell r="D29">
            <v>21.3</v>
          </cell>
          <cell r="E29">
            <v>83.666666666666671</v>
          </cell>
          <cell r="F29">
            <v>96</v>
          </cell>
          <cell r="G29">
            <v>54</v>
          </cell>
          <cell r="H29">
            <v>43.2</v>
          </cell>
          <cell r="I29" t="str">
            <v>N</v>
          </cell>
          <cell r="J29">
            <v>68.760000000000005</v>
          </cell>
          <cell r="K29">
            <v>0.4</v>
          </cell>
        </row>
        <row r="30">
          <cell r="B30">
            <v>22.920833333333331</v>
          </cell>
          <cell r="C30">
            <v>31.2</v>
          </cell>
          <cell r="D30">
            <v>18</v>
          </cell>
          <cell r="E30">
            <v>79.333333333333329</v>
          </cell>
          <cell r="F30">
            <v>96</v>
          </cell>
          <cell r="G30">
            <v>51</v>
          </cell>
          <cell r="H30">
            <v>12.96</v>
          </cell>
          <cell r="I30" t="str">
            <v>S</v>
          </cell>
          <cell r="J30">
            <v>32.4</v>
          </cell>
          <cell r="K30">
            <v>0</v>
          </cell>
        </row>
        <row r="31">
          <cell r="B31">
            <v>23.987500000000001</v>
          </cell>
          <cell r="C31">
            <v>29.7</v>
          </cell>
          <cell r="D31">
            <v>21.3</v>
          </cell>
          <cell r="E31">
            <v>84.25</v>
          </cell>
          <cell r="F31">
            <v>97</v>
          </cell>
          <cell r="G31">
            <v>55</v>
          </cell>
          <cell r="H31">
            <v>21.96</v>
          </cell>
          <cell r="I31" t="str">
            <v>N</v>
          </cell>
          <cell r="J31">
            <v>41.04</v>
          </cell>
          <cell r="K31">
            <v>8.8000000000000007</v>
          </cell>
        </row>
        <row r="32">
          <cell r="B32">
            <v>23.191666666666666</v>
          </cell>
          <cell r="C32">
            <v>28.5</v>
          </cell>
          <cell r="D32">
            <v>19.899999999999999</v>
          </cell>
          <cell r="E32">
            <v>88.083333333333329</v>
          </cell>
          <cell r="F32">
            <v>98</v>
          </cell>
          <cell r="G32">
            <v>65</v>
          </cell>
          <cell r="H32">
            <v>14.76</v>
          </cell>
          <cell r="I32" t="str">
            <v>N</v>
          </cell>
          <cell r="J32">
            <v>26.28</v>
          </cell>
          <cell r="K32">
            <v>38.800000000000004</v>
          </cell>
        </row>
        <row r="33">
          <cell r="B33">
            <v>24.724999999999998</v>
          </cell>
          <cell r="C33">
            <v>31</v>
          </cell>
          <cell r="D33">
            <v>21.4</v>
          </cell>
          <cell r="E33">
            <v>85</v>
          </cell>
          <cell r="F33">
            <v>97</v>
          </cell>
          <cell r="G33">
            <v>55</v>
          </cell>
          <cell r="H33">
            <v>10.8</v>
          </cell>
          <cell r="I33" t="str">
            <v>SE</v>
          </cell>
          <cell r="J33">
            <v>36.36</v>
          </cell>
          <cell r="K33">
            <v>11</v>
          </cell>
        </row>
        <row r="34">
          <cell r="B34">
            <v>24.174999999999997</v>
          </cell>
          <cell r="C34">
            <v>30.8</v>
          </cell>
          <cell r="D34">
            <v>21.3</v>
          </cell>
          <cell r="E34">
            <v>84.916666666666671</v>
          </cell>
          <cell r="F34">
            <v>97</v>
          </cell>
          <cell r="G34">
            <v>60</v>
          </cell>
          <cell r="H34">
            <v>18</v>
          </cell>
          <cell r="I34" t="str">
            <v>S</v>
          </cell>
          <cell r="J34">
            <v>36.72</v>
          </cell>
          <cell r="K34">
            <v>0.2</v>
          </cell>
        </row>
        <row r="35">
          <cell r="B35">
            <v>23.058333333333334</v>
          </cell>
          <cell r="C35">
            <v>27.4</v>
          </cell>
          <cell r="D35">
            <v>20.399999999999999</v>
          </cell>
          <cell r="E35">
            <v>88.833333333333329</v>
          </cell>
          <cell r="F35">
            <v>98</v>
          </cell>
          <cell r="G35">
            <v>70</v>
          </cell>
          <cell r="H35">
            <v>16.920000000000002</v>
          </cell>
          <cell r="I35" t="str">
            <v>NE</v>
          </cell>
          <cell r="J35">
            <v>36.36</v>
          </cell>
          <cell r="K35">
            <v>13.799999999999995</v>
          </cell>
        </row>
        <row r="36">
          <cell r="I36" t="str">
            <v>N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25.595833333333335</v>
          </cell>
          <cell r="C5">
            <v>33.5</v>
          </cell>
          <cell r="D5">
            <v>20.7</v>
          </cell>
          <cell r="E5">
            <v>70.142857142857139</v>
          </cell>
          <cell r="F5">
            <v>100</v>
          </cell>
          <cell r="G5">
            <v>47</v>
          </cell>
          <cell r="H5">
            <v>24.48</v>
          </cell>
          <cell r="I5" t="str">
            <v>NE</v>
          </cell>
          <cell r="J5">
            <v>38.159999999999997</v>
          </cell>
          <cell r="K5">
            <v>0</v>
          </cell>
        </row>
        <row r="6">
          <cell r="B6">
            <v>26.599999999999994</v>
          </cell>
          <cell r="C6">
            <v>33.200000000000003</v>
          </cell>
          <cell r="D6">
            <v>21.9</v>
          </cell>
          <cell r="E6">
            <v>73.545454545454547</v>
          </cell>
          <cell r="F6">
            <v>100</v>
          </cell>
          <cell r="G6">
            <v>45</v>
          </cell>
          <cell r="H6">
            <v>14.76</v>
          </cell>
          <cell r="I6" t="str">
            <v>N</v>
          </cell>
          <cell r="J6">
            <v>54.72</v>
          </cell>
          <cell r="K6">
            <v>1.6</v>
          </cell>
        </row>
        <row r="7">
          <cell r="B7">
            <v>26.633333333333329</v>
          </cell>
          <cell r="C7">
            <v>33.4</v>
          </cell>
          <cell r="D7">
            <v>22.5</v>
          </cell>
          <cell r="E7">
            <v>75</v>
          </cell>
          <cell r="F7">
            <v>100</v>
          </cell>
          <cell r="G7">
            <v>44</v>
          </cell>
          <cell r="H7">
            <v>11.879999999999999</v>
          </cell>
          <cell r="I7" t="str">
            <v>L</v>
          </cell>
          <cell r="J7">
            <v>17.64</v>
          </cell>
          <cell r="K7">
            <v>0</v>
          </cell>
        </row>
        <row r="8">
          <cell r="B8">
            <v>27.775000000000002</v>
          </cell>
          <cell r="C8">
            <v>34.5</v>
          </cell>
          <cell r="D8">
            <v>22.1</v>
          </cell>
          <cell r="E8">
            <v>73.739130434782609</v>
          </cell>
          <cell r="F8">
            <v>100</v>
          </cell>
          <cell r="G8">
            <v>39</v>
          </cell>
          <cell r="H8">
            <v>29.52</v>
          </cell>
          <cell r="I8" t="str">
            <v>SE</v>
          </cell>
          <cell r="J8">
            <v>44.64</v>
          </cell>
          <cell r="K8">
            <v>1.2</v>
          </cell>
        </row>
        <row r="9">
          <cell r="B9">
            <v>26.3125</v>
          </cell>
          <cell r="C9">
            <v>34.6</v>
          </cell>
          <cell r="D9">
            <v>21.4</v>
          </cell>
          <cell r="E9">
            <v>71.17647058823529</v>
          </cell>
          <cell r="F9">
            <v>100</v>
          </cell>
          <cell r="G9">
            <v>40</v>
          </cell>
          <cell r="H9">
            <v>21.6</v>
          </cell>
          <cell r="I9" t="str">
            <v>O</v>
          </cell>
          <cell r="J9">
            <v>60.839999999999996</v>
          </cell>
          <cell r="K9">
            <v>0.4</v>
          </cell>
        </row>
        <row r="10">
          <cell r="B10">
            <v>25.737500000000001</v>
          </cell>
          <cell r="C10">
            <v>32.9</v>
          </cell>
          <cell r="D10">
            <v>21.9</v>
          </cell>
          <cell r="E10">
            <v>79.900000000000006</v>
          </cell>
          <cell r="F10">
            <v>100</v>
          </cell>
          <cell r="G10">
            <v>46</v>
          </cell>
          <cell r="H10">
            <v>12.24</v>
          </cell>
          <cell r="I10" t="str">
            <v>NO</v>
          </cell>
          <cell r="J10">
            <v>61.560000000000009</v>
          </cell>
          <cell r="K10">
            <v>3.8</v>
          </cell>
        </row>
        <row r="11">
          <cell r="B11">
            <v>26.254166666666666</v>
          </cell>
          <cell r="C11">
            <v>32.5</v>
          </cell>
          <cell r="D11">
            <v>22.2</v>
          </cell>
          <cell r="E11">
            <v>64.5</v>
          </cell>
          <cell r="F11">
            <v>100</v>
          </cell>
          <cell r="G11">
            <v>46</v>
          </cell>
          <cell r="H11">
            <v>13.68</v>
          </cell>
          <cell r="I11" t="str">
            <v>O</v>
          </cell>
          <cell r="J11">
            <v>29.16</v>
          </cell>
          <cell r="K11">
            <v>0</v>
          </cell>
        </row>
        <row r="12">
          <cell r="B12">
            <v>27.158333333333331</v>
          </cell>
          <cell r="C12">
            <v>33.1</v>
          </cell>
          <cell r="D12">
            <v>22.6</v>
          </cell>
          <cell r="E12">
            <v>70.36363636363636</v>
          </cell>
          <cell r="F12">
            <v>100</v>
          </cell>
          <cell r="G12">
            <v>43</v>
          </cell>
          <cell r="H12">
            <v>15.840000000000002</v>
          </cell>
          <cell r="I12" t="str">
            <v>O</v>
          </cell>
          <cell r="J12">
            <v>24.12</v>
          </cell>
          <cell r="K12">
            <v>0</v>
          </cell>
        </row>
        <row r="13">
          <cell r="B13">
            <v>26.054166666666671</v>
          </cell>
          <cell r="C13">
            <v>31.3</v>
          </cell>
          <cell r="D13">
            <v>24.1</v>
          </cell>
          <cell r="E13">
            <v>85.1</v>
          </cell>
          <cell r="F13">
            <v>100</v>
          </cell>
          <cell r="G13">
            <v>57</v>
          </cell>
          <cell r="H13">
            <v>18.720000000000002</v>
          </cell>
          <cell r="I13" t="str">
            <v>L</v>
          </cell>
          <cell r="J13">
            <v>31.319999999999997</v>
          </cell>
          <cell r="K13">
            <v>0.4</v>
          </cell>
        </row>
        <row r="14">
          <cell r="B14">
            <v>24.904166666666669</v>
          </cell>
          <cell r="C14">
            <v>31.8</v>
          </cell>
          <cell r="D14">
            <v>22.3</v>
          </cell>
          <cell r="E14">
            <v>90.368421052631575</v>
          </cell>
          <cell r="F14">
            <v>100</v>
          </cell>
          <cell r="G14">
            <v>55</v>
          </cell>
          <cell r="H14">
            <v>16.559999999999999</v>
          </cell>
          <cell r="I14" t="str">
            <v>NE</v>
          </cell>
          <cell r="J14">
            <v>42.84</v>
          </cell>
          <cell r="K14">
            <v>10.4</v>
          </cell>
        </row>
        <row r="15">
          <cell r="B15">
            <v>27.00833333333334</v>
          </cell>
          <cell r="C15">
            <v>34</v>
          </cell>
          <cell r="D15">
            <v>23.2</v>
          </cell>
          <cell r="E15">
            <v>73.9375</v>
          </cell>
          <cell r="F15">
            <v>100</v>
          </cell>
          <cell r="G15">
            <v>42</v>
          </cell>
          <cell r="H15">
            <v>14.04</v>
          </cell>
          <cell r="I15" t="str">
            <v>O</v>
          </cell>
          <cell r="J15">
            <v>23.040000000000003</v>
          </cell>
          <cell r="K15">
            <v>0.4</v>
          </cell>
        </row>
        <row r="16">
          <cell r="B16">
            <v>28.408333333333331</v>
          </cell>
          <cell r="C16">
            <v>34.799999999999997</v>
          </cell>
          <cell r="D16">
            <v>23.5</v>
          </cell>
          <cell r="E16">
            <v>72.238095238095241</v>
          </cell>
          <cell r="F16">
            <v>100</v>
          </cell>
          <cell r="G16">
            <v>42</v>
          </cell>
          <cell r="H16">
            <v>10.44</v>
          </cell>
          <cell r="I16" t="str">
            <v>O</v>
          </cell>
          <cell r="J16">
            <v>21.96</v>
          </cell>
          <cell r="K16">
            <v>0</v>
          </cell>
        </row>
        <row r="17">
          <cell r="B17">
            <v>28.520833333333325</v>
          </cell>
          <cell r="C17">
            <v>35.1</v>
          </cell>
          <cell r="D17">
            <v>24.1</v>
          </cell>
          <cell r="E17">
            <v>74.181818181818187</v>
          </cell>
          <cell r="F17">
            <v>100</v>
          </cell>
          <cell r="G17">
            <v>46</v>
          </cell>
          <cell r="H17">
            <v>17.64</v>
          </cell>
          <cell r="I17" t="str">
            <v>N</v>
          </cell>
          <cell r="J17">
            <v>48.24</v>
          </cell>
          <cell r="K17">
            <v>7.4</v>
          </cell>
        </row>
        <row r="18">
          <cell r="B18">
            <v>29.337500000000006</v>
          </cell>
          <cell r="C18">
            <v>35.200000000000003</v>
          </cell>
          <cell r="D18">
            <v>24.6</v>
          </cell>
          <cell r="E18">
            <v>71.75</v>
          </cell>
          <cell r="F18">
            <v>100</v>
          </cell>
          <cell r="G18">
            <v>38</v>
          </cell>
          <cell r="H18">
            <v>16.920000000000002</v>
          </cell>
          <cell r="I18" t="str">
            <v>N</v>
          </cell>
          <cell r="J18">
            <v>26.64</v>
          </cell>
          <cell r="K18">
            <v>0</v>
          </cell>
        </row>
        <row r="19">
          <cell r="B19">
            <v>29.554166666666671</v>
          </cell>
          <cell r="C19">
            <v>34.5</v>
          </cell>
          <cell r="D19">
            <v>25.4</v>
          </cell>
          <cell r="E19">
            <v>67.25</v>
          </cell>
          <cell r="F19">
            <v>97</v>
          </cell>
          <cell r="G19">
            <v>44</v>
          </cell>
          <cell r="H19">
            <v>10.44</v>
          </cell>
          <cell r="I19" t="str">
            <v>NE</v>
          </cell>
          <cell r="J19">
            <v>20.88</v>
          </cell>
          <cell r="K19">
            <v>0</v>
          </cell>
        </row>
        <row r="20">
          <cell r="B20">
            <v>27.104166666666671</v>
          </cell>
          <cell r="C20">
            <v>34.200000000000003</v>
          </cell>
          <cell r="D20">
            <v>22.1</v>
          </cell>
          <cell r="E20">
            <v>76.541666666666671</v>
          </cell>
          <cell r="F20">
            <v>100</v>
          </cell>
          <cell r="G20">
            <v>48</v>
          </cell>
          <cell r="H20">
            <v>33.840000000000003</v>
          </cell>
          <cell r="I20" t="str">
            <v>SE</v>
          </cell>
          <cell r="J20">
            <v>59.4</v>
          </cell>
          <cell r="K20">
            <v>0.2</v>
          </cell>
        </row>
        <row r="21">
          <cell r="B21">
            <v>28.575000000000003</v>
          </cell>
          <cell r="C21">
            <v>35.4</v>
          </cell>
          <cell r="D21">
            <v>23.5</v>
          </cell>
          <cell r="E21">
            <v>72.958333333333329</v>
          </cell>
          <cell r="F21">
            <v>100</v>
          </cell>
          <cell r="G21">
            <v>42</v>
          </cell>
          <cell r="H21">
            <v>15.840000000000002</v>
          </cell>
          <cell r="I21" t="str">
            <v>L</v>
          </cell>
          <cell r="J21">
            <v>26.28</v>
          </cell>
          <cell r="K21">
            <v>0</v>
          </cell>
        </row>
        <row r="22">
          <cell r="B22">
            <v>29.591666666666669</v>
          </cell>
          <cell r="C22">
            <v>35</v>
          </cell>
          <cell r="D22">
            <v>25.7</v>
          </cell>
          <cell r="E22">
            <v>65.875</v>
          </cell>
          <cell r="F22">
            <v>85</v>
          </cell>
          <cell r="G22">
            <v>41</v>
          </cell>
          <cell r="H22">
            <v>11.520000000000001</v>
          </cell>
          <cell r="I22" t="str">
            <v>L</v>
          </cell>
          <cell r="J22">
            <v>23.759999999999998</v>
          </cell>
          <cell r="K22">
            <v>0</v>
          </cell>
        </row>
        <row r="23">
          <cell r="B23">
            <v>28.75</v>
          </cell>
          <cell r="C23">
            <v>34.799999999999997</v>
          </cell>
          <cell r="D23">
            <v>25</v>
          </cell>
          <cell r="E23">
            <v>69.916666666666671</v>
          </cell>
          <cell r="F23">
            <v>99</v>
          </cell>
          <cell r="G23">
            <v>41</v>
          </cell>
          <cell r="H23">
            <v>16.920000000000002</v>
          </cell>
          <cell r="I23" t="str">
            <v>N</v>
          </cell>
          <cell r="J23">
            <v>33.840000000000003</v>
          </cell>
          <cell r="K23">
            <v>0</v>
          </cell>
        </row>
        <row r="24">
          <cell r="B24">
            <v>29.320833333333329</v>
          </cell>
          <cell r="C24">
            <v>34.9</v>
          </cell>
          <cell r="D24">
            <v>24.5</v>
          </cell>
          <cell r="E24">
            <v>65.041666666666671</v>
          </cell>
          <cell r="F24">
            <v>98</v>
          </cell>
          <cell r="G24">
            <v>35</v>
          </cell>
          <cell r="H24">
            <v>15.840000000000002</v>
          </cell>
          <cell r="I24" t="str">
            <v>N</v>
          </cell>
          <cell r="J24">
            <v>30.240000000000002</v>
          </cell>
          <cell r="K24">
            <v>0</v>
          </cell>
        </row>
        <row r="25">
          <cell r="B25">
            <v>26.395833333333332</v>
          </cell>
          <cell r="C25">
            <v>31.6</v>
          </cell>
          <cell r="D25">
            <v>23.5</v>
          </cell>
          <cell r="E25">
            <v>77.913043478260875</v>
          </cell>
          <cell r="F25">
            <v>100</v>
          </cell>
          <cell r="G25">
            <v>52</v>
          </cell>
          <cell r="H25">
            <v>23.759999999999998</v>
          </cell>
          <cell r="I25" t="str">
            <v>SE</v>
          </cell>
          <cell r="J25">
            <v>39.96</v>
          </cell>
          <cell r="K25">
            <v>1.4</v>
          </cell>
        </row>
        <row r="26">
          <cell r="B26">
            <v>26.495833333333337</v>
          </cell>
          <cell r="C26">
            <v>32.700000000000003</v>
          </cell>
          <cell r="D26">
            <v>22.1</v>
          </cell>
          <cell r="E26">
            <v>65.142857142857139</v>
          </cell>
          <cell r="F26">
            <v>100</v>
          </cell>
          <cell r="G26">
            <v>50</v>
          </cell>
          <cell r="H26">
            <v>14.4</v>
          </cell>
          <cell r="I26" t="str">
            <v>NE</v>
          </cell>
          <cell r="J26">
            <v>26.64</v>
          </cell>
          <cell r="K26">
            <v>0.2</v>
          </cell>
        </row>
        <row r="27">
          <cell r="B27">
            <v>27.554166666666671</v>
          </cell>
          <cell r="C27">
            <v>34.1</v>
          </cell>
          <cell r="D27">
            <v>23.7</v>
          </cell>
          <cell r="E27">
            <v>73.75</v>
          </cell>
          <cell r="F27">
            <v>99</v>
          </cell>
          <cell r="G27">
            <v>48</v>
          </cell>
          <cell r="H27">
            <v>19.8</v>
          </cell>
          <cell r="I27" t="str">
            <v>L</v>
          </cell>
          <cell r="J27">
            <v>38.159999999999997</v>
          </cell>
          <cell r="K27">
            <v>0</v>
          </cell>
        </row>
        <row r="28">
          <cell r="B28">
            <v>28.612500000000001</v>
          </cell>
          <cell r="C28">
            <v>34.9</v>
          </cell>
          <cell r="D28">
            <v>23.7</v>
          </cell>
          <cell r="E28">
            <v>67.416666666666671</v>
          </cell>
          <cell r="F28">
            <v>97</v>
          </cell>
          <cell r="G28">
            <v>38</v>
          </cell>
          <cell r="H28">
            <v>18.36</v>
          </cell>
          <cell r="I28" t="str">
            <v>L</v>
          </cell>
          <cell r="J28">
            <v>34.56</v>
          </cell>
          <cell r="K28">
            <v>0</v>
          </cell>
        </row>
        <row r="29">
          <cell r="B29">
            <v>24.791666666666668</v>
          </cell>
          <cell r="C29">
            <v>30.1</v>
          </cell>
          <cell r="D29">
            <v>20.399999999999999</v>
          </cell>
          <cell r="E29">
            <v>80.38095238095238</v>
          </cell>
          <cell r="F29">
            <v>100</v>
          </cell>
          <cell r="G29">
            <v>57</v>
          </cell>
          <cell r="H29">
            <v>25.56</v>
          </cell>
          <cell r="I29" t="str">
            <v>NO</v>
          </cell>
          <cell r="J29">
            <v>54</v>
          </cell>
          <cell r="K29">
            <v>10.199999999999999</v>
          </cell>
        </row>
        <row r="30">
          <cell r="B30">
            <v>21.995833333333334</v>
          </cell>
          <cell r="C30">
            <v>26.7</v>
          </cell>
          <cell r="D30">
            <v>18.600000000000001</v>
          </cell>
          <cell r="E30">
            <v>83.615384615384613</v>
          </cell>
          <cell r="F30">
            <v>100</v>
          </cell>
          <cell r="G30">
            <v>66</v>
          </cell>
          <cell r="H30">
            <v>14.04</v>
          </cell>
          <cell r="I30" t="str">
            <v>SO</v>
          </cell>
          <cell r="J30">
            <v>26.64</v>
          </cell>
          <cell r="K30">
            <v>0</v>
          </cell>
        </row>
        <row r="31">
          <cell r="B31">
            <v>24.820833333333336</v>
          </cell>
          <cell r="C31">
            <v>30.9</v>
          </cell>
          <cell r="D31">
            <v>21.7</v>
          </cell>
          <cell r="E31">
            <v>74.0625</v>
          </cell>
          <cell r="F31">
            <v>100</v>
          </cell>
          <cell r="G31">
            <v>47</v>
          </cell>
          <cell r="H31">
            <v>17.28</v>
          </cell>
          <cell r="I31" t="str">
            <v>L</v>
          </cell>
          <cell r="J31">
            <v>29.52</v>
          </cell>
          <cell r="K31">
            <v>0.2</v>
          </cell>
        </row>
        <row r="32">
          <cell r="B32">
            <v>25.241666666666664</v>
          </cell>
          <cell r="C32">
            <v>31.4</v>
          </cell>
          <cell r="D32">
            <v>21.5</v>
          </cell>
          <cell r="E32">
            <v>80.473684210526315</v>
          </cell>
          <cell r="F32">
            <v>100</v>
          </cell>
          <cell r="G32">
            <v>53</v>
          </cell>
          <cell r="H32">
            <v>19.079999999999998</v>
          </cell>
          <cell r="I32" t="str">
            <v>L</v>
          </cell>
          <cell r="J32">
            <v>31.319999999999997</v>
          </cell>
          <cell r="K32">
            <v>9</v>
          </cell>
        </row>
        <row r="33">
          <cell r="B33">
            <v>26.129166666666663</v>
          </cell>
          <cell r="C33">
            <v>32.5</v>
          </cell>
          <cell r="D33">
            <v>22</v>
          </cell>
          <cell r="E33">
            <v>76.666666666666671</v>
          </cell>
          <cell r="F33">
            <v>100</v>
          </cell>
          <cell r="G33">
            <v>34</v>
          </cell>
          <cell r="H33">
            <v>16.2</v>
          </cell>
          <cell r="I33" t="str">
            <v>SE</v>
          </cell>
          <cell r="J33">
            <v>26.64</v>
          </cell>
          <cell r="K33">
            <v>0</v>
          </cell>
        </row>
        <row r="34">
          <cell r="B34">
            <v>25.366666666666664</v>
          </cell>
          <cell r="C34">
            <v>30.1</v>
          </cell>
          <cell r="D34">
            <v>22.1</v>
          </cell>
          <cell r="E34">
            <v>78.25</v>
          </cell>
          <cell r="F34">
            <v>100</v>
          </cell>
          <cell r="G34">
            <v>53</v>
          </cell>
          <cell r="H34">
            <v>16.2</v>
          </cell>
          <cell r="I34" t="str">
            <v>SE</v>
          </cell>
          <cell r="J34">
            <v>26.28</v>
          </cell>
          <cell r="K34">
            <v>0</v>
          </cell>
        </row>
        <row r="35">
          <cell r="B35">
            <v>23.233333333333334</v>
          </cell>
          <cell r="C35">
            <v>26.9</v>
          </cell>
          <cell r="D35">
            <v>18.8</v>
          </cell>
          <cell r="E35">
            <v>87.933333333333337</v>
          </cell>
          <cell r="F35">
            <v>100</v>
          </cell>
          <cell r="G35">
            <v>68</v>
          </cell>
          <cell r="H35">
            <v>26.64</v>
          </cell>
          <cell r="I35" t="str">
            <v>NE</v>
          </cell>
          <cell r="J35">
            <v>58.32</v>
          </cell>
          <cell r="K35">
            <v>29.2</v>
          </cell>
        </row>
        <row r="36">
          <cell r="I36" t="str">
            <v>L</v>
          </cell>
        </row>
      </sheetData>
      <sheetData sheetId="3">
        <row r="5">
          <cell r="B5">
            <v>23.641666666666666</v>
          </cell>
        </row>
      </sheetData>
      <sheetData sheetId="4">
        <row r="5">
          <cell r="B5">
            <v>27.066666666666666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3">
        <row r="5">
          <cell r="B5" t="str">
            <v>*</v>
          </cell>
        </row>
      </sheetData>
      <sheetData sheetId="4">
        <row r="5">
          <cell r="B5">
            <v>25.558333333333334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26.133333333333329</v>
          </cell>
          <cell r="C5">
            <v>32.200000000000003</v>
          </cell>
          <cell r="D5">
            <v>22</v>
          </cell>
          <cell r="E5">
            <v>76.333333333333329</v>
          </cell>
          <cell r="F5">
            <v>91</v>
          </cell>
          <cell r="G5">
            <v>52</v>
          </cell>
          <cell r="H5">
            <v>15.48</v>
          </cell>
          <cell r="I5" t="str">
            <v>N</v>
          </cell>
          <cell r="J5">
            <v>27.36</v>
          </cell>
          <cell r="K5">
            <v>0</v>
          </cell>
        </row>
        <row r="6">
          <cell r="B6">
            <v>25.841666666666669</v>
          </cell>
          <cell r="C6">
            <v>32.299999999999997</v>
          </cell>
          <cell r="D6">
            <v>21.3</v>
          </cell>
          <cell r="E6">
            <v>73.166666666666671</v>
          </cell>
          <cell r="F6">
            <v>87</v>
          </cell>
          <cell r="G6">
            <v>51</v>
          </cell>
          <cell r="H6">
            <v>19.440000000000001</v>
          </cell>
          <cell r="I6" t="str">
            <v>N</v>
          </cell>
          <cell r="J6">
            <v>37.440000000000005</v>
          </cell>
          <cell r="K6">
            <v>0</v>
          </cell>
        </row>
        <row r="7">
          <cell r="B7">
            <v>26.912500000000005</v>
          </cell>
          <cell r="C7">
            <v>33.700000000000003</v>
          </cell>
          <cell r="D7">
            <v>21.6</v>
          </cell>
          <cell r="E7">
            <v>67.583333333333329</v>
          </cell>
          <cell r="F7">
            <v>90</v>
          </cell>
          <cell r="G7">
            <v>35</v>
          </cell>
          <cell r="H7">
            <v>11.16</v>
          </cell>
          <cell r="I7" t="str">
            <v>N</v>
          </cell>
          <cell r="J7">
            <v>21.6</v>
          </cell>
          <cell r="K7">
            <v>0</v>
          </cell>
        </row>
        <row r="8">
          <cell r="B8">
            <v>27.625</v>
          </cell>
          <cell r="C8">
            <v>33.700000000000003</v>
          </cell>
          <cell r="D8">
            <v>22.4</v>
          </cell>
          <cell r="E8">
            <v>63.916666666666664</v>
          </cell>
          <cell r="F8">
            <v>82</v>
          </cell>
          <cell r="G8">
            <v>40</v>
          </cell>
          <cell r="H8">
            <v>11.16</v>
          </cell>
          <cell r="I8" t="str">
            <v>N</v>
          </cell>
          <cell r="J8">
            <v>28.8</v>
          </cell>
          <cell r="K8">
            <v>0</v>
          </cell>
        </row>
        <row r="9">
          <cell r="B9">
            <v>26.662499999999998</v>
          </cell>
          <cell r="C9">
            <v>33.1</v>
          </cell>
          <cell r="D9">
            <v>21.4</v>
          </cell>
          <cell r="E9">
            <v>68.75</v>
          </cell>
          <cell r="F9">
            <v>85</v>
          </cell>
          <cell r="G9">
            <v>50</v>
          </cell>
          <cell r="H9">
            <v>12.96</v>
          </cell>
          <cell r="I9" t="str">
            <v>N</v>
          </cell>
          <cell r="J9">
            <v>31.680000000000003</v>
          </cell>
          <cell r="K9">
            <v>0</v>
          </cell>
        </row>
        <row r="10">
          <cell r="B10">
            <v>25.358333333333334</v>
          </cell>
          <cell r="C10">
            <v>29.4</v>
          </cell>
          <cell r="D10">
            <v>21.9</v>
          </cell>
          <cell r="E10">
            <v>74.666666666666671</v>
          </cell>
          <cell r="F10">
            <v>88</v>
          </cell>
          <cell r="G10">
            <v>62</v>
          </cell>
          <cell r="H10">
            <v>16.559999999999999</v>
          </cell>
          <cell r="I10" t="str">
            <v>N</v>
          </cell>
          <cell r="J10">
            <v>50.76</v>
          </cell>
          <cell r="K10">
            <v>0</v>
          </cell>
        </row>
        <row r="11">
          <cell r="B11">
            <v>25.216666666666658</v>
          </cell>
          <cell r="C11">
            <v>31.3</v>
          </cell>
          <cell r="D11">
            <v>20.7</v>
          </cell>
          <cell r="E11">
            <v>76.458333333333329</v>
          </cell>
          <cell r="F11">
            <v>92</v>
          </cell>
          <cell r="G11">
            <v>54</v>
          </cell>
          <cell r="H11">
            <v>14.4</v>
          </cell>
          <cell r="I11" t="str">
            <v>N</v>
          </cell>
          <cell r="J11">
            <v>26.28</v>
          </cell>
          <cell r="K11">
            <v>0</v>
          </cell>
        </row>
        <row r="12">
          <cell r="B12">
            <v>25.883333333333336</v>
          </cell>
          <cell r="C12">
            <v>32.200000000000003</v>
          </cell>
          <cell r="D12">
            <v>21.2</v>
          </cell>
          <cell r="E12">
            <v>73.916666666666671</v>
          </cell>
          <cell r="F12">
            <v>91</v>
          </cell>
          <cell r="G12">
            <v>49</v>
          </cell>
          <cell r="H12">
            <v>8.2799999999999994</v>
          </cell>
          <cell r="I12" t="str">
            <v>N</v>
          </cell>
          <cell r="J12">
            <v>21.6</v>
          </cell>
          <cell r="K12">
            <v>0</v>
          </cell>
        </row>
        <row r="13">
          <cell r="B13">
            <v>26.012499999999999</v>
          </cell>
          <cell r="C13">
            <v>31.3</v>
          </cell>
          <cell r="D13">
            <v>21.5</v>
          </cell>
          <cell r="E13">
            <v>73.875</v>
          </cell>
          <cell r="F13">
            <v>89</v>
          </cell>
          <cell r="G13">
            <v>54</v>
          </cell>
          <cell r="H13">
            <v>16.920000000000002</v>
          </cell>
          <cell r="I13" t="str">
            <v>N</v>
          </cell>
          <cell r="J13">
            <v>35.64</v>
          </cell>
          <cell r="K13">
            <v>0</v>
          </cell>
        </row>
        <row r="14">
          <cell r="B14">
            <v>24.170833333333334</v>
          </cell>
          <cell r="C14">
            <v>30.6</v>
          </cell>
          <cell r="D14">
            <v>20.2</v>
          </cell>
          <cell r="E14">
            <v>79.916666666666671</v>
          </cell>
          <cell r="F14">
            <v>90</v>
          </cell>
          <cell r="G14">
            <v>61</v>
          </cell>
          <cell r="H14">
            <v>21.96</v>
          </cell>
          <cell r="I14" t="str">
            <v>N</v>
          </cell>
          <cell r="J14">
            <v>44.28</v>
          </cell>
          <cell r="K14">
            <v>4.8</v>
          </cell>
        </row>
        <row r="15">
          <cell r="B15">
            <v>24.691666666666666</v>
          </cell>
          <cell r="C15">
            <v>31.8</v>
          </cell>
          <cell r="D15">
            <v>20.5</v>
          </cell>
          <cell r="E15">
            <v>80.166666666666671</v>
          </cell>
          <cell r="F15">
            <v>91</v>
          </cell>
          <cell r="G15">
            <v>55</v>
          </cell>
          <cell r="H15">
            <v>12.6</v>
          </cell>
          <cell r="I15" t="str">
            <v>N</v>
          </cell>
          <cell r="J15">
            <v>29.880000000000003</v>
          </cell>
          <cell r="K15">
            <v>1.5999999999999999</v>
          </cell>
        </row>
        <row r="16">
          <cell r="B16">
            <v>25.887499999999999</v>
          </cell>
          <cell r="C16">
            <v>32.5</v>
          </cell>
          <cell r="D16">
            <v>22.4</v>
          </cell>
          <cell r="E16">
            <v>80.208333333333329</v>
          </cell>
          <cell r="F16">
            <v>91</v>
          </cell>
          <cell r="G16">
            <v>56</v>
          </cell>
          <cell r="H16">
            <v>9</v>
          </cell>
          <cell r="I16" t="str">
            <v>N</v>
          </cell>
          <cell r="J16">
            <v>23.759999999999998</v>
          </cell>
          <cell r="K16">
            <v>0.2</v>
          </cell>
        </row>
        <row r="17">
          <cell r="B17">
            <v>27.129166666666663</v>
          </cell>
          <cell r="C17">
            <v>32.799999999999997</v>
          </cell>
          <cell r="D17">
            <v>23.3</v>
          </cell>
          <cell r="E17">
            <v>75.541666666666671</v>
          </cell>
          <cell r="F17">
            <v>88</v>
          </cell>
          <cell r="G17">
            <v>53</v>
          </cell>
          <cell r="H17">
            <v>13.32</v>
          </cell>
          <cell r="I17" t="str">
            <v>N</v>
          </cell>
          <cell r="J17">
            <v>28.08</v>
          </cell>
          <cell r="K17">
            <v>0</v>
          </cell>
        </row>
        <row r="18">
          <cell r="B18">
            <v>26.962500000000002</v>
          </cell>
          <cell r="C18">
            <v>33.200000000000003</v>
          </cell>
          <cell r="D18">
            <v>23.4</v>
          </cell>
          <cell r="E18">
            <v>75.791666666666671</v>
          </cell>
          <cell r="F18">
            <v>89</v>
          </cell>
          <cell r="G18">
            <v>52</v>
          </cell>
          <cell r="H18">
            <v>16.920000000000002</v>
          </cell>
          <cell r="I18" t="str">
            <v>N</v>
          </cell>
          <cell r="J18">
            <v>38.880000000000003</v>
          </cell>
          <cell r="K18">
            <v>0</v>
          </cell>
        </row>
        <row r="19">
          <cell r="B19">
            <v>27.07083333333334</v>
          </cell>
          <cell r="C19">
            <v>32.5</v>
          </cell>
          <cell r="D19">
            <v>23.3</v>
          </cell>
          <cell r="E19">
            <v>74.083333333333329</v>
          </cell>
          <cell r="F19">
            <v>88</v>
          </cell>
          <cell r="G19">
            <v>52</v>
          </cell>
          <cell r="H19">
            <v>15.120000000000001</v>
          </cell>
          <cell r="I19" t="str">
            <v>N</v>
          </cell>
          <cell r="J19">
            <v>35.28</v>
          </cell>
          <cell r="K19">
            <v>0</v>
          </cell>
        </row>
        <row r="20">
          <cell r="B20">
            <v>27.116666666666664</v>
          </cell>
          <cell r="C20">
            <v>33.4</v>
          </cell>
          <cell r="D20">
            <v>23.3</v>
          </cell>
          <cell r="E20">
            <v>70.958333333333329</v>
          </cell>
          <cell r="F20">
            <v>86</v>
          </cell>
          <cell r="G20">
            <v>49</v>
          </cell>
          <cell r="H20">
            <v>15.48</v>
          </cell>
          <cell r="I20" t="str">
            <v>N</v>
          </cell>
          <cell r="J20">
            <v>32.76</v>
          </cell>
          <cell r="K20">
            <v>0</v>
          </cell>
        </row>
        <row r="21">
          <cell r="B21">
            <v>28.158333333333331</v>
          </cell>
          <cell r="C21">
            <v>34.4</v>
          </cell>
          <cell r="D21">
            <v>23.2</v>
          </cell>
          <cell r="E21">
            <v>67.375</v>
          </cell>
          <cell r="F21">
            <v>87</v>
          </cell>
          <cell r="G21">
            <v>43</v>
          </cell>
          <cell r="H21">
            <v>13.32</v>
          </cell>
          <cell r="I21" t="str">
            <v>N</v>
          </cell>
          <cell r="J21">
            <v>33.480000000000004</v>
          </cell>
          <cell r="K21">
            <v>0</v>
          </cell>
        </row>
        <row r="22">
          <cell r="B22">
            <v>27.491666666666664</v>
          </cell>
          <cell r="C22">
            <v>32.9</v>
          </cell>
          <cell r="D22">
            <v>22</v>
          </cell>
          <cell r="E22">
            <v>67.166666666666671</v>
          </cell>
          <cell r="F22">
            <v>89</v>
          </cell>
          <cell r="G22">
            <v>44</v>
          </cell>
          <cell r="H22">
            <v>18.36</v>
          </cell>
          <cell r="I22" t="str">
            <v>N</v>
          </cell>
          <cell r="J22">
            <v>42.84</v>
          </cell>
          <cell r="K22">
            <v>15.6</v>
          </cell>
        </row>
        <row r="23">
          <cell r="B23">
            <v>25.399999999999995</v>
          </cell>
          <cell r="C23">
            <v>31</v>
          </cell>
          <cell r="D23">
            <v>22.5</v>
          </cell>
          <cell r="E23">
            <v>80.25</v>
          </cell>
          <cell r="F23">
            <v>89</v>
          </cell>
          <cell r="G23">
            <v>63</v>
          </cell>
          <cell r="H23">
            <v>7.5600000000000005</v>
          </cell>
          <cell r="I23" t="str">
            <v>N</v>
          </cell>
          <cell r="J23">
            <v>50.04</v>
          </cell>
          <cell r="K23">
            <v>5.2</v>
          </cell>
        </row>
        <row r="24">
          <cell r="B24">
            <v>26.125</v>
          </cell>
          <cell r="C24">
            <v>32.200000000000003</v>
          </cell>
          <cell r="D24">
            <v>21.8</v>
          </cell>
          <cell r="E24">
            <v>76.5</v>
          </cell>
          <cell r="F24">
            <v>91</v>
          </cell>
          <cell r="G24">
            <v>54</v>
          </cell>
          <cell r="H24">
            <v>12.6</v>
          </cell>
          <cell r="I24" t="str">
            <v>N</v>
          </cell>
          <cell r="J24">
            <v>24.840000000000003</v>
          </cell>
          <cell r="K24">
            <v>0.2</v>
          </cell>
        </row>
        <row r="25">
          <cell r="B25">
            <v>24.645833333333339</v>
          </cell>
          <cell r="C25">
            <v>30.7</v>
          </cell>
          <cell r="D25">
            <v>21.9</v>
          </cell>
          <cell r="E25">
            <v>82.583333333333329</v>
          </cell>
          <cell r="F25">
            <v>92</v>
          </cell>
          <cell r="G25">
            <v>59</v>
          </cell>
          <cell r="H25">
            <v>12.96</v>
          </cell>
          <cell r="I25" t="str">
            <v>N</v>
          </cell>
          <cell r="J25">
            <v>34.92</v>
          </cell>
          <cell r="K25">
            <v>11.6</v>
          </cell>
        </row>
        <row r="26">
          <cell r="B26">
            <v>26.054166666666671</v>
          </cell>
          <cell r="C26">
            <v>32</v>
          </cell>
          <cell r="D26">
            <v>22.3</v>
          </cell>
          <cell r="E26">
            <v>78.083333333333329</v>
          </cell>
          <cell r="F26">
            <v>91</v>
          </cell>
          <cell r="G26">
            <v>54</v>
          </cell>
          <cell r="H26">
            <v>12.24</v>
          </cell>
          <cell r="I26" t="str">
            <v>N</v>
          </cell>
          <cell r="J26">
            <v>25.56</v>
          </cell>
          <cell r="K26">
            <v>0</v>
          </cell>
        </row>
        <row r="27">
          <cell r="B27">
            <v>26.454166666666666</v>
          </cell>
          <cell r="C27">
            <v>33.1</v>
          </cell>
          <cell r="D27">
            <v>22.1</v>
          </cell>
          <cell r="E27">
            <v>73</v>
          </cell>
          <cell r="F27">
            <v>88</v>
          </cell>
          <cell r="G27">
            <v>46</v>
          </cell>
          <cell r="H27">
            <v>12.24</v>
          </cell>
          <cell r="I27" t="str">
            <v>N</v>
          </cell>
          <cell r="J27">
            <v>43.92</v>
          </cell>
          <cell r="K27">
            <v>0</v>
          </cell>
        </row>
        <row r="28">
          <cell r="B28">
            <v>27.566666666666663</v>
          </cell>
          <cell r="C28">
            <v>33.1</v>
          </cell>
          <cell r="D28">
            <v>23.1</v>
          </cell>
          <cell r="E28">
            <v>68</v>
          </cell>
          <cell r="F28">
            <v>83</v>
          </cell>
          <cell r="G28">
            <v>48</v>
          </cell>
          <cell r="H28">
            <v>16.559999999999999</v>
          </cell>
          <cell r="I28" t="str">
            <v>L</v>
          </cell>
          <cell r="J28">
            <v>53.28</v>
          </cell>
          <cell r="K28">
            <v>0</v>
          </cell>
        </row>
        <row r="29">
          <cell r="B29">
            <v>23.879166666666663</v>
          </cell>
          <cell r="C29">
            <v>28</v>
          </cell>
          <cell r="D29">
            <v>21.6</v>
          </cell>
          <cell r="E29">
            <v>76.833333333333329</v>
          </cell>
          <cell r="F29">
            <v>85</v>
          </cell>
          <cell r="G29">
            <v>64</v>
          </cell>
          <cell r="H29">
            <v>32.4</v>
          </cell>
          <cell r="I29" t="str">
            <v>N</v>
          </cell>
          <cell r="J29">
            <v>51.12</v>
          </cell>
          <cell r="K29">
            <v>0</v>
          </cell>
        </row>
        <row r="30">
          <cell r="B30">
            <v>21.883333333333329</v>
          </cell>
          <cell r="C30">
            <v>28.8</v>
          </cell>
          <cell r="D30">
            <v>16.2</v>
          </cell>
          <cell r="E30">
            <v>74.583333333333329</v>
          </cell>
          <cell r="F30">
            <v>90</v>
          </cell>
          <cell r="G30">
            <v>57</v>
          </cell>
          <cell r="H30">
            <v>26.28</v>
          </cell>
          <cell r="I30" t="str">
            <v>SE</v>
          </cell>
          <cell r="J30">
            <v>43.92</v>
          </cell>
          <cell r="K30">
            <v>0</v>
          </cell>
        </row>
        <row r="31">
          <cell r="B31">
            <v>23.266666666666662</v>
          </cell>
          <cell r="C31">
            <v>28.7</v>
          </cell>
          <cell r="D31">
            <v>20.7</v>
          </cell>
          <cell r="E31">
            <v>80.625</v>
          </cell>
          <cell r="F31">
            <v>89</v>
          </cell>
          <cell r="G31">
            <v>61</v>
          </cell>
          <cell r="H31">
            <v>18.720000000000002</v>
          </cell>
          <cell r="I31" t="str">
            <v>N</v>
          </cell>
          <cell r="J31">
            <v>41.4</v>
          </cell>
          <cell r="K31">
            <v>6.2</v>
          </cell>
        </row>
        <row r="32">
          <cell r="B32">
            <v>22.175000000000001</v>
          </cell>
          <cell r="C32">
            <v>26.4</v>
          </cell>
          <cell r="D32">
            <v>20</v>
          </cell>
          <cell r="E32">
            <v>86.75</v>
          </cell>
          <cell r="F32">
            <v>93</v>
          </cell>
          <cell r="G32">
            <v>71</v>
          </cell>
          <cell r="H32">
            <v>11.879999999999999</v>
          </cell>
          <cell r="I32" t="str">
            <v>L</v>
          </cell>
          <cell r="J32">
            <v>21.6</v>
          </cell>
          <cell r="K32">
            <v>35.400000000000006</v>
          </cell>
        </row>
        <row r="33">
          <cell r="B33">
            <v>24.591666666666665</v>
          </cell>
          <cell r="C33">
            <v>29.6</v>
          </cell>
          <cell r="D33">
            <v>22.4</v>
          </cell>
          <cell r="E33">
            <v>78.833333333333329</v>
          </cell>
          <cell r="F33">
            <v>88</v>
          </cell>
          <cell r="G33">
            <v>58</v>
          </cell>
          <cell r="H33">
            <v>14.04</v>
          </cell>
          <cell r="I33" t="str">
            <v>L</v>
          </cell>
          <cell r="J33">
            <v>25.2</v>
          </cell>
          <cell r="K33">
            <v>0</v>
          </cell>
        </row>
        <row r="34">
          <cell r="B34">
            <v>23.641666666666666</v>
          </cell>
          <cell r="C34">
            <v>30</v>
          </cell>
          <cell r="D34">
            <v>20.8</v>
          </cell>
          <cell r="E34">
            <v>78.583333333333329</v>
          </cell>
          <cell r="F34">
            <v>88</v>
          </cell>
          <cell r="G34">
            <v>56</v>
          </cell>
          <cell r="H34">
            <v>19.440000000000001</v>
          </cell>
          <cell r="I34" t="str">
            <v>L</v>
          </cell>
          <cell r="J34">
            <v>38.880000000000003</v>
          </cell>
          <cell r="K34">
            <v>5.8000000000000007</v>
          </cell>
        </row>
        <row r="35">
          <cell r="B35">
            <v>22.887499999999992</v>
          </cell>
          <cell r="C35">
            <v>26.5</v>
          </cell>
          <cell r="D35">
            <v>20.399999999999999</v>
          </cell>
          <cell r="E35">
            <v>83.791666666666671</v>
          </cell>
          <cell r="F35">
            <v>92</v>
          </cell>
          <cell r="G35">
            <v>70</v>
          </cell>
          <cell r="H35">
            <v>12.24</v>
          </cell>
          <cell r="I35" t="str">
            <v>N</v>
          </cell>
          <cell r="J35">
            <v>23.759999999999998</v>
          </cell>
          <cell r="K35">
            <v>10.8</v>
          </cell>
        </row>
        <row r="36">
          <cell r="I36" t="str">
            <v>N</v>
          </cell>
        </row>
      </sheetData>
      <sheetData sheetId="3">
        <row r="5">
          <cell r="B5">
            <v>21.729166666666668</v>
          </cell>
        </row>
      </sheetData>
      <sheetData sheetId="4">
        <row r="5">
          <cell r="B5">
            <v>27.008333333333329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26.099999999999998</v>
          </cell>
          <cell r="C5">
            <v>33.5</v>
          </cell>
          <cell r="D5">
            <v>20.100000000000001</v>
          </cell>
          <cell r="E5">
            <v>74.666666666666671</v>
          </cell>
          <cell r="F5">
            <v>98</v>
          </cell>
          <cell r="G5">
            <v>42</v>
          </cell>
          <cell r="H5">
            <v>11.16</v>
          </cell>
          <cell r="I5" t="str">
            <v>L</v>
          </cell>
          <cell r="J5">
            <v>59.04</v>
          </cell>
          <cell r="K5">
            <v>27.2</v>
          </cell>
        </row>
        <row r="6">
          <cell r="B6">
            <v>25.799999999999997</v>
          </cell>
          <cell r="C6">
            <v>32.5</v>
          </cell>
          <cell r="D6">
            <v>21.5</v>
          </cell>
          <cell r="E6">
            <v>73.291666666666671</v>
          </cell>
          <cell r="F6">
            <v>96</v>
          </cell>
          <cell r="G6">
            <v>45</v>
          </cell>
          <cell r="H6">
            <v>12.24</v>
          </cell>
          <cell r="I6" t="str">
            <v>L</v>
          </cell>
          <cell r="J6">
            <v>33.119999999999997</v>
          </cell>
          <cell r="K6">
            <v>10</v>
          </cell>
        </row>
        <row r="7">
          <cell r="B7">
            <v>27.133333333333329</v>
          </cell>
          <cell r="C7">
            <v>34.1</v>
          </cell>
          <cell r="D7">
            <v>22.4</v>
          </cell>
          <cell r="E7">
            <v>68.958333333333329</v>
          </cell>
          <cell r="F7">
            <v>91</v>
          </cell>
          <cell r="G7">
            <v>39</v>
          </cell>
          <cell r="H7">
            <v>11.520000000000001</v>
          </cell>
          <cell r="I7" t="str">
            <v>NO</v>
          </cell>
          <cell r="J7">
            <v>23.040000000000003</v>
          </cell>
          <cell r="K7">
            <v>0</v>
          </cell>
        </row>
        <row r="8">
          <cell r="B8">
            <v>27.208333333333332</v>
          </cell>
          <cell r="C8">
            <v>34.700000000000003</v>
          </cell>
          <cell r="D8">
            <v>22.5</v>
          </cell>
          <cell r="E8">
            <v>69.958333333333329</v>
          </cell>
          <cell r="F8">
            <v>94</v>
          </cell>
          <cell r="G8">
            <v>34</v>
          </cell>
          <cell r="H8">
            <v>19.079999999999998</v>
          </cell>
          <cell r="I8" t="str">
            <v>NO</v>
          </cell>
          <cell r="J8">
            <v>39.24</v>
          </cell>
          <cell r="K8">
            <v>0</v>
          </cell>
        </row>
        <row r="9">
          <cell r="B9">
            <v>25.670833333333334</v>
          </cell>
          <cell r="C9">
            <v>34.700000000000003</v>
          </cell>
          <cell r="D9">
            <v>21.5</v>
          </cell>
          <cell r="E9">
            <v>76.291666666666671</v>
          </cell>
          <cell r="F9">
            <v>97</v>
          </cell>
          <cell r="G9">
            <v>39</v>
          </cell>
          <cell r="H9">
            <v>21.240000000000002</v>
          </cell>
          <cell r="I9" t="str">
            <v>NO</v>
          </cell>
          <cell r="J9">
            <v>46.080000000000005</v>
          </cell>
          <cell r="K9">
            <v>26.8</v>
          </cell>
        </row>
        <row r="10">
          <cell r="B10">
            <v>26.629166666666666</v>
          </cell>
          <cell r="C10">
            <v>34.4</v>
          </cell>
          <cell r="D10">
            <v>22.7</v>
          </cell>
          <cell r="E10">
            <v>74.291666666666671</v>
          </cell>
          <cell r="F10">
            <v>96</v>
          </cell>
          <cell r="G10">
            <v>39</v>
          </cell>
          <cell r="H10">
            <v>18.36</v>
          </cell>
          <cell r="I10" t="str">
            <v>O</v>
          </cell>
          <cell r="J10">
            <v>40.32</v>
          </cell>
          <cell r="K10">
            <v>0</v>
          </cell>
        </row>
        <row r="11">
          <cell r="B11">
            <v>27.150000000000002</v>
          </cell>
          <cell r="C11">
            <v>34.200000000000003</v>
          </cell>
          <cell r="D11">
            <v>22</v>
          </cell>
          <cell r="E11">
            <v>71.208333333333329</v>
          </cell>
          <cell r="F11">
            <v>97</v>
          </cell>
          <cell r="G11">
            <v>39</v>
          </cell>
          <cell r="H11">
            <v>13.68</v>
          </cell>
          <cell r="I11" t="str">
            <v>NO</v>
          </cell>
          <cell r="J11">
            <v>25.56</v>
          </cell>
          <cell r="K11">
            <v>0</v>
          </cell>
        </row>
        <row r="12">
          <cell r="B12">
            <v>27.712499999999995</v>
          </cell>
          <cell r="C12">
            <v>33.799999999999997</v>
          </cell>
          <cell r="D12">
            <v>22.4</v>
          </cell>
          <cell r="E12">
            <v>68.625</v>
          </cell>
          <cell r="F12">
            <v>96</v>
          </cell>
          <cell r="G12">
            <v>42</v>
          </cell>
          <cell r="H12">
            <v>9</v>
          </cell>
          <cell r="I12" t="str">
            <v>O</v>
          </cell>
          <cell r="J12">
            <v>19.079999999999998</v>
          </cell>
          <cell r="K12">
            <v>0</v>
          </cell>
        </row>
        <row r="13">
          <cell r="B13">
            <v>26.133333333333336</v>
          </cell>
          <cell r="C13">
            <v>32</v>
          </cell>
          <cell r="D13">
            <v>22.9</v>
          </cell>
          <cell r="E13">
            <v>74.041666666666671</v>
          </cell>
          <cell r="F13">
            <v>87</v>
          </cell>
          <cell r="G13">
            <v>48</v>
          </cell>
          <cell r="H13">
            <v>15.48</v>
          </cell>
          <cell r="I13" t="str">
            <v>O</v>
          </cell>
          <cell r="J13">
            <v>30.240000000000002</v>
          </cell>
          <cell r="K13">
            <v>0.2</v>
          </cell>
        </row>
        <row r="14">
          <cell r="B14">
            <v>25.900000000000002</v>
          </cell>
          <cell r="C14">
            <v>33.799999999999997</v>
          </cell>
          <cell r="D14">
            <v>22</v>
          </cell>
          <cell r="E14">
            <v>76.541666666666671</v>
          </cell>
          <cell r="F14">
            <v>97</v>
          </cell>
          <cell r="G14">
            <v>42</v>
          </cell>
          <cell r="H14">
            <v>24.48</v>
          </cell>
          <cell r="I14" t="str">
            <v>O</v>
          </cell>
          <cell r="J14">
            <v>43.92</v>
          </cell>
          <cell r="K14">
            <v>0</v>
          </cell>
        </row>
        <row r="15">
          <cell r="B15">
            <v>25.762500000000003</v>
          </cell>
          <cell r="C15">
            <v>32.799999999999997</v>
          </cell>
          <cell r="D15">
            <v>23</v>
          </cell>
          <cell r="E15">
            <v>82.166666666666671</v>
          </cell>
          <cell r="F15">
            <v>96</v>
          </cell>
          <cell r="G15">
            <v>49</v>
          </cell>
          <cell r="H15">
            <v>11.520000000000001</v>
          </cell>
          <cell r="I15" t="str">
            <v>O</v>
          </cell>
          <cell r="J15">
            <v>23.400000000000002</v>
          </cell>
          <cell r="K15">
            <v>6</v>
          </cell>
        </row>
        <row r="16">
          <cell r="B16">
            <v>26.716666666666658</v>
          </cell>
          <cell r="C16">
            <v>32.5</v>
          </cell>
          <cell r="D16">
            <v>22.4</v>
          </cell>
          <cell r="E16">
            <v>76.833333333333329</v>
          </cell>
          <cell r="F16">
            <v>97</v>
          </cell>
          <cell r="G16">
            <v>45</v>
          </cell>
          <cell r="H16">
            <v>11.879999999999999</v>
          </cell>
          <cell r="I16" t="str">
            <v>NO</v>
          </cell>
          <cell r="J16">
            <v>20.16</v>
          </cell>
          <cell r="K16">
            <v>0.4</v>
          </cell>
        </row>
        <row r="17">
          <cell r="B17">
            <v>27.758333333333329</v>
          </cell>
          <cell r="C17">
            <v>35.1</v>
          </cell>
          <cell r="D17">
            <v>22.3</v>
          </cell>
          <cell r="E17">
            <v>69.75</v>
          </cell>
          <cell r="F17">
            <v>95</v>
          </cell>
          <cell r="G17">
            <v>36</v>
          </cell>
          <cell r="H17">
            <v>10.8</v>
          </cell>
          <cell r="I17" t="str">
            <v>O</v>
          </cell>
          <cell r="J17">
            <v>28.8</v>
          </cell>
          <cell r="K17">
            <v>0</v>
          </cell>
        </row>
        <row r="18">
          <cell r="B18">
            <v>28.283333333333331</v>
          </cell>
          <cell r="C18">
            <v>35.299999999999997</v>
          </cell>
          <cell r="D18">
            <v>22.4</v>
          </cell>
          <cell r="E18">
            <v>67.041666666666671</v>
          </cell>
          <cell r="F18">
            <v>90</v>
          </cell>
          <cell r="G18">
            <v>38</v>
          </cell>
          <cell r="H18">
            <v>10.44</v>
          </cell>
          <cell r="I18" t="str">
            <v>SO</v>
          </cell>
          <cell r="J18">
            <v>22.32</v>
          </cell>
          <cell r="K18">
            <v>0</v>
          </cell>
        </row>
        <row r="19">
          <cell r="B19">
            <v>27.387500000000003</v>
          </cell>
          <cell r="C19">
            <v>33.299999999999997</v>
          </cell>
          <cell r="D19">
            <v>22.2</v>
          </cell>
          <cell r="E19">
            <v>71.458333333333329</v>
          </cell>
          <cell r="F19">
            <v>91</v>
          </cell>
          <cell r="G19">
            <v>49</v>
          </cell>
          <cell r="H19">
            <v>13.32</v>
          </cell>
          <cell r="I19" t="str">
            <v>NO</v>
          </cell>
          <cell r="J19">
            <v>25.2</v>
          </cell>
          <cell r="K19">
            <v>0</v>
          </cell>
        </row>
        <row r="20">
          <cell r="B20">
            <v>27.299999999999994</v>
          </cell>
          <cell r="C20">
            <v>34.5</v>
          </cell>
          <cell r="D20">
            <v>21.9</v>
          </cell>
          <cell r="E20">
            <v>71.333333333333329</v>
          </cell>
          <cell r="F20">
            <v>93</v>
          </cell>
          <cell r="G20">
            <v>39</v>
          </cell>
          <cell r="H20">
            <v>12.6</v>
          </cell>
          <cell r="I20" t="str">
            <v>NO</v>
          </cell>
          <cell r="J20">
            <v>29.880000000000003</v>
          </cell>
          <cell r="K20">
            <v>1.7999999999999998</v>
          </cell>
        </row>
        <row r="21">
          <cell r="B21">
            <v>28.229166666666668</v>
          </cell>
          <cell r="C21">
            <v>34.700000000000003</v>
          </cell>
          <cell r="D21">
            <v>23.2</v>
          </cell>
          <cell r="E21">
            <v>68.125</v>
          </cell>
          <cell r="F21">
            <v>90</v>
          </cell>
          <cell r="G21">
            <v>41</v>
          </cell>
          <cell r="H21">
            <v>10.8</v>
          </cell>
          <cell r="I21" t="str">
            <v>N</v>
          </cell>
          <cell r="J21">
            <v>19.079999999999998</v>
          </cell>
          <cell r="K21">
            <v>0</v>
          </cell>
        </row>
        <row r="22">
          <cell r="B22">
            <v>28.150000000000002</v>
          </cell>
          <cell r="C22">
            <v>34.799999999999997</v>
          </cell>
          <cell r="D22">
            <v>22.5</v>
          </cell>
          <cell r="E22">
            <v>66.5</v>
          </cell>
          <cell r="F22">
            <v>91</v>
          </cell>
          <cell r="G22">
            <v>38</v>
          </cell>
          <cell r="H22">
            <v>10.08</v>
          </cell>
          <cell r="I22" t="str">
            <v>L</v>
          </cell>
          <cell r="J22">
            <v>19.079999999999998</v>
          </cell>
          <cell r="K22">
            <v>0</v>
          </cell>
        </row>
        <row r="23">
          <cell r="B23">
            <v>28.179166666666664</v>
          </cell>
          <cell r="C23">
            <v>34.9</v>
          </cell>
          <cell r="D23">
            <v>22.3</v>
          </cell>
          <cell r="E23">
            <v>65.083333333333329</v>
          </cell>
          <cell r="F23">
            <v>90</v>
          </cell>
          <cell r="G23">
            <v>33</v>
          </cell>
          <cell r="H23">
            <v>11.879999999999999</v>
          </cell>
          <cell r="I23" t="str">
            <v>O</v>
          </cell>
          <cell r="J23">
            <v>22.68</v>
          </cell>
          <cell r="K23">
            <v>0</v>
          </cell>
        </row>
        <row r="24">
          <cell r="B24">
            <v>27.45</v>
          </cell>
          <cell r="C24">
            <v>35.1</v>
          </cell>
          <cell r="D24">
            <v>21.3</v>
          </cell>
          <cell r="E24">
            <v>65.791666666666671</v>
          </cell>
          <cell r="F24">
            <v>91</v>
          </cell>
          <cell r="G24">
            <v>30</v>
          </cell>
          <cell r="H24">
            <v>11.16</v>
          </cell>
          <cell r="I24" t="str">
            <v>NO</v>
          </cell>
          <cell r="J24">
            <v>27.720000000000002</v>
          </cell>
          <cell r="K24">
            <v>0</v>
          </cell>
        </row>
        <row r="25">
          <cell r="B25">
            <v>26.94583333333334</v>
          </cell>
          <cell r="C25">
            <v>32.9</v>
          </cell>
          <cell r="D25">
            <v>22.8</v>
          </cell>
          <cell r="E25">
            <v>70.958333333333329</v>
          </cell>
          <cell r="F25">
            <v>89</v>
          </cell>
          <cell r="G25">
            <v>48</v>
          </cell>
          <cell r="H25">
            <v>15.840000000000002</v>
          </cell>
          <cell r="I25" t="str">
            <v>O</v>
          </cell>
          <cell r="J25">
            <v>36.72</v>
          </cell>
          <cell r="K25">
            <v>0.60000000000000009</v>
          </cell>
        </row>
        <row r="26">
          <cell r="B26">
            <v>25.766666666666666</v>
          </cell>
          <cell r="C26">
            <v>33.799999999999997</v>
          </cell>
          <cell r="D26">
            <v>21.9</v>
          </cell>
          <cell r="E26">
            <v>77.083333333333329</v>
          </cell>
          <cell r="F26">
            <v>97</v>
          </cell>
          <cell r="G26">
            <v>44</v>
          </cell>
          <cell r="H26">
            <v>21.96</v>
          </cell>
          <cell r="I26" t="str">
            <v>SE</v>
          </cell>
          <cell r="J26">
            <v>61.92</v>
          </cell>
          <cell r="K26">
            <v>0</v>
          </cell>
        </row>
        <row r="27">
          <cell r="B27">
            <v>26.895833333333339</v>
          </cell>
          <cell r="C27">
            <v>34.200000000000003</v>
          </cell>
          <cell r="D27">
            <v>22.6</v>
          </cell>
          <cell r="E27">
            <v>72.375</v>
          </cell>
          <cell r="F27">
            <v>96</v>
          </cell>
          <cell r="G27">
            <v>42</v>
          </cell>
          <cell r="H27">
            <v>9.7200000000000006</v>
          </cell>
          <cell r="I27" t="str">
            <v>O</v>
          </cell>
          <cell r="J27">
            <v>23.759999999999998</v>
          </cell>
          <cell r="K27">
            <v>1.8</v>
          </cell>
        </row>
        <row r="28">
          <cell r="B28">
            <v>27.61666666666666</v>
          </cell>
          <cell r="C28">
            <v>34.299999999999997</v>
          </cell>
          <cell r="D28">
            <v>23.2</v>
          </cell>
          <cell r="E28">
            <v>69.875</v>
          </cell>
          <cell r="F28">
            <v>93</v>
          </cell>
          <cell r="G28">
            <v>37</v>
          </cell>
          <cell r="H28">
            <v>13.68</v>
          </cell>
          <cell r="I28" t="str">
            <v>O</v>
          </cell>
          <cell r="J28">
            <v>33.119999999999997</v>
          </cell>
          <cell r="K28">
            <v>0</v>
          </cell>
        </row>
        <row r="29">
          <cell r="B29">
            <v>26.045833333333331</v>
          </cell>
          <cell r="C29">
            <v>31.4</v>
          </cell>
          <cell r="D29">
            <v>23.2</v>
          </cell>
          <cell r="E29">
            <v>72.958333333333329</v>
          </cell>
          <cell r="F29">
            <v>89</v>
          </cell>
          <cell r="G29">
            <v>48</v>
          </cell>
          <cell r="H29">
            <v>14.04</v>
          </cell>
          <cell r="I29" t="str">
            <v>NO</v>
          </cell>
          <cell r="J29">
            <v>33.840000000000003</v>
          </cell>
          <cell r="K29">
            <v>1.2000000000000002</v>
          </cell>
        </row>
        <row r="30">
          <cell r="B30">
            <v>24.445833333333336</v>
          </cell>
          <cell r="C30">
            <v>30.2</v>
          </cell>
          <cell r="D30">
            <v>21.3</v>
          </cell>
          <cell r="E30">
            <v>77.958333333333329</v>
          </cell>
          <cell r="F30">
            <v>98</v>
          </cell>
          <cell r="G30">
            <v>49</v>
          </cell>
          <cell r="H30">
            <v>12.24</v>
          </cell>
          <cell r="I30" t="str">
            <v>SO</v>
          </cell>
          <cell r="J30">
            <v>30.6</v>
          </cell>
          <cell r="K30">
            <v>22.2</v>
          </cell>
        </row>
        <row r="31">
          <cell r="B31">
            <v>23.079166666666666</v>
          </cell>
          <cell r="C31">
            <v>27.7</v>
          </cell>
          <cell r="D31">
            <v>20.2</v>
          </cell>
          <cell r="E31">
            <v>84.791666666666671</v>
          </cell>
          <cell r="F31">
            <v>98</v>
          </cell>
          <cell r="G31">
            <v>63</v>
          </cell>
          <cell r="H31">
            <v>7.2</v>
          </cell>
          <cell r="I31" t="str">
            <v>L</v>
          </cell>
          <cell r="J31">
            <v>25.92</v>
          </cell>
          <cell r="K31">
            <v>10.999999999999998</v>
          </cell>
        </row>
        <row r="32">
          <cell r="B32">
            <v>25.125</v>
          </cell>
          <cell r="C32">
            <v>30.7</v>
          </cell>
          <cell r="D32">
            <v>22.4</v>
          </cell>
          <cell r="E32">
            <v>79.541666666666671</v>
          </cell>
          <cell r="F32">
            <v>97</v>
          </cell>
          <cell r="G32">
            <v>51</v>
          </cell>
          <cell r="H32">
            <v>10.8</v>
          </cell>
          <cell r="I32" t="str">
            <v>O</v>
          </cell>
          <cell r="J32">
            <v>24.12</v>
          </cell>
          <cell r="K32">
            <v>0.2</v>
          </cell>
        </row>
        <row r="33">
          <cell r="B33">
            <v>25.358333333333334</v>
          </cell>
          <cell r="C33">
            <v>32.700000000000003</v>
          </cell>
          <cell r="D33">
            <v>20.7</v>
          </cell>
          <cell r="E33">
            <v>73.916666666666671</v>
          </cell>
          <cell r="F33">
            <v>98</v>
          </cell>
          <cell r="G33">
            <v>35</v>
          </cell>
          <cell r="H33">
            <v>10.44</v>
          </cell>
          <cell r="I33" t="str">
            <v>O</v>
          </cell>
          <cell r="J33">
            <v>33.119999999999997</v>
          </cell>
          <cell r="K33">
            <v>0</v>
          </cell>
        </row>
        <row r="34">
          <cell r="B34">
            <v>25.158333333333331</v>
          </cell>
          <cell r="C34">
            <v>32</v>
          </cell>
          <cell r="D34">
            <v>20.5</v>
          </cell>
          <cell r="E34">
            <v>71.5</v>
          </cell>
          <cell r="F34">
            <v>90</v>
          </cell>
          <cell r="G34">
            <v>43</v>
          </cell>
          <cell r="H34">
            <v>7.9200000000000008</v>
          </cell>
          <cell r="I34" t="str">
            <v>O</v>
          </cell>
          <cell r="J34">
            <v>20.16</v>
          </cell>
          <cell r="K34">
            <v>0</v>
          </cell>
        </row>
        <row r="35">
          <cell r="B35">
            <v>24.116666666666664</v>
          </cell>
          <cell r="C35">
            <v>29</v>
          </cell>
          <cell r="D35">
            <v>21.5</v>
          </cell>
          <cell r="E35">
            <v>76.125</v>
          </cell>
          <cell r="F35">
            <v>87</v>
          </cell>
          <cell r="G35">
            <v>55</v>
          </cell>
          <cell r="H35">
            <v>16.2</v>
          </cell>
          <cell r="I35" t="str">
            <v>O</v>
          </cell>
          <cell r="J35">
            <v>29.880000000000003</v>
          </cell>
          <cell r="K35">
            <v>0</v>
          </cell>
        </row>
        <row r="36">
          <cell r="I36" t="str">
            <v>O</v>
          </cell>
        </row>
      </sheetData>
      <sheetData sheetId="3">
        <row r="5">
          <cell r="B5">
            <v>23.141666666666669</v>
          </cell>
        </row>
      </sheetData>
      <sheetData sheetId="4">
        <row r="5">
          <cell r="B5">
            <v>24.145833333333332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24.008333333333329</v>
          </cell>
          <cell r="C5">
            <v>31.9</v>
          </cell>
          <cell r="D5">
            <v>19.7</v>
          </cell>
          <cell r="E5">
            <v>75.458333333333329</v>
          </cell>
          <cell r="F5">
            <v>94</v>
          </cell>
          <cell r="G5">
            <v>43</v>
          </cell>
          <cell r="H5">
            <v>29.880000000000003</v>
          </cell>
          <cell r="I5" t="str">
            <v>O</v>
          </cell>
          <cell r="J5">
            <v>63.360000000000007</v>
          </cell>
          <cell r="K5">
            <v>13.4</v>
          </cell>
        </row>
        <row r="6">
          <cell r="B6">
            <v>22.966666666666665</v>
          </cell>
          <cell r="C6">
            <v>32.200000000000003</v>
          </cell>
          <cell r="D6">
            <v>19.399999999999999</v>
          </cell>
          <cell r="E6">
            <v>79.625</v>
          </cell>
          <cell r="F6">
            <v>94</v>
          </cell>
          <cell r="G6">
            <v>43</v>
          </cell>
          <cell r="H6">
            <v>15.48</v>
          </cell>
          <cell r="I6" t="str">
            <v>L</v>
          </cell>
          <cell r="J6">
            <v>74.52</v>
          </cell>
          <cell r="K6">
            <v>7.2</v>
          </cell>
        </row>
        <row r="7">
          <cell r="B7">
            <v>24.095833333333331</v>
          </cell>
          <cell r="C7">
            <v>31</v>
          </cell>
          <cell r="D7">
            <v>19.8</v>
          </cell>
          <cell r="E7">
            <v>73.666666666666671</v>
          </cell>
          <cell r="F7">
            <v>92</v>
          </cell>
          <cell r="G7">
            <v>40</v>
          </cell>
          <cell r="H7">
            <v>11.520000000000001</v>
          </cell>
          <cell r="I7" t="str">
            <v>NE</v>
          </cell>
          <cell r="J7">
            <v>32.04</v>
          </cell>
          <cell r="K7">
            <v>0</v>
          </cell>
        </row>
        <row r="8">
          <cell r="B8">
            <v>23.854166666666668</v>
          </cell>
          <cell r="C8">
            <v>30.7</v>
          </cell>
          <cell r="D8">
            <v>20</v>
          </cell>
          <cell r="E8">
            <v>76.875</v>
          </cell>
          <cell r="F8">
            <v>91</v>
          </cell>
          <cell r="G8">
            <v>49</v>
          </cell>
          <cell r="H8">
            <v>13.32</v>
          </cell>
          <cell r="I8" t="str">
            <v>SE</v>
          </cell>
          <cell r="J8">
            <v>37.440000000000005</v>
          </cell>
          <cell r="K8">
            <v>0</v>
          </cell>
        </row>
        <row r="9">
          <cell r="B9">
            <v>23.074999999999999</v>
          </cell>
          <cell r="C9">
            <v>30.7</v>
          </cell>
          <cell r="D9">
            <v>19.8</v>
          </cell>
          <cell r="E9">
            <v>79.5</v>
          </cell>
          <cell r="F9">
            <v>91</v>
          </cell>
          <cell r="G9">
            <v>50</v>
          </cell>
          <cell r="H9">
            <v>10.44</v>
          </cell>
          <cell r="I9" t="str">
            <v>O</v>
          </cell>
          <cell r="J9">
            <v>22.68</v>
          </cell>
          <cell r="K9">
            <v>0</v>
          </cell>
        </row>
        <row r="10">
          <cell r="B10">
            <v>23.5625</v>
          </cell>
          <cell r="C10">
            <v>31.7</v>
          </cell>
          <cell r="D10">
            <v>19.7</v>
          </cell>
          <cell r="E10">
            <v>77.333333333333329</v>
          </cell>
          <cell r="F10">
            <v>90</v>
          </cell>
          <cell r="G10">
            <v>43</v>
          </cell>
          <cell r="H10">
            <v>20.16</v>
          </cell>
          <cell r="I10" t="str">
            <v>L</v>
          </cell>
          <cell r="J10">
            <v>42.480000000000004</v>
          </cell>
          <cell r="K10">
            <v>0</v>
          </cell>
        </row>
        <row r="11">
          <cell r="B11">
            <v>24.491666666666664</v>
          </cell>
          <cell r="C11">
            <v>31.8</v>
          </cell>
          <cell r="D11">
            <v>19.5</v>
          </cell>
          <cell r="E11">
            <v>74.583333333333329</v>
          </cell>
          <cell r="F11">
            <v>93</v>
          </cell>
          <cell r="G11">
            <v>42</v>
          </cell>
          <cell r="H11">
            <v>11.879999999999999</v>
          </cell>
          <cell r="I11" t="str">
            <v>S</v>
          </cell>
          <cell r="J11">
            <v>28.08</v>
          </cell>
          <cell r="K11">
            <v>0</v>
          </cell>
        </row>
        <row r="12">
          <cell r="B12">
            <v>25.158333333333328</v>
          </cell>
          <cell r="C12">
            <v>31.2</v>
          </cell>
          <cell r="D12">
            <v>20.6</v>
          </cell>
          <cell r="E12">
            <v>72.125</v>
          </cell>
          <cell r="F12">
            <v>92</v>
          </cell>
          <cell r="G12">
            <v>44</v>
          </cell>
          <cell r="H12">
            <v>8.64</v>
          </cell>
          <cell r="I12" t="str">
            <v>SE</v>
          </cell>
          <cell r="J12">
            <v>22.68</v>
          </cell>
          <cell r="K12">
            <v>0</v>
          </cell>
        </row>
        <row r="13">
          <cell r="B13">
            <v>23.595833333333335</v>
          </cell>
          <cell r="C13">
            <v>30.1</v>
          </cell>
          <cell r="D13">
            <v>20.399999999999999</v>
          </cell>
          <cell r="E13">
            <v>81.458333333333329</v>
          </cell>
          <cell r="F13">
            <v>94</v>
          </cell>
          <cell r="G13">
            <v>50</v>
          </cell>
          <cell r="H13">
            <v>11.520000000000001</v>
          </cell>
          <cell r="I13" t="str">
            <v>SE</v>
          </cell>
          <cell r="J13">
            <v>28.08</v>
          </cell>
          <cell r="K13">
            <v>0.2</v>
          </cell>
        </row>
        <row r="14">
          <cell r="B14">
            <v>23.549999999999997</v>
          </cell>
          <cell r="C14">
            <v>30.1</v>
          </cell>
          <cell r="D14">
            <v>19.399999999999999</v>
          </cell>
          <cell r="E14">
            <v>80.583333333333329</v>
          </cell>
          <cell r="F14">
            <v>94</v>
          </cell>
          <cell r="G14">
            <v>51</v>
          </cell>
          <cell r="H14">
            <v>23.759999999999998</v>
          </cell>
          <cell r="I14" t="str">
            <v>L</v>
          </cell>
          <cell r="J14">
            <v>38.519999999999996</v>
          </cell>
          <cell r="K14">
            <v>0</v>
          </cell>
        </row>
        <row r="15">
          <cell r="B15">
            <v>24.116666666666671</v>
          </cell>
          <cell r="C15">
            <v>29.8</v>
          </cell>
          <cell r="D15">
            <v>20.7</v>
          </cell>
          <cell r="E15">
            <v>78.291666666666671</v>
          </cell>
          <cell r="F15">
            <v>93</v>
          </cell>
          <cell r="G15">
            <v>50</v>
          </cell>
          <cell r="H15">
            <v>17.64</v>
          </cell>
          <cell r="I15" t="str">
            <v>SE</v>
          </cell>
          <cell r="J15">
            <v>29.880000000000003</v>
          </cell>
          <cell r="K15">
            <v>0.2</v>
          </cell>
        </row>
        <row r="16">
          <cell r="B16">
            <v>24.829166666666669</v>
          </cell>
          <cell r="C16">
            <v>30.9</v>
          </cell>
          <cell r="D16">
            <v>21.1</v>
          </cell>
          <cell r="E16">
            <v>77.166666666666671</v>
          </cell>
          <cell r="F16">
            <v>93</v>
          </cell>
          <cell r="G16">
            <v>47</v>
          </cell>
          <cell r="H16">
            <v>13.68</v>
          </cell>
          <cell r="I16" t="str">
            <v>SE</v>
          </cell>
          <cell r="J16">
            <v>27.36</v>
          </cell>
          <cell r="K16">
            <v>0</v>
          </cell>
        </row>
        <row r="17">
          <cell r="B17">
            <v>26.395833333333339</v>
          </cell>
          <cell r="C17">
            <v>33</v>
          </cell>
          <cell r="D17">
            <v>21.6</v>
          </cell>
          <cell r="E17">
            <v>70.333333333333329</v>
          </cell>
          <cell r="F17">
            <v>92</v>
          </cell>
          <cell r="G17">
            <v>38</v>
          </cell>
          <cell r="H17">
            <v>11.16</v>
          </cell>
          <cell r="I17" t="str">
            <v>SE</v>
          </cell>
          <cell r="J17">
            <v>25.56</v>
          </cell>
          <cell r="K17">
            <v>0</v>
          </cell>
        </row>
        <row r="18">
          <cell r="B18">
            <v>26.104166666666661</v>
          </cell>
          <cell r="C18">
            <v>32.700000000000003</v>
          </cell>
          <cell r="D18">
            <v>21.8</v>
          </cell>
          <cell r="E18">
            <v>69.833333333333329</v>
          </cell>
          <cell r="F18">
            <v>87</v>
          </cell>
          <cell r="G18">
            <v>40</v>
          </cell>
          <cell r="H18">
            <v>24.48</v>
          </cell>
          <cell r="I18" t="str">
            <v>S</v>
          </cell>
          <cell r="J18">
            <v>41.4</v>
          </cell>
          <cell r="K18">
            <v>0</v>
          </cell>
        </row>
        <row r="19">
          <cell r="B19">
            <v>26.004166666666666</v>
          </cell>
          <cell r="C19">
            <v>31.9</v>
          </cell>
          <cell r="D19">
            <v>21.5</v>
          </cell>
          <cell r="E19">
            <v>70.083333333333329</v>
          </cell>
          <cell r="F19">
            <v>90</v>
          </cell>
          <cell r="G19">
            <v>43</v>
          </cell>
          <cell r="H19">
            <v>16.2</v>
          </cell>
          <cell r="I19" t="str">
            <v>S</v>
          </cell>
          <cell r="J19">
            <v>33.119999999999997</v>
          </cell>
          <cell r="K19">
            <v>0</v>
          </cell>
        </row>
        <row r="20">
          <cell r="B20">
            <v>24.783333333333331</v>
          </cell>
          <cell r="C20">
            <v>32</v>
          </cell>
          <cell r="D20">
            <v>18.5</v>
          </cell>
          <cell r="E20">
            <v>74.666666666666671</v>
          </cell>
          <cell r="F20">
            <v>94</v>
          </cell>
          <cell r="G20">
            <v>42</v>
          </cell>
          <cell r="H20">
            <v>15.840000000000002</v>
          </cell>
          <cell r="I20" t="str">
            <v>S</v>
          </cell>
          <cell r="J20">
            <v>34.56</v>
          </cell>
          <cell r="K20">
            <v>0</v>
          </cell>
        </row>
        <row r="21">
          <cell r="B21">
            <v>24.966666666666665</v>
          </cell>
          <cell r="C21">
            <v>32.5</v>
          </cell>
          <cell r="D21">
            <v>21.1</v>
          </cell>
          <cell r="E21">
            <v>72.25</v>
          </cell>
          <cell r="F21">
            <v>90</v>
          </cell>
          <cell r="G21">
            <v>45</v>
          </cell>
          <cell r="H21">
            <v>16.2</v>
          </cell>
          <cell r="I21" t="str">
            <v>SE</v>
          </cell>
          <cell r="J21">
            <v>37.080000000000005</v>
          </cell>
          <cell r="K21">
            <v>0</v>
          </cell>
        </row>
        <row r="22">
          <cell r="B22">
            <v>24.862499999999997</v>
          </cell>
          <cell r="C22">
            <v>32.4</v>
          </cell>
          <cell r="D22">
            <v>20.100000000000001</v>
          </cell>
          <cell r="E22">
            <v>70.833333333333329</v>
          </cell>
          <cell r="F22">
            <v>92</v>
          </cell>
          <cell r="G22">
            <v>41</v>
          </cell>
          <cell r="H22">
            <v>14.04</v>
          </cell>
          <cell r="I22" t="str">
            <v>SE</v>
          </cell>
          <cell r="J22">
            <v>43.92</v>
          </cell>
          <cell r="K22">
            <v>0</v>
          </cell>
        </row>
        <row r="23">
          <cell r="B23">
            <v>25.862500000000001</v>
          </cell>
          <cell r="C23">
            <v>32.200000000000003</v>
          </cell>
          <cell r="D23">
            <v>20.3</v>
          </cell>
          <cell r="E23">
            <v>67.708333333333329</v>
          </cell>
          <cell r="F23">
            <v>91</v>
          </cell>
          <cell r="G23">
            <v>36</v>
          </cell>
          <cell r="H23">
            <v>11.879999999999999</v>
          </cell>
          <cell r="I23" t="str">
            <v>NO</v>
          </cell>
          <cell r="J23">
            <v>30.96</v>
          </cell>
          <cell r="K23">
            <v>0</v>
          </cell>
        </row>
        <row r="24">
          <cell r="B24">
            <v>25.833333333333332</v>
          </cell>
          <cell r="C24">
            <v>32.200000000000003</v>
          </cell>
          <cell r="D24">
            <v>20.8</v>
          </cell>
          <cell r="E24">
            <v>65.708333333333329</v>
          </cell>
          <cell r="F24">
            <v>86</v>
          </cell>
          <cell r="G24">
            <v>35</v>
          </cell>
          <cell r="H24">
            <v>12.24</v>
          </cell>
          <cell r="I24" t="str">
            <v>S</v>
          </cell>
          <cell r="J24">
            <v>32.04</v>
          </cell>
          <cell r="K24">
            <v>0</v>
          </cell>
        </row>
        <row r="25">
          <cell r="B25">
            <v>24.741666666666664</v>
          </cell>
          <cell r="C25">
            <v>29.8</v>
          </cell>
          <cell r="D25">
            <v>22.1</v>
          </cell>
          <cell r="E25">
            <v>76.041666666666671</v>
          </cell>
          <cell r="F25">
            <v>89</v>
          </cell>
          <cell r="G25">
            <v>53</v>
          </cell>
          <cell r="H25">
            <v>14.04</v>
          </cell>
          <cell r="I25" t="str">
            <v>SE</v>
          </cell>
          <cell r="J25">
            <v>28.08</v>
          </cell>
          <cell r="K25">
            <v>0</v>
          </cell>
        </row>
        <row r="26">
          <cell r="B26">
            <v>24.691666666666666</v>
          </cell>
          <cell r="C26">
            <v>30.3</v>
          </cell>
          <cell r="D26">
            <v>21.6</v>
          </cell>
          <cell r="E26">
            <v>74.958333333333329</v>
          </cell>
          <cell r="F26">
            <v>88</v>
          </cell>
          <cell r="G26">
            <v>49</v>
          </cell>
          <cell r="H26">
            <v>16.559999999999999</v>
          </cell>
          <cell r="I26" t="str">
            <v>SO</v>
          </cell>
          <cell r="J26">
            <v>31.680000000000003</v>
          </cell>
          <cell r="K26">
            <v>0</v>
          </cell>
        </row>
        <row r="27">
          <cell r="B27">
            <v>24.337499999999995</v>
          </cell>
          <cell r="C27">
            <v>30.9</v>
          </cell>
          <cell r="D27">
            <v>20.5</v>
          </cell>
          <cell r="E27">
            <v>76.708333333333329</v>
          </cell>
          <cell r="F27">
            <v>93</v>
          </cell>
          <cell r="G27">
            <v>47</v>
          </cell>
          <cell r="H27">
            <v>12.6</v>
          </cell>
          <cell r="I27" t="str">
            <v>SO</v>
          </cell>
          <cell r="J27">
            <v>29.52</v>
          </cell>
          <cell r="K27">
            <v>0</v>
          </cell>
        </row>
        <row r="28">
          <cell r="B28">
            <v>25.2</v>
          </cell>
          <cell r="C28">
            <v>31.1</v>
          </cell>
          <cell r="D28">
            <v>21.2</v>
          </cell>
          <cell r="E28">
            <v>73.625</v>
          </cell>
          <cell r="F28">
            <v>91</v>
          </cell>
          <cell r="G28">
            <v>43</v>
          </cell>
          <cell r="H28">
            <v>16.2</v>
          </cell>
          <cell r="I28" t="str">
            <v>SO</v>
          </cell>
          <cell r="J28">
            <v>29.880000000000003</v>
          </cell>
          <cell r="K28">
            <v>0</v>
          </cell>
        </row>
        <row r="29">
          <cell r="B29">
            <v>23.354166666666671</v>
          </cell>
          <cell r="C29">
            <v>29.2</v>
          </cell>
          <cell r="D29">
            <v>19.3</v>
          </cell>
          <cell r="E29">
            <v>77.291666666666671</v>
          </cell>
          <cell r="F29">
            <v>95</v>
          </cell>
          <cell r="G29">
            <v>51</v>
          </cell>
          <cell r="H29">
            <v>11.520000000000001</v>
          </cell>
          <cell r="I29" t="str">
            <v>SO</v>
          </cell>
          <cell r="J29">
            <v>39.24</v>
          </cell>
          <cell r="K29">
            <v>0</v>
          </cell>
        </row>
        <row r="30">
          <cell r="B30">
            <v>21.970833333333331</v>
          </cell>
          <cell r="C30">
            <v>28.2</v>
          </cell>
          <cell r="D30">
            <v>19.5</v>
          </cell>
          <cell r="E30">
            <v>83.875</v>
          </cell>
          <cell r="F30">
            <v>95</v>
          </cell>
          <cell r="G30">
            <v>54</v>
          </cell>
          <cell r="H30">
            <v>11.879999999999999</v>
          </cell>
          <cell r="I30" t="str">
            <v>NO</v>
          </cell>
          <cell r="J30">
            <v>27</v>
          </cell>
          <cell r="K30">
            <v>0</v>
          </cell>
        </row>
        <row r="31">
          <cell r="B31">
            <v>21.108333333333334</v>
          </cell>
          <cell r="C31">
            <v>24</v>
          </cell>
          <cell r="D31">
            <v>19.100000000000001</v>
          </cell>
          <cell r="E31">
            <v>89.791666666666671</v>
          </cell>
          <cell r="F31">
            <v>94</v>
          </cell>
          <cell r="G31">
            <v>79</v>
          </cell>
          <cell r="H31">
            <v>13.68</v>
          </cell>
          <cell r="I31" t="str">
            <v>O</v>
          </cell>
          <cell r="J31">
            <v>27.36</v>
          </cell>
          <cell r="K31">
            <v>0</v>
          </cell>
        </row>
        <row r="32">
          <cell r="B32">
            <v>22.095833333333331</v>
          </cell>
          <cell r="C32">
            <v>26.2</v>
          </cell>
          <cell r="D32">
            <v>20.3</v>
          </cell>
          <cell r="E32">
            <v>86.541666666666671</v>
          </cell>
          <cell r="F32">
            <v>94</v>
          </cell>
          <cell r="G32">
            <v>73</v>
          </cell>
          <cell r="H32">
            <v>12.6</v>
          </cell>
          <cell r="I32" t="str">
            <v>NO</v>
          </cell>
          <cell r="J32">
            <v>36.36</v>
          </cell>
          <cell r="K32">
            <v>0</v>
          </cell>
        </row>
        <row r="33">
          <cell r="B33">
            <v>23.137500000000006</v>
          </cell>
          <cell r="C33">
            <v>29.2</v>
          </cell>
          <cell r="D33">
            <v>19.8</v>
          </cell>
          <cell r="E33">
            <v>76.375</v>
          </cell>
          <cell r="F33">
            <v>93</v>
          </cell>
          <cell r="G33">
            <v>41</v>
          </cell>
          <cell r="H33">
            <v>14.4</v>
          </cell>
          <cell r="I33" t="str">
            <v>NO</v>
          </cell>
          <cell r="J33">
            <v>26.64</v>
          </cell>
          <cell r="K33">
            <v>0</v>
          </cell>
        </row>
        <row r="34">
          <cell r="B34">
            <v>23.674999999999997</v>
          </cell>
          <cell r="C34">
            <v>28.9</v>
          </cell>
          <cell r="D34">
            <v>20</v>
          </cell>
          <cell r="E34">
            <v>73.375</v>
          </cell>
          <cell r="F34">
            <v>93</v>
          </cell>
          <cell r="G34">
            <v>48</v>
          </cell>
          <cell r="H34">
            <v>12.96</v>
          </cell>
          <cell r="I34" t="str">
            <v>N</v>
          </cell>
          <cell r="J34">
            <v>28.08</v>
          </cell>
          <cell r="K34">
            <v>0</v>
          </cell>
        </row>
        <row r="35">
          <cell r="B35">
            <v>20.862500000000001</v>
          </cell>
          <cell r="C35">
            <v>25.8</v>
          </cell>
          <cell r="D35">
            <v>19</v>
          </cell>
          <cell r="E35">
            <v>87.166666666666671</v>
          </cell>
          <cell r="F35">
            <v>94</v>
          </cell>
          <cell r="G35">
            <v>65</v>
          </cell>
          <cell r="H35">
            <v>16.2</v>
          </cell>
          <cell r="I35" t="str">
            <v>S</v>
          </cell>
          <cell r="J35">
            <v>35.28</v>
          </cell>
          <cell r="K35">
            <v>0</v>
          </cell>
        </row>
        <row r="36">
          <cell r="I36" t="str">
            <v>SE</v>
          </cell>
        </row>
      </sheetData>
      <sheetData sheetId="3">
        <row r="5">
          <cell r="B5">
            <v>21.129166666666666</v>
          </cell>
        </row>
      </sheetData>
      <sheetData sheetId="4">
        <row r="5">
          <cell r="B5">
            <v>23.879166666666663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28.258823529411767</v>
          </cell>
          <cell r="C5">
            <v>33.700000000000003</v>
          </cell>
          <cell r="D5">
            <v>25.1</v>
          </cell>
          <cell r="E5">
            <v>76</v>
          </cell>
          <cell r="F5">
            <v>88</v>
          </cell>
          <cell r="G5">
            <v>53</v>
          </cell>
          <cell r="H5">
            <v>14.4</v>
          </cell>
          <cell r="I5" t="str">
            <v>SE</v>
          </cell>
          <cell r="J5">
            <v>38.880000000000003</v>
          </cell>
          <cell r="K5" t="str">
            <v>*</v>
          </cell>
        </row>
        <row r="6">
          <cell r="B6">
            <v>30.671428571428571</v>
          </cell>
          <cell r="C6">
            <v>33.799999999999997</v>
          </cell>
          <cell r="D6">
            <v>25.3</v>
          </cell>
          <cell r="E6">
            <v>64.214285714285708</v>
          </cell>
          <cell r="F6">
            <v>86</v>
          </cell>
          <cell r="G6">
            <v>51</v>
          </cell>
          <cell r="H6">
            <v>6.84</v>
          </cell>
          <cell r="I6" t="str">
            <v>L</v>
          </cell>
          <cell r="J6">
            <v>17.28</v>
          </cell>
          <cell r="K6" t="str">
            <v>*</v>
          </cell>
        </row>
        <row r="7">
          <cell r="B7">
            <v>29.139999999999997</v>
          </cell>
          <cell r="C7">
            <v>34</v>
          </cell>
          <cell r="D7">
            <v>25.1</v>
          </cell>
          <cell r="E7">
            <v>70.266666666666666</v>
          </cell>
          <cell r="F7">
            <v>92</v>
          </cell>
          <cell r="G7">
            <v>56</v>
          </cell>
          <cell r="H7">
            <v>15.120000000000001</v>
          </cell>
          <cell r="I7" t="str">
            <v>SO</v>
          </cell>
          <cell r="J7">
            <v>50.04</v>
          </cell>
          <cell r="K7" t="str">
            <v>*</v>
          </cell>
        </row>
        <row r="8">
          <cell r="B8">
            <v>30</v>
          </cell>
          <cell r="C8">
            <v>34.700000000000003</v>
          </cell>
          <cell r="D8">
            <v>25.5</v>
          </cell>
          <cell r="E8">
            <v>66.416666666666671</v>
          </cell>
          <cell r="F8">
            <v>80</v>
          </cell>
          <cell r="G8">
            <v>49</v>
          </cell>
          <cell r="H8">
            <v>15.120000000000001</v>
          </cell>
          <cell r="I8" t="str">
            <v>NE</v>
          </cell>
          <cell r="J8">
            <v>60.839999999999996</v>
          </cell>
          <cell r="K8" t="str">
            <v>*</v>
          </cell>
        </row>
        <row r="9">
          <cell r="B9">
            <v>30.333333333333332</v>
          </cell>
          <cell r="C9">
            <v>34.200000000000003</v>
          </cell>
          <cell r="D9">
            <v>25</v>
          </cell>
          <cell r="E9">
            <v>67.333333333333329</v>
          </cell>
          <cell r="F9">
            <v>82</v>
          </cell>
          <cell r="G9">
            <v>46</v>
          </cell>
          <cell r="H9">
            <v>9.3600000000000012</v>
          </cell>
          <cell r="I9" t="str">
            <v>L</v>
          </cell>
          <cell r="J9">
            <v>34.200000000000003</v>
          </cell>
          <cell r="K9" t="str">
            <v>*</v>
          </cell>
        </row>
        <row r="10">
          <cell r="B10">
            <v>26.609090909090909</v>
          </cell>
          <cell r="C10">
            <v>29.5</v>
          </cell>
          <cell r="D10">
            <v>23.3</v>
          </cell>
          <cell r="E10">
            <v>72.545454545454547</v>
          </cell>
          <cell r="F10">
            <v>92</v>
          </cell>
          <cell r="G10">
            <v>61</v>
          </cell>
          <cell r="H10">
            <v>15.48</v>
          </cell>
          <cell r="I10" t="str">
            <v>S</v>
          </cell>
          <cell r="J10">
            <v>39.24</v>
          </cell>
          <cell r="K10" t="str">
            <v>*</v>
          </cell>
        </row>
        <row r="11">
          <cell r="B11">
            <v>28.407692307692308</v>
          </cell>
          <cell r="C11">
            <v>31.2</v>
          </cell>
          <cell r="D11">
            <v>23.7</v>
          </cell>
          <cell r="E11">
            <v>67</v>
          </cell>
          <cell r="F11">
            <v>87</v>
          </cell>
          <cell r="G11">
            <v>51</v>
          </cell>
          <cell r="H11">
            <v>12.6</v>
          </cell>
          <cell r="I11" t="str">
            <v>O</v>
          </cell>
          <cell r="J11">
            <v>26.28</v>
          </cell>
          <cell r="K11" t="str">
            <v>*</v>
          </cell>
        </row>
        <row r="12">
          <cell r="B12">
            <v>29.205882352941178</v>
          </cell>
          <cell r="C12">
            <v>33.200000000000003</v>
          </cell>
          <cell r="D12">
            <v>24.8</v>
          </cell>
          <cell r="E12">
            <v>66.82352941176471</v>
          </cell>
          <cell r="F12">
            <v>83</v>
          </cell>
          <cell r="G12">
            <v>43</v>
          </cell>
          <cell r="H12">
            <v>5.7600000000000007</v>
          </cell>
          <cell r="I12" t="str">
            <v>NO</v>
          </cell>
          <cell r="J12">
            <v>15.840000000000002</v>
          </cell>
          <cell r="K12" t="str">
            <v>*</v>
          </cell>
        </row>
        <row r="13">
          <cell r="B13">
            <v>30.946153846153848</v>
          </cell>
          <cell r="C13">
            <v>34</v>
          </cell>
          <cell r="D13">
            <v>26.1</v>
          </cell>
          <cell r="E13">
            <v>64.384615384615387</v>
          </cell>
          <cell r="F13">
            <v>81</v>
          </cell>
          <cell r="G13">
            <v>50</v>
          </cell>
          <cell r="H13">
            <v>13.32</v>
          </cell>
          <cell r="I13" t="str">
            <v>NO</v>
          </cell>
          <cell r="J13">
            <v>27.720000000000002</v>
          </cell>
          <cell r="K13" t="str">
            <v>*</v>
          </cell>
        </row>
        <row r="14">
          <cell r="B14">
            <v>26.95</v>
          </cell>
          <cell r="C14">
            <v>28.8</v>
          </cell>
          <cell r="D14">
            <v>24.9</v>
          </cell>
          <cell r="E14">
            <v>82.083333333333329</v>
          </cell>
          <cell r="F14">
            <v>90</v>
          </cell>
          <cell r="G14">
            <v>72</v>
          </cell>
          <cell r="H14">
            <v>10.44</v>
          </cell>
          <cell r="I14" t="str">
            <v>L</v>
          </cell>
          <cell r="J14">
            <v>29.16</v>
          </cell>
          <cell r="K14" t="str">
            <v>*</v>
          </cell>
        </row>
        <row r="15">
          <cell r="B15">
            <v>29.053846153846152</v>
          </cell>
          <cell r="C15">
            <v>32.299999999999997</v>
          </cell>
          <cell r="D15">
            <v>25.4</v>
          </cell>
          <cell r="E15">
            <v>71.307692307692307</v>
          </cell>
          <cell r="F15">
            <v>89</v>
          </cell>
          <cell r="G15">
            <v>57</v>
          </cell>
          <cell r="H15">
            <v>11.520000000000001</v>
          </cell>
          <cell r="I15" t="str">
            <v>NO</v>
          </cell>
          <cell r="J15">
            <v>52.56</v>
          </cell>
          <cell r="K15" t="str">
            <v>*</v>
          </cell>
        </row>
        <row r="16">
          <cell r="B16">
            <v>29.87857142857143</v>
          </cell>
          <cell r="C16">
            <v>32.9</v>
          </cell>
          <cell r="D16">
            <v>25.7</v>
          </cell>
          <cell r="E16">
            <v>71.071428571428569</v>
          </cell>
          <cell r="F16">
            <v>86</v>
          </cell>
          <cell r="G16">
            <v>57</v>
          </cell>
          <cell r="H16">
            <v>10.44</v>
          </cell>
          <cell r="I16" t="str">
            <v>NO</v>
          </cell>
          <cell r="J16">
            <v>23.400000000000002</v>
          </cell>
          <cell r="K16" t="str">
            <v>*</v>
          </cell>
        </row>
        <row r="17">
          <cell r="B17">
            <v>31.233333333333331</v>
          </cell>
          <cell r="C17">
            <v>34.700000000000003</v>
          </cell>
          <cell r="D17">
            <v>26.2</v>
          </cell>
          <cell r="E17">
            <v>63.5</v>
          </cell>
          <cell r="F17">
            <v>85</v>
          </cell>
          <cell r="G17">
            <v>48</v>
          </cell>
          <cell r="H17">
            <v>7.2</v>
          </cell>
          <cell r="I17" t="str">
            <v>NO</v>
          </cell>
          <cell r="J17">
            <v>31.680000000000003</v>
          </cell>
          <cell r="K17" t="str">
            <v>*</v>
          </cell>
        </row>
        <row r="18">
          <cell r="B18">
            <v>30.7</v>
          </cell>
          <cell r="C18">
            <v>34.200000000000003</v>
          </cell>
          <cell r="D18">
            <v>27</v>
          </cell>
          <cell r="E18">
            <v>67.25</v>
          </cell>
          <cell r="F18">
            <v>85</v>
          </cell>
          <cell r="G18">
            <v>51</v>
          </cell>
          <cell r="H18">
            <v>9.3600000000000012</v>
          </cell>
          <cell r="I18" t="str">
            <v>NO</v>
          </cell>
          <cell r="J18">
            <v>39.24</v>
          </cell>
          <cell r="K18" t="str">
            <v>*</v>
          </cell>
        </row>
        <row r="19">
          <cell r="B19">
            <v>30.581818181818178</v>
          </cell>
          <cell r="C19">
            <v>33.799999999999997</v>
          </cell>
          <cell r="D19">
            <v>25.2</v>
          </cell>
          <cell r="E19">
            <v>63.454545454545453</v>
          </cell>
          <cell r="F19">
            <v>87</v>
          </cell>
          <cell r="G19">
            <v>50</v>
          </cell>
          <cell r="H19">
            <v>12.24</v>
          </cell>
          <cell r="I19" t="str">
            <v>NO</v>
          </cell>
          <cell r="J19">
            <v>23.759999999999998</v>
          </cell>
          <cell r="K19" t="str">
            <v>*</v>
          </cell>
        </row>
        <row r="20">
          <cell r="B20">
            <v>31.672727272727276</v>
          </cell>
          <cell r="C20">
            <v>33.9</v>
          </cell>
          <cell r="D20">
            <v>26.8</v>
          </cell>
          <cell r="E20">
            <v>62.727272727272727</v>
          </cell>
          <cell r="F20">
            <v>87</v>
          </cell>
          <cell r="G20">
            <v>51</v>
          </cell>
          <cell r="H20">
            <v>0</v>
          </cell>
          <cell r="I20" t="str">
            <v>N</v>
          </cell>
          <cell r="J20">
            <v>5.04</v>
          </cell>
          <cell r="K20" t="str">
            <v>*</v>
          </cell>
        </row>
        <row r="21">
          <cell r="B21">
            <v>31.080000000000002</v>
          </cell>
          <cell r="C21">
            <v>33.6</v>
          </cell>
          <cell r="D21">
            <v>26.7</v>
          </cell>
          <cell r="E21">
            <v>63.7</v>
          </cell>
          <cell r="F21">
            <v>85</v>
          </cell>
          <cell r="G21">
            <v>54</v>
          </cell>
          <cell r="H21">
            <v>7.2</v>
          </cell>
          <cell r="I21" t="str">
            <v>N</v>
          </cell>
          <cell r="J21">
            <v>20.16</v>
          </cell>
          <cell r="K21" t="str">
            <v>*</v>
          </cell>
        </row>
        <row r="22">
          <cell r="B22">
            <v>31.354545454545459</v>
          </cell>
          <cell r="C22">
            <v>33.799999999999997</v>
          </cell>
          <cell r="D22">
            <v>27.6</v>
          </cell>
          <cell r="E22">
            <v>65</v>
          </cell>
          <cell r="F22">
            <v>83</v>
          </cell>
          <cell r="G22">
            <v>55</v>
          </cell>
          <cell r="H22">
            <v>8.64</v>
          </cell>
          <cell r="I22" t="str">
            <v>N</v>
          </cell>
          <cell r="J22">
            <v>22.32</v>
          </cell>
          <cell r="K22" t="str">
            <v>*</v>
          </cell>
        </row>
        <row r="23">
          <cell r="B23">
            <v>29.06666666666667</v>
          </cell>
          <cell r="C23">
            <v>32.799999999999997</v>
          </cell>
          <cell r="D23">
            <v>25.1</v>
          </cell>
          <cell r="E23">
            <v>74.555555555555557</v>
          </cell>
          <cell r="F23">
            <v>91</v>
          </cell>
          <cell r="G23">
            <v>59</v>
          </cell>
          <cell r="H23">
            <v>14.04</v>
          </cell>
          <cell r="I23" t="str">
            <v>NO</v>
          </cell>
          <cell r="J23">
            <v>24.48</v>
          </cell>
          <cell r="K23" t="str">
            <v>*</v>
          </cell>
        </row>
        <row r="24">
          <cell r="B24">
            <v>25.023076923076928</v>
          </cell>
          <cell r="C24">
            <v>27.9</v>
          </cell>
          <cell r="D24">
            <v>21.9</v>
          </cell>
          <cell r="E24">
            <v>77.384615384615387</v>
          </cell>
          <cell r="F24">
            <v>88</v>
          </cell>
          <cell r="G24">
            <v>67</v>
          </cell>
          <cell r="H24">
            <v>11.520000000000001</v>
          </cell>
          <cell r="I24" t="str">
            <v>SO</v>
          </cell>
          <cell r="J24">
            <v>27.720000000000002</v>
          </cell>
          <cell r="K24" t="str">
            <v>*</v>
          </cell>
        </row>
        <row r="25">
          <cell r="B25">
            <v>27.484615384615378</v>
          </cell>
          <cell r="C25">
            <v>29.8</v>
          </cell>
          <cell r="D25">
            <v>23.6</v>
          </cell>
          <cell r="E25">
            <v>75.84615384615384</v>
          </cell>
          <cell r="F25">
            <v>89</v>
          </cell>
          <cell r="G25">
            <v>66</v>
          </cell>
          <cell r="H25">
            <v>6.84</v>
          </cell>
          <cell r="I25" t="str">
            <v>SO</v>
          </cell>
          <cell r="J25">
            <v>33.480000000000004</v>
          </cell>
          <cell r="K25" t="str">
            <v>*</v>
          </cell>
        </row>
        <row r="26">
          <cell r="B26">
            <v>28.107692307692307</v>
          </cell>
          <cell r="C26">
            <v>31.6</v>
          </cell>
          <cell r="D26">
            <v>24.3</v>
          </cell>
          <cell r="E26">
            <v>77.692307692307693</v>
          </cell>
          <cell r="F26">
            <v>90</v>
          </cell>
          <cell r="G26">
            <v>64</v>
          </cell>
          <cell r="H26">
            <v>8.2799999999999994</v>
          </cell>
          <cell r="I26" t="str">
            <v>L</v>
          </cell>
          <cell r="J26">
            <v>29.880000000000003</v>
          </cell>
          <cell r="K26" t="str">
            <v>*</v>
          </cell>
        </row>
        <row r="27">
          <cell r="B27">
            <v>30.771428571428569</v>
          </cell>
          <cell r="C27">
            <v>33.6</v>
          </cell>
          <cell r="D27">
            <v>27</v>
          </cell>
          <cell r="E27">
            <v>66.785714285714292</v>
          </cell>
          <cell r="F27">
            <v>86</v>
          </cell>
          <cell r="G27">
            <v>51</v>
          </cell>
          <cell r="H27">
            <v>12.24</v>
          </cell>
          <cell r="I27" t="str">
            <v>NO</v>
          </cell>
          <cell r="J27">
            <v>28.08</v>
          </cell>
          <cell r="K27" t="str">
            <v>*</v>
          </cell>
        </row>
        <row r="28">
          <cell r="B28">
            <v>31.151648351648355</v>
          </cell>
          <cell r="C28">
            <v>33.6</v>
          </cell>
          <cell r="D28">
            <v>27</v>
          </cell>
          <cell r="E28">
            <v>66.368131868131869</v>
          </cell>
          <cell r="F28">
            <v>86</v>
          </cell>
          <cell r="G28">
            <v>51</v>
          </cell>
          <cell r="H28">
            <v>44.064</v>
          </cell>
          <cell r="I28" t="str">
            <v>NO</v>
          </cell>
          <cell r="J28">
            <v>101.08799999999999</v>
          </cell>
          <cell r="K28" t="str">
            <v>*</v>
          </cell>
        </row>
        <row r="29">
          <cell r="B29">
            <v>25.616666666666671</v>
          </cell>
          <cell r="C29">
            <v>28.3</v>
          </cell>
          <cell r="D29">
            <v>22.8</v>
          </cell>
          <cell r="E29">
            <v>79.416666666666671</v>
          </cell>
          <cell r="F29">
            <v>88</v>
          </cell>
          <cell r="G29">
            <v>68</v>
          </cell>
          <cell r="H29">
            <v>7.9200000000000008</v>
          </cell>
          <cell r="I29" t="str">
            <v>SO</v>
          </cell>
          <cell r="J29">
            <v>43.56</v>
          </cell>
          <cell r="K29" t="str">
            <v>*</v>
          </cell>
        </row>
        <row r="30">
          <cell r="B30">
            <v>23.430769230769229</v>
          </cell>
          <cell r="C30">
            <v>25.7</v>
          </cell>
          <cell r="D30">
            <v>19.8</v>
          </cell>
          <cell r="E30">
            <v>57.92307692307692</v>
          </cell>
          <cell r="F30">
            <v>66</v>
          </cell>
          <cell r="G30">
            <v>51</v>
          </cell>
          <cell r="H30">
            <v>1.08</v>
          </cell>
          <cell r="I30" t="str">
            <v>SO</v>
          </cell>
          <cell r="J30">
            <v>30.240000000000002</v>
          </cell>
          <cell r="K30" t="str">
            <v>*</v>
          </cell>
        </row>
        <row r="31">
          <cell r="B31">
            <v>23.012500000000003</v>
          </cell>
          <cell r="C31">
            <v>25.7</v>
          </cell>
          <cell r="D31">
            <v>21.1</v>
          </cell>
          <cell r="E31">
            <v>69.125</v>
          </cell>
          <cell r="F31">
            <v>79</v>
          </cell>
          <cell r="G31">
            <v>58</v>
          </cell>
          <cell r="H31">
            <v>7.2</v>
          </cell>
          <cell r="I31" t="str">
            <v>SO</v>
          </cell>
          <cell r="J31">
            <v>36.72</v>
          </cell>
          <cell r="K31" t="str">
            <v>*</v>
          </cell>
        </row>
        <row r="32">
          <cell r="B32">
            <v>24.62857142857143</v>
          </cell>
          <cell r="C32">
            <v>27.8</v>
          </cell>
          <cell r="D32">
            <v>20.8</v>
          </cell>
          <cell r="E32">
            <v>77.357142857142861</v>
          </cell>
          <cell r="F32">
            <v>87</v>
          </cell>
          <cell r="G32">
            <v>66</v>
          </cell>
          <cell r="H32">
            <v>5.04</v>
          </cell>
          <cell r="I32" t="str">
            <v>NE</v>
          </cell>
          <cell r="J32">
            <v>27.720000000000002</v>
          </cell>
          <cell r="K32" t="str">
            <v>*</v>
          </cell>
        </row>
        <row r="33">
          <cell r="B33">
            <v>27.799999999999997</v>
          </cell>
          <cell r="C33">
            <v>30.6</v>
          </cell>
          <cell r="D33">
            <v>23.4</v>
          </cell>
          <cell r="E33">
            <v>71</v>
          </cell>
          <cell r="F33">
            <v>91</v>
          </cell>
          <cell r="G33">
            <v>57</v>
          </cell>
          <cell r="H33">
            <v>0</v>
          </cell>
          <cell r="I33" t="str">
            <v>SE</v>
          </cell>
          <cell r="J33">
            <v>0</v>
          </cell>
          <cell r="K33" t="str">
            <v>*</v>
          </cell>
        </row>
        <row r="34">
          <cell r="B34">
            <v>25.145454545454548</v>
          </cell>
          <cell r="C34">
            <v>27</v>
          </cell>
          <cell r="D34">
            <v>23</v>
          </cell>
          <cell r="E34">
            <v>83.454545454545453</v>
          </cell>
          <cell r="F34">
            <v>91</v>
          </cell>
          <cell r="G34">
            <v>76</v>
          </cell>
          <cell r="H34">
            <v>0.36000000000000004</v>
          </cell>
          <cell r="I34" t="str">
            <v>L</v>
          </cell>
          <cell r="J34">
            <v>26.64</v>
          </cell>
          <cell r="K34" t="str">
            <v>*</v>
          </cell>
        </row>
        <row r="35">
          <cell r="B35">
            <v>26.930769230769233</v>
          </cell>
          <cell r="C35">
            <v>29.5</v>
          </cell>
          <cell r="D35">
            <v>23.8</v>
          </cell>
          <cell r="E35">
            <v>75.461538461538467</v>
          </cell>
          <cell r="F35">
            <v>90</v>
          </cell>
          <cell r="G35">
            <v>62</v>
          </cell>
          <cell r="H35">
            <v>0</v>
          </cell>
          <cell r="I35" t="str">
            <v>NO</v>
          </cell>
          <cell r="J35">
            <v>0</v>
          </cell>
          <cell r="K35" t="str">
            <v>*</v>
          </cell>
        </row>
      </sheetData>
      <sheetData sheetId="3">
        <row r="5">
          <cell r="B5">
            <v>27.207142857142859</v>
          </cell>
        </row>
      </sheetData>
      <sheetData sheetId="4">
        <row r="5">
          <cell r="B5">
            <v>31.375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0"/>
  <sheetViews>
    <sheetView tabSelected="1" zoomScale="90" zoomScaleNormal="90" workbookViewId="0">
      <selection activeCell="AK59" sqref="AK59"/>
    </sheetView>
  </sheetViews>
  <sheetFormatPr defaultRowHeight="12.75" x14ac:dyDescent="0.2"/>
  <cols>
    <col min="1" max="1" width="19.28515625" style="2" customWidth="1"/>
    <col min="2" max="2" width="5.7109375" style="2" customWidth="1"/>
    <col min="3" max="3" width="5.85546875" style="2" customWidth="1"/>
    <col min="4" max="4" width="5.7109375" style="2" customWidth="1"/>
    <col min="5" max="5" width="5.85546875" style="2" customWidth="1"/>
    <col min="6" max="6" width="5.5703125" style="2" customWidth="1"/>
    <col min="7" max="7" width="5.7109375" style="2" customWidth="1"/>
    <col min="8" max="8" width="5.85546875" style="2" customWidth="1"/>
    <col min="9" max="9" width="5.7109375" style="2" customWidth="1"/>
    <col min="10" max="10" width="5.28515625" style="2" customWidth="1"/>
    <col min="11" max="11" width="5.7109375" style="2" customWidth="1"/>
    <col min="12" max="12" width="5.28515625" style="2" customWidth="1"/>
    <col min="13" max="13" width="5.140625" style="2" customWidth="1"/>
    <col min="14" max="14" width="5.42578125" style="2" customWidth="1"/>
    <col min="15" max="15" width="5.140625" style="2" customWidth="1"/>
    <col min="16" max="32" width="5.42578125" style="2" customWidth="1"/>
    <col min="33" max="33" width="6.85546875" style="9" bestFit="1" customWidth="1"/>
    <col min="34" max="34" width="9.140625" style="1"/>
  </cols>
  <sheetData>
    <row r="1" spans="1:38" ht="20.100000000000001" customHeight="1" x14ac:dyDescent="0.2">
      <c r="A1" s="155" t="s">
        <v>22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7"/>
    </row>
    <row r="2" spans="1:38" s="4" customFormat="1" ht="20.100000000000001" customHeight="1" x14ac:dyDescent="0.2">
      <c r="A2" s="158" t="s">
        <v>21</v>
      </c>
      <c r="B2" s="153" t="s">
        <v>133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4"/>
      <c r="AH2" s="7"/>
    </row>
    <row r="3" spans="1:38" s="5" customFormat="1" ht="20.100000000000001" customHeight="1" x14ac:dyDescent="0.2">
      <c r="A3" s="158"/>
      <c r="B3" s="152">
        <v>1</v>
      </c>
      <c r="C3" s="152">
        <f>SUM(B3+1)</f>
        <v>2</v>
      </c>
      <c r="D3" s="152">
        <f t="shared" ref="D3:AD3" si="0">SUM(C3+1)</f>
        <v>3</v>
      </c>
      <c r="E3" s="152">
        <f t="shared" si="0"/>
        <v>4</v>
      </c>
      <c r="F3" s="152">
        <f t="shared" si="0"/>
        <v>5</v>
      </c>
      <c r="G3" s="152">
        <f t="shared" si="0"/>
        <v>6</v>
      </c>
      <c r="H3" s="152">
        <f t="shared" si="0"/>
        <v>7</v>
      </c>
      <c r="I3" s="152">
        <f t="shared" si="0"/>
        <v>8</v>
      </c>
      <c r="J3" s="152">
        <f t="shared" si="0"/>
        <v>9</v>
      </c>
      <c r="K3" s="152">
        <f t="shared" si="0"/>
        <v>10</v>
      </c>
      <c r="L3" s="152">
        <f t="shared" si="0"/>
        <v>11</v>
      </c>
      <c r="M3" s="152">
        <f t="shared" si="0"/>
        <v>12</v>
      </c>
      <c r="N3" s="152">
        <f t="shared" si="0"/>
        <v>13</v>
      </c>
      <c r="O3" s="152">
        <f t="shared" si="0"/>
        <v>14</v>
      </c>
      <c r="P3" s="152">
        <f t="shared" si="0"/>
        <v>15</v>
      </c>
      <c r="Q3" s="152">
        <f t="shared" si="0"/>
        <v>16</v>
      </c>
      <c r="R3" s="152">
        <f t="shared" si="0"/>
        <v>17</v>
      </c>
      <c r="S3" s="152">
        <f t="shared" si="0"/>
        <v>18</v>
      </c>
      <c r="T3" s="152">
        <f t="shared" si="0"/>
        <v>19</v>
      </c>
      <c r="U3" s="152">
        <f t="shared" si="0"/>
        <v>20</v>
      </c>
      <c r="V3" s="152">
        <f t="shared" si="0"/>
        <v>21</v>
      </c>
      <c r="W3" s="152">
        <f t="shared" si="0"/>
        <v>22</v>
      </c>
      <c r="X3" s="152">
        <f t="shared" si="0"/>
        <v>23</v>
      </c>
      <c r="Y3" s="152">
        <f t="shared" si="0"/>
        <v>24</v>
      </c>
      <c r="Z3" s="152">
        <f t="shared" si="0"/>
        <v>25</v>
      </c>
      <c r="AA3" s="152">
        <f t="shared" si="0"/>
        <v>26</v>
      </c>
      <c r="AB3" s="152">
        <f t="shared" si="0"/>
        <v>27</v>
      </c>
      <c r="AC3" s="152">
        <f t="shared" si="0"/>
        <v>28</v>
      </c>
      <c r="AD3" s="152">
        <f t="shared" si="0"/>
        <v>29</v>
      </c>
      <c r="AE3" s="152">
        <v>30</v>
      </c>
      <c r="AF3" s="152">
        <v>31</v>
      </c>
      <c r="AG3" s="102" t="s">
        <v>40</v>
      </c>
      <c r="AH3" s="8"/>
    </row>
    <row r="4" spans="1:38" s="5" customFormat="1" ht="20.100000000000001" customHeight="1" x14ac:dyDescent="0.2">
      <c r="A4" s="158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02" t="s">
        <v>39</v>
      </c>
      <c r="AH4" s="8"/>
    </row>
    <row r="5" spans="1:38" s="5" customFormat="1" ht="20.100000000000001" customHeight="1" x14ac:dyDescent="0.2">
      <c r="A5" s="148" t="s">
        <v>45</v>
      </c>
      <c r="B5" s="14">
        <f>[1]Março!$B$5</f>
        <v>27.587500000000002</v>
      </c>
      <c r="C5" s="14">
        <f>[1]Março!$B$6</f>
        <v>26.362500000000001</v>
      </c>
      <c r="D5" s="14">
        <f>[1]Março!$B$7</f>
        <v>27.116666666666671</v>
      </c>
      <c r="E5" s="14">
        <f>[1]Março!$B$8</f>
        <v>27.420833333333334</v>
      </c>
      <c r="F5" s="14">
        <f>[1]Março!$B$9</f>
        <v>27.062500000000004</v>
      </c>
      <c r="G5" s="14">
        <f>[1]Março!$B$10</f>
        <v>26.575000000000003</v>
      </c>
      <c r="H5" s="14">
        <f>[1]Março!$B$11</f>
        <v>26.533333333333335</v>
      </c>
      <c r="I5" s="14">
        <f>[1]Março!$B$12</f>
        <v>27.462499999999995</v>
      </c>
      <c r="J5" s="14">
        <f>[1]Março!$B$13</f>
        <v>27.099999999999998</v>
      </c>
      <c r="K5" s="14">
        <f>[1]Março!$B$14</f>
        <v>26.474999999999998</v>
      </c>
      <c r="L5" s="14">
        <f>[1]Março!$B$15</f>
        <v>27.083333333333332</v>
      </c>
      <c r="M5" s="14">
        <f>[1]Março!$B$16</f>
        <v>28.791666666666668</v>
      </c>
      <c r="N5" s="14">
        <f>[1]Março!$B$17</f>
        <v>29.783333333333331</v>
      </c>
      <c r="O5" s="14">
        <f>[1]Março!$B$18</f>
        <v>30.037499999999998</v>
      </c>
      <c r="P5" s="14">
        <f>[1]Março!$B$19</f>
        <v>28.837499999999991</v>
      </c>
      <c r="Q5" s="14">
        <f>[1]Março!$B$20</f>
        <v>28.75</v>
      </c>
      <c r="R5" s="14">
        <f>[1]Março!$B$21</f>
        <v>29.275000000000002</v>
      </c>
      <c r="S5" s="14">
        <f>[1]Março!$B$22</f>
        <v>29.362499999999997</v>
      </c>
      <c r="T5" s="14">
        <f>[1]Março!$B$23</f>
        <v>29.233333333333334</v>
      </c>
      <c r="U5" s="14">
        <f>[1]Março!$B$24</f>
        <v>28.716666666666672</v>
      </c>
      <c r="V5" s="14">
        <f>[1]Março!$B$25</f>
        <v>26.645833333333332</v>
      </c>
      <c r="W5" s="14">
        <f>[1]Março!$B$26</f>
        <v>27.537499999999994</v>
      </c>
      <c r="X5" s="14">
        <f>[1]Março!$B$27</f>
        <v>27.895833333333329</v>
      </c>
      <c r="Y5" s="14">
        <f>[1]Março!$B$28</f>
        <v>29.366666666666671</v>
      </c>
      <c r="Z5" s="14">
        <f>[1]Março!$B$29</f>
        <v>25.670833333333334</v>
      </c>
      <c r="AA5" s="14">
        <f>[1]Março!$B$30</f>
        <v>23.054166666666664</v>
      </c>
      <c r="AB5" s="14">
        <f>[1]Março!$B$31</f>
        <v>23.541666666666671</v>
      </c>
      <c r="AC5" s="14">
        <f>[1]Março!$B$32</f>
        <v>23.841666666666665</v>
      </c>
      <c r="AD5" s="14">
        <f>[1]Março!$B$33</f>
        <v>26.091666666666665</v>
      </c>
      <c r="AE5" s="14">
        <f>[1]Março!$B$34</f>
        <v>26.108333333333338</v>
      </c>
      <c r="AF5" s="14">
        <f>[1]Março!$B$35</f>
        <v>23.599999999999994</v>
      </c>
      <c r="AG5" s="103">
        <f>AVERAGE(B5:AF5)</f>
        <v>27.190994623655918</v>
      </c>
      <c r="AH5" s="8"/>
    </row>
    <row r="6" spans="1:38" ht="17.100000000000001" customHeight="1" x14ac:dyDescent="0.2">
      <c r="A6" s="148" t="s">
        <v>0</v>
      </c>
      <c r="B6" s="15">
        <f>[2]Março!$B$5</f>
        <v>22.916666666666668</v>
      </c>
      <c r="C6" s="15">
        <f>[2]Março!$B$6</f>
        <v>25.233333333333334</v>
      </c>
      <c r="D6" s="15">
        <f>[2]Março!$B$7</f>
        <v>25.474999999999998</v>
      </c>
      <c r="E6" s="15">
        <f>[2]Março!$B$8</f>
        <v>25.708333333333339</v>
      </c>
      <c r="F6" s="15">
        <f>[2]Março!$B$9</f>
        <v>23.354166666666668</v>
      </c>
      <c r="G6" s="15">
        <f>[2]Março!$B$10</f>
        <v>23.554166666666674</v>
      </c>
      <c r="H6" s="15">
        <f>[2]Março!$B$11</f>
        <v>24.466666666666669</v>
      </c>
      <c r="I6" s="15">
        <f>[2]Março!$B$12</f>
        <v>25.129166666666666</v>
      </c>
      <c r="J6" s="15">
        <f>[2]Março!$B$13</f>
        <v>24.095833333333331</v>
      </c>
      <c r="K6" s="15">
        <f>[2]Março!$B$14</f>
        <v>24.679166666666664</v>
      </c>
      <c r="L6" s="15">
        <f>[2]Março!$B$15</f>
        <v>25.970833333333331</v>
      </c>
      <c r="M6" s="15">
        <f>[2]Março!$B$16</f>
        <v>26.641666666666662</v>
      </c>
      <c r="N6" s="15">
        <f>[2]Março!$B$17</f>
        <v>26.358333333333338</v>
      </c>
      <c r="O6" s="15">
        <f>[2]Março!$B$18</f>
        <v>27.754166666666674</v>
      </c>
      <c r="P6" s="15">
        <f>[2]Março!$B$19</f>
        <v>26.887499999999992</v>
      </c>
      <c r="Q6" s="15">
        <f>[2]Março!$B$20</f>
        <v>24.924999999999997</v>
      </c>
      <c r="R6" s="15">
        <f>[2]Março!$B$21</f>
        <v>27.991666666666671</v>
      </c>
      <c r="S6" s="15">
        <f>[2]Março!$B$22</f>
        <v>27.716666666666672</v>
      </c>
      <c r="T6" s="15">
        <f>[2]Março!$B$23</f>
        <v>27.400000000000002</v>
      </c>
      <c r="U6" s="15">
        <f>[2]Março!$B$24</f>
        <v>25.283333333333331</v>
      </c>
      <c r="V6" s="15">
        <f>[2]Março!$B$25</f>
        <v>24.266666666666669</v>
      </c>
      <c r="W6" s="15">
        <f>[2]Março!$B$26</f>
        <v>25.954166666666666</v>
      </c>
      <c r="X6" s="15">
        <f>[2]Março!$B$27</f>
        <v>26.691666666666666</v>
      </c>
      <c r="Y6" s="15">
        <f>[2]Março!$B$28</f>
        <v>25.599999999999998</v>
      </c>
      <c r="Z6" s="15">
        <f>[2]Março!$B$29</f>
        <v>21.666666666666661</v>
      </c>
      <c r="AA6" s="15">
        <f>[2]Março!$B$30</f>
        <v>17.916666666666668</v>
      </c>
      <c r="AB6" s="15">
        <f>[2]Março!$B$31</f>
        <v>20.458333333333339</v>
      </c>
      <c r="AC6" s="15">
        <f>[2]Março!$B$32</f>
        <v>22.329166666666666</v>
      </c>
      <c r="AD6" s="15">
        <f>[2]Março!$B$33</f>
        <v>23.095833333333331</v>
      </c>
      <c r="AE6" s="15">
        <f>[2]Março!$B$34</f>
        <v>22.795833333333334</v>
      </c>
      <c r="AF6" s="15">
        <f>[2]Março!$B$35</f>
        <v>22.129166666666666</v>
      </c>
      <c r="AG6" s="104">
        <f t="shared" ref="AG6:AG19" si="1">AVERAGE(B6:AF6)</f>
        <v>24.659543010752692</v>
      </c>
    </row>
    <row r="7" spans="1:38" ht="17.100000000000001" customHeight="1" x14ac:dyDescent="0.2">
      <c r="A7" s="148" t="s">
        <v>1</v>
      </c>
      <c r="B7" s="15">
        <f>[3]Março!$B$5</f>
        <v>28.024999999999991</v>
      </c>
      <c r="C7" s="15">
        <f>[3]Março!$B$6</f>
        <v>27.441666666666674</v>
      </c>
      <c r="D7" s="15">
        <f>[3]Março!$B$7</f>
        <v>27.725000000000009</v>
      </c>
      <c r="E7" s="15">
        <f>[3]Março!$B$8</f>
        <v>28.987500000000001</v>
      </c>
      <c r="F7" s="15">
        <f>[3]Março!$B$9</f>
        <v>29.279166666666669</v>
      </c>
      <c r="G7" s="15">
        <f>[3]Março!$B$10</f>
        <v>27.441666666666666</v>
      </c>
      <c r="H7" s="15">
        <f>[3]Março!$B$11</f>
        <v>26.966666666666672</v>
      </c>
      <c r="I7" s="15">
        <f>[3]Março!$B$12</f>
        <v>27.741666666666671</v>
      </c>
      <c r="J7" s="15">
        <f>[3]Março!$B$13</f>
        <v>27.466666666666658</v>
      </c>
      <c r="K7" s="15">
        <f>[3]Março!$B$14</f>
        <v>25.508333333333329</v>
      </c>
      <c r="L7" s="15">
        <f>[3]Março!$B$15</f>
        <v>26.358333333333334</v>
      </c>
      <c r="M7" s="15">
        <f>[3]Março!$B$16</f>
        <v>27.887499999999999</v>
      </c>
      <c r="N7" s="15">
        <f>[3]Março!$B$17</f>
        <v>28.5</v>
      </c>
      <c r="O7" s="15">
        <f>[3]Março!$B$18</f>
        <v>29.245833333333337</v>
      </c>
      <c r="P7" s="15">
        <f>[3]Março!$B$19</f>
        <v>28.283333333333331</v>
      </c>
      <c r="Q7" s="15">
        <f>[3]Março!$B$20</f>
        <v>28.6875</v>
      </c>
      <c r="R7" s="15">
        <f>[3]Março!$B$21</f>
        <v>29.458333333333339</v>
      </c>
      <c r="S7" s="15">
        <f>[3]Março!$B$22</f>
        <v>28.445833333333336</v>
      </c>
      <c r="T7" s="15">
        <f>[3]Março!$B$23</f>
        <v>28.458333333333339</v>
      </c>
      <c r="U7" s="15">
        <f>[3]Março!$B$24</f>
        <v>27.908333333333335</v>
      </c>
      <c r="V7" s="15">
        <f>[3]Março!$B$25</f>
        <v>26.920833333333334</v>
      </c>
      <c r="W7" s="15">
        <f>[3]Março!$B$26</f>
        <v>27.741666666666664</v>
      </c>
      <c r="X7" s="15">
        <f>[3]Março!$B$27</f>
        <v>29.070833333333336</v>
      </c>
      <c r="Y7" s="15">
        <f>[3]Março!$B$28</f>
        <v>29.387500000000003</v>
      </c>
      <c r="Z7" s="15">
        <f>[3]Março!$B$29</f>
        <v>24.449999999999992</v>
      </c>
      <c r="AA7" s="15">
        <f>[3]Março!$B$30</f>
        <v>22.191666666666666</v>
      </c>
      <c r="AB7" s="15">
        <f>[3]Março!$B$31</f>
        <v>23.958333333333332</v>
      </c>
      <c r="AC7" s="15">
        <f>[3]Março!$B$32</f>
        <v>23.579166666666669</v>
      </c>
      <c r="AD7" s="15">
        <f>[3]Março!$B$33</f>
        <v>24.999999999999996</v>
      </c>
      <c r="AE7" s="15">
        <f>[3]Março!$B$34</f>
        <v>26.216666666666669</v>
      </c>
      <c r="AF7" s="15">
        <f>[3]Março!$B$35</f>
        <v>25.087500000000002</v>
      </c>
      <c r="AG7" s="104">
        <f t="shared" si="1"/>
        <v>27.207123655913982</v>
      </c>
    </row>
    <row r="8" spans="1:38" ht="17.100000000000001" customHeight="1" x14ac:dyDescent="0.2">
      <c r="A8" s="148" t="s">
        <v>55</v>
      </c>
      <c r="B8" s="15">
        <f>[4]Março!$B$5</f>
        <v>25.595833333333335</v>
      </c>
      <c r="C8" s="15">
        <f>[4]Março!$B$6</f>
        <v>26.599999999999994</v>
      </c>
      <c r="D8" s="15">
        <f>[4]Março!$B$7</f>
        <v>26.633333333333329</v>
      </c>
      <c r="E8" s="15">
        <f>[4]Março!$B$8</f>
        <v>27.775000000000002</v>
      </c>
      <c r="F8" s="15">
        <f>[4]Março!$B$9</f>
        <v>26.3125</v>
      </c>
      <c r="G8" s="15">
        <f>[4]Março!$B$10</f>
        <v>25.737500000000001</v>
      </c>
      <c r="H8" s="15">
        <f>[4]Março!$B$11</f>
        <v>26.254166666666666</v>
      </c>
      <c r="I8" s="15">
        <f>[4]Março!$B$12</f>
        <v>27.158333333333331</v>
      </c>
      <c r="J8" s="15">
        <f>[4]Março!$B$13</f>
        <v>26.054166666666671</v>
      </c>
      <c r="K8" s="15">
        <f>[4]Março!$B$14</f>
        <v>24.904166666666669</v>
      </c>
      <c r="L8" s="15">
        <f>[4]Março!$B$15</f>
        <v>27.00833333333334</v>
      </c>
      <c r="M8" s="15">
        <f>[4]Março!$B$16</f>
        <v>28.408333333333331</v>
      </c>
      <c r="N8" s="15">
        <f>[4]Março!$B$17</f>
        <v>28.520833333333325</v>
      </c>
      <c r="O8" s="15">
        <f>[4]Março!$B$18</f>
        <v>29.337500000000006</v>
      </c>
      <c r="P8" s="15">
        <f>[4]Março!$B$19</f>
        <v>29.554166666666671</v>
      </c>
      <c r="Q8" s="15">
        <f>[4]Março!$B$20</f>
        <v>27.104166666666671</v>
      </c>
      <c r="R8" s="15">
        <f>[4]Março!$B$21</f>
        <v>28.575000000000003</v>
      </c>
      <c r="S8" s="15">
        <f>[4]Março!$B$22</f>
        <v>29.591666666666669</v>
      </c>
      <c r="T8" s="15">
        <f>[4]Março!$B$23</f>
        <v>28.75</v>
      </c>
      <c r="U8" s="15">
        <f>[4]Março!$B$24</f>
        <v>29.320833333333329</v>
      </c>
      <c r="V8" s="15">
        <f>[4]Março!$B$25</f>
        <v>26.395833333333332</v>
      </c>
      <c r="W8" s="15">
        <f>[4]Março!$B$26</f>
        <v>26.495833333333337</v>
      </c>
      <c r="X8" s="15">
        <f>[4]Março!$B$27</f>
        <v>27.554166666666671</v>
      </c>
      <c r="Y8" s="15">
        <f>[4]Março!$B$28</f>
        <v>28.612500000000001</v>
      </c>
      <c r="Z8" s="15">
        <f>[4]Março!$B$29</f>
        <v>24.791666666666668</v>
      </c>
      <c r="AA8" s="15">
        <f>[4]Março!$B$30</f>
        <v>21.995833333333334</v>
      </c>
      <c r="AB8" s="15">
        <f>[4]Março!$B$31</f>
        <v>24.820833333333336</v>
      </c>
      <c r="AC8" s="15">
        <f>[4]Março!$B$32</f>
        <v>25.241666666666664</v>
      </c>
      <c r="AD8" s="15">
        <f>[4]Março!$B$33</f>
        <v>26.129166666666663</v>
      </c>
      <c r="AE8" s="15">
        <f>[4]Março!$B$34</f>
        <v>25.366666666666664</v>
      </c>
      <c r="AF8" s="15">
        <f>[4]Março!$B$35</f>
        <v>23.233333333333334</v>
      </c>
      <c r="AG8" s="104">
        <f t="shared" ref="AG8" si="2">AVERAGE(B8:AF8)</f>
        <v>26.768817204301076</v>
      </c>
    </row>
    <row r="9" spans="1:38" ht="17.100000000000001" customHeight="1" x14ac:dyDescent="0.2">
      <c r="A9" s="148" t="s">
        <v>46</v>
      </c>
      <c r="B9" s="15" t="str">
        <f>[5]Março!$B$5</f>
        <v>*</v>
      </c>
      <c r="C9" s="15" t="str">
        <f>[5]Março!$B$6</f>
        <v>*</v>
      </c>
      <c r="D9" s="15" t="str">
        <f>[5]Março!$B$7</f>
        <v>*</v>
      </c>
      <c r="E9" s="15" t="str">
        <f>[5]Março!$B$8</f>
        <v>*</v>
      </c>
      <c r="F9" s="15" t="str">
        <f>[5]Março!$B$9</f>
        <v>*</v>
      </c>
      <c r="G9" s="15" t="str">
        <f>[5]Março!$B$10</f>
        <v>*</v>
      </c>
      <c r="H9" s="15" t="str">
        <f>[5]Março!$B$11</f>
        <v>*</v>
      </c>
      <c r="I9" s="15" t="str">
        <f>[5]Março!$B$12</f>
        <v>*</v>
      </c>
      <c r="J9" s="15" t="str">
        <f>[5]Março!$B$13</f>
        <v>*</v>
      </c>
      <c r="K9" s="15" t="str">
        <f>[5]Março!$B$14</f>
        <v>*</v>
      </c>
      <c r="L9" s="15" t="str">
        <f>[5]Março!$B$15</f>
        <v>*</v>
      </c>
      <c r="M9" s="15" t="str">
        <f>[5]Março!$B$16</f>
        <v>*</v>
      </c>
      <c r="N9" s="15" t="str">
        <f>[5]Março!$B$17</f>
        <v>*</v>
      </c>
      <c r="O9" s="15" t="str">
        <f>[5]Março!$B$18</f>
        <v>*</v>
      </c>
      <c r="P9" s="15" t="str">
        <f>[5]Março!$B$19</f>
        <v>*</v>
      </c>
      <c r="Q9" s="15" t="str">
        <f>[5]Março!$B$20</f>
        <v>*</v>
      </c>
      <c r="R9" s="15" t="str">
        <f>[5]Março!$B$21</f>
        <v>*</v>
      </c>
      <c r="S9" s="15" t="str">
        <f>[5]Março!$B$22</f>
        <v>*</v>
      </c>
      <c r="T9" s="15" t="str">
        <f>[5]Março!$B$23</f>
        <v>*</v>
      </c>
      <c r="U9" s="15" t="str">
        <f>[5]Março!$B$24</f>
        <v>*</v>
      </c>
      <c r="V9" s="15" t="str">
        <f>[5]Março!$B$25</f>
        <v>*</v>
      </c>
      <c r="W9" s="15" t="str">
        <f>[5]Março!$B$26</f>
        <v>*</v>
      </c>
      <c r="X9" s="15" t="str">
        <f>[5]Março!$B$27</f>
        <v>*</v>
      </c>
      <c r="Y9" s="15" t="str">
        <f>[5]Março!$B$28</f>
        <v>*</v>
      </c>
      <c r="Z9" s="15" t="str">
        <f>[5]Março!$B$29</f>
        <v>*</v>
      </c>
      <c r="AA9" s="15" t="str">
        <f>[5]Março!$B$30</f>
        <v>*</v>
      </c>
      <c r="AB9" s="15" t="str">
        <f>[5]Março!$B$31</f>
        <v>*</v>
      </c>
      <c r="AC9" s="15" t="str">
        <f>[5]Março!$B$32</f>
        <v>*</v>
      </c>
      <c r="AD9" s="15" t="str">
        <f>[5]Março!$B$33</f>
        <v>*</v>
      </c>
      <c r="AE9" s="15" t="str">
        <f>[5]Março!$B$34</f>
        <v>*</v>
      </c>
      <c r="AF9" s="15" t="str">
        <f>[5]Março!$B$35</f>
        <v>*</v>
      </c>
      <c r="AG9" s="104" t="s">
        <v>132</v>
      </c>
    </row>
    <row r="10" spans="1:38" ht="17.100000000000001" customHeight="1" x14ac:dyDescent="0.2">
      <c r="A10" s="148" t="s">
        <v>2</v>
      </c>
      <c r="B10" s="15">
        <f>[6]Março!$B$5</f>
        <v>26.133333333333329</v>
      </c>
      <c r="C10" s="15">
        <f>[6]Março!$B$6</f>
        <v>25.841666666666669</v>
      </c>
      <c r="D10" s="15">
        <f>[6]Março!$B$7</f>
        <v>26.912500000000005</v>
      </c>
      <c r="E10" s="15">
        <f>[6]Março!$B$8</f>
        <v>27.625</v>
      </c>
      <c r="F10" s="15">
        <f>[6]Março!$B$9</f>
        <v>26.662499999999998</v>
      </c>
      <c r="G10" s="15">
        <f>[6]Março!$B$10</f>
        <v>25.358333333333334</v>
      </c>
      <c r="H10" s="15">
        <f>[6]Março!$B$11</f>
        <v>25.216666666666658</v>
      </c>
      <c r="I10" s="15">
        <f>[6]Março!$B$12</f>
        <v>25.883333333333336</v>
      </c>
      <c r="J10" s="15">
        <f>[6]Março!$B$13</f>
        <v>26.012499999999999</v>
      </c>
      <c r="K10" s="15">
        <f>[6]Março!$B$14</f>
        <v>24.170833333333334</v>
      </c>
      <c r="L10" s="15">
        <f>[6]Março!$B$15</f>
        <v>24.691666666666666</v>
      </c>
      <c r="M10" s="15">
        <f>[6]Março!$B$16</f>
        <v>25.887499999999999</v>
      </c>
      <c r="N10" s="15">
        <f>[6]Março!$B$17</f>
        <v>27.129166666666663</v>
      </c>
      <c r="O10" s="15">
        <f>[6]Março!$B$18</f>
        <v>26.962500000000002</v>
      </c>
      <c r="P10" s="15">
        <f>[6]Março!$B$19</f>
        <v>27.07083333333334</v>
      </c>
      <c r="Q10" s="15">
        <f>[6]Março!$B$20</f>
        <v>27.116666666666664</v>
      </c>
      <c r="R10" s="15">
        <f>[6]Março!$B$21</f>
        <v>28.158333333333331</v>
      </c>
      <c r="S10" s="15">
        <f>[6]Março!$B$22</f>
        <v>27.491666666666664</v>
      </c>
      <c r="T10" s="15">
        <f>[6]Março!$B$23</f>
        <v>25.399999999999995</v>
      </c>
      <c r="U10" s="15">
        <f>[6]Março!$B$24</f>
        <v>26.125</v>
      </c>
      <c r="V10" s="15">
        <f>[6]Março!$B$25</f>
        <v>24.645833333333339</v>
      </c>
      <c r="W10" s="15">
        <f>[6]Março!$B$26</f>
        <v>26.054166666666671</v>
      </c>
      <c r="X10" s="15">
        <f>[6]Março!$B$27</f>
        <v>26.454166666666666</v>
      </c>
      <c r="Y10" s="15">
        <f>[6]Março!$B$28</f>
        <v>27.566666666666663</v>
      </c>
      <c r="Z10" s="15">
        <f>[6]Março!$B$29</f>
        <v>23.879166666666663</v>
      </c>
      <c r="AA10" s="15">
        <f>[6]Março!$B$30</f>
        <v>21.883333333333329</v>
      </c>
      <c r="AB10" s="15">
        <f>[6]Março!$B$31</f>
        <v>23.266666666666662</v>
      </c>
      <c r="AC10" s="15">
        <f>[6]Março!$B$32</f>
        <v>22.175000000000001</v>
      </c>
      <c r="AD10" s="15">
        <f>[6]Março!$B$33</f>
        <v>24.591666666666665</v>
      </c>
      <c r="AE10" s="15">
        <f>[6]Março!$B$34</f>
        <v>23.641666666666666</v>
      </c>
      <c r="AF10" s="15">
        <f>[6]Março!$B$35</f>
        <v>22.887499999999992</v>
      </c>
      <c r="AG10" s="104">
        <f t="shared" si="1"/>
        <v>25.577284946236553</v>
      </c>
    </row>
    <row r="11" spans="1:38" ht="17.100000000000001" customHeight="1" x14ac:dyDescent="0.2">
      <c r="A11" s="148" t="s">
        <v>3</v>
      </c>
      <c r="B11" s="15">
        <f>[7]Março!$B$5</f>
        <v>26.099999999999998</v>
      </c>
      <c r="C11" s="15">
        <f>[7]Março!$B$6</f>
        <v>25.799999999999997</v>
      </c>
      <c r="D11" s="15">
        <f>[7]Março!$B$7</f>
        <v>27.133333333333329</v>
      </c>
      <c r="E11" s="15">
        <f>[7]Março!$B$8</f>
        <v>27.208333333333332</v>
      </c>
      <c r="F11" s="15">
        <f>[7]Março!$B$9</f>
        <v>25.670833333333334</v>
      </c>
      <c r="G11" s="15">
        <f>[7]Março!$B$10</f>
        <v>26.629166666666666</v>
      </c>
      <c r="H11" s="15">
        <f>[7]Março!$B$11</f>
        <v>27.150000000000002</v>
      </c>
      <c r="I11" s="15">
        <f>[7]Março!$B$12</f>
        <v>27.712499999999995</v>
      </c>
      <c r="J11" s="15">
        <f>[7]Março!$B$13</f>
        <v>26.133333333333336</v>
      </c>
      <c r="K11" s="15">
        <f>[7]Março!$B$14</f>
        <v>25.900000000000002</v>
      </c>
      <c r="L11" s="15">
        <f>[7]Março!$B$15</f>
        <v>25.762500000000003</v>
      </c>
      <c r="M11" s="15">
        <f>[7]Março!$B$16</f>
        <v>26.716666666666658</v>
      </c>
      <c r="N11" s="15">
        <f>[7]Março!$B$17</f>
        <v>27.758333333333329</v>
      </c>
      <c r="O11" s="15">
        <f>[7]Março!$B$18</f>
        <v>28.283333333333331</v>
      </c>
      <c r="P11" s="15">
        <f>[7]Março!$B$19</f>
        <v>27.387500000000003</v>
      </c>
      <c r="Q11" s="15">
        <f>[7]Março!$B$20</f>
        <v>27.299999999999994</v>
      </c>
      <c r="R11" s="15">
        <f>[7]Março!$B$21</f>
        <v>28.229166666666668</v>
      </c>
      <c r="S11" s="15">
        <f>[7]Março!$B$22</f>
        <v>28.150000000000002</v>
      </c>
      <c r="T11" s="15">
        <f>[7]Março!$B$23</f>
        <v>28.179166666666664</v>
      </c>
      <c r="U11" s="15">
        <f>[7]Março!$B$24</f>
        <v>27.45</v>
      </c>
      <c r="V11" s="15">
        <f>[7]Março!$B$25</f>
        <v>26.94583333333334</v>
      </c>
      <c r="W11" s="15">
        <f>[7]Março!$B$26</f>
        <v>25.766666666666666</v>
      </c>
      <c r="X11" s="15">
        <f>[7]Março!$B$27</f>
        <v>26.895833333333339</v>
      </c>
      <c r="Y11" s="15">
        <f>[7]Março!$B$28</f>
        <v>27.61666666666666</v>
      </c>
      <c r="Z11" s="15">
        <f>[7]Março!$B$29</f>
        <v>26.045833333333331</v>
      </c>
      <c r="AA11" s="15">
        <f>[7]Março!$B$30</f>
        <v>24.445833333333336</v>
      </c>
      <c r="AB11" s="15">
        <f>[7]Março!$B$31</f>
        <v>23.079166666666666</v>
      </c>
      <c r="AC11" s="15">
        <f>[7]Março!$B$32</f>
        <v>25.125</v>
      </c>
      <c r="AD11" s="15">
        <f>[7]Março!$B$33</f>
        <v>25.358333333333334</v>
      </c>
      <c r="AE11" s="15">
        <f>[7]Março!$B$34</f>
        <v>25.158333333333331</v>
      </c>
      <c r="AF11" s="15">
        <f>[7]Março!$B$35</f>
        <v>24.116666666666664</v>
      </c>
      <c r="AG11" s="104">
        <f t="shared" si="1"/>
        <v>26.49059139784946</v>
      </c>
      <c r="AL11" s="24" t="s">
        <v>50</v>
      </c>
    </row>
    <row r="12" spans="1:38" ht="17.100000000000001" customHeight="1" x14ac:dyDescent="0.2">
      <c r="A12" s="148" t="s">
        <v>4</v>
      </c>
      <c r="B12" s="15">
        <f>[8]Março!$B$5</f>
        <v>24.008333333333329</v>
      </c>
      <c r="C12" s="15">
        <f>[8]Março!$B$6</f>
        <v>22.966666666666665</v>
      </c>
      <c r="D12" s="15">
        <f>[8]Março!$B$7</f>
        <v>24.095833333333331</v>
      </c>
      <c r="E12" s="15">
        <f>[8]Março!$B$8</f>
        <v>23.854166666666668</v>
      </c>
      <c r="F12" s="15">
        <f>[8]Março!$B$9</f>
        <v>23.074999999999999</v>
      </c>
      <c r="G12" s="15">
        <f>[8]Março!$B$10</f>
        <v>23.5625</v>
      </c>
      <c r="H12" s="15">
        <f>[8]Março!$B$11</f>
        <v>24.491666666666664</v>
      </c>
      <c r="I12" s="15">
        <f>[8]Março!$B$12</f>
        <v>25.158333333333328</v>
      </c>
      <c r="J12" s="15">
        <f>[8]Março!$B$13</f>
        <v>23.595833333333335</v>
      </c>
      <c r="K12" s="15">
        <f>[8]Março!$B$14</f>
        <v>23.549999999999997</v>
      </c>
      <c r="L12" s="15">
        <f>[8]Março!$B$15</f>
        <v>24.116666666666671</v>
      </c>
      <c r="M12" s="15">
        <f>[8]Março!$B$16</f>
        <v>24.829166666666669</v>
      </c>
      <c r="N12" s="15">
        <f>[8]Março!$B$17</f>
        <v>26.395833333333339</v>
      </c>
      <c r="O12" s="15">
        <f>[8]Março!$B$18</f>
        <v>26.104166666666661</v>
      </c>
      <c r="P12" s="15">
        <f>[8]Março!$B$19</f>
        <v>26.004166666666666</v>
      </c>
      <c r="Q12" s="15">
        <f>[8]Março!$B$20</f>
        <v>24.783333333333331</v>
      </c>
      <c r="R12" s="15">
        <f>[8]Março!$B$21</f>
        <v>24.966666666666665</v>
      </c>
      <c r="S12" s="15">
        <f>[8]Março!$B$22</f>
        <v>24.862499999999997</v>
      </c>
      <c r="T12" s="15">
        <f>[8]Março!$B$23</f>
        <v>25.862500000000001</v>
      </c>
      <c r="U12" s="15">
        <f>[8]Março!$B$24</f>
        <v>25.833333333333332</v>
      </c>
      <c r="V12" s="15">
        <f>[8]Março!$B$25</f>
        <v>24.741666666666664</v>
      </c>
      <c r="W12" s="15">
        <f>[8]Março!$B$26</f>
        <v>24.691666666666666</v>
      </c>
      <c r="X12" s="15">
        <f>[8]Março!$B$27</f>
        <v>24.337499999999995</v>
      </c>
      <c r="Y12" s="15">
        <f>[8]Março!$B$28</f>
        <v>25.2</v>
      </c>
      <c r="Z12" s="15">
        <f>[8]Março!$B$29</f>
        <v>23.354166666666671</v>
      </c>
      <c r="AA12" s="15">
        <f>[8]Março!$B$30</f>
        <v>21.970833333333331</v>
      </c>
      <c r="AB12" s="15">
        <f>[8]Março!$B$31</f>
        <v>21.108333333333334</v>
      </c>
      <c r="AC12" s="15">
        <f>[8]Março!$B$32</f>
        <v>22.095833333333331</v>
      </c>
      <c r="AD12" s="15">
        <f>[8]Março!$B$33</f>
        <v>23.137500000000006</v>
      </c>
      <c r="AE12" s="15">
        <f>[8]Março!$B$34</f>
        <v>23.674999999999997</v>
      </c>
      <c r="AF12" s="15">
        <f>[8]Março!$B$35</f>
        <v>20.862500000000001</v>
      </c>
      <c r="AG12" s="104">
        <f t="shared" si="1"/>
        <v>24.106182795698924</v>
      </c>
    </row>
    <row r="13" spans="1:38" ht="17.100000000000001" customHeight="1" x14ac:dyDescent="0.2">
      <c r="A13" s="148" t="s">
        <v>5</v>
      </c>
      <c r="B13" s="15">
        <f>[9]Março!$B$5</f>
        <v>28.258823529411767</v>
      </c>
      <c r="C13" s="15">
        <f>[9]Março!$B$6</f>
        <v>30.671428571428571</v>
      </c>
      <c r="D13" s="15">
        <f>[9]Março!$B$7</f>
        <v>29.139999999999997</v>
      </c>
      <c r="E13" s="15">
        <f>[9]Março!$B$8</f>
        <v>30</v>
      </c>
      <c r="F13" s="15">
        <f>[9]Março!$B$9</f>
        <v>30.333333333333332</v>
      </c>
      <c r="G13" s="15">
        <f>[9]Março!$B$10</f>
        <v>26.609090909090909</v>
      </c>
      <c r="H13" s="15">
        <f>[9]Março!$B$11</f>
        <v>28.407692307692308</v>
      </c>
      <c r="I13" s="15">
        <f>[9]Março!$B$12</f>
        <v>29.205882352941178</v>
      </c>
      <c r="J13" s="15">
        <f>[9]Março!$B$13</f>
        <v>30.946153846153848</v>
      </c>
      <c r="K13" s="15">
        <f>[9]Março!$B$14</f>
        <v>26.95</v>
      </c>
      <c r="L13" s="15">
        <f>[9]Março!$B$15</f>
        <v>29.053846153846152</v>
      </c>
      <c r="M13" s="15">
        <f>[9]Março!$B$16</f>
        <v>29.87857142857143</v>
      </c>
      <c r="N13" s="15">
        <f>[9]Março!$B$17</f>
        <v>31.233333333333331</v>
      </c>
      <c r="O13" s="15">
        <f>[9]Março!$B$18</f>
        <v>30.7</v>
      </c>
      <c r="P13" s="15">
        <f>[9]Março!$B$19</f>
        <v>30.581818181818178</v>
      </c>
      <c r="Q13" s="15">
        <f>[9]Março!$B$20</f>
        <v>31.672727272727276</v>
      </c>
      <c r="R13" s="15">
        <f>[9]Março!$B$21</f>
        <v>31.080000000000002</v>
      </c>
      <c r="S13" s="15">
        <f>[9]Março!$B$22</f>
        <v>31.354545454545459</v>
      </c>
      <c r="T13" s="15">
        <f>[9]Março!$B$23</f>
        <v>29.06666666666667</v>
      </c>
      <c r="U13" s="15">
        <f>[9]Março!$B$24</f>
        <v>25.023076923076928</v>
      </c>
      <c r="V13" s="15">
        <f>[9]Março!$B$25</f>
        <v>27.484615384615378</v>
      </c>
      <c r="W13" s="15">
        <f>[9]Março!$B$26</f>
        <v>28.107692307692307</v>
      </c>
      <c r="X13" s="15">
        <f>[9]Março!$B$27</f>
        <v>30.771428571428569</v>
      </c>
      <c r="Y13" s="15">
        <f>[9]Março!$B$28</f>
        <v>31.151648351648355</v>
      </c>
      <c r="Z13" s="15">
        <f>[9]Março!$B$29</f>
        <v>25.616666666666671</v>
      </c>
      <c r="AA13" s="15">
        <f>[9]Março!$B$30</f>
        <v>23.430769230769229</v>
      </c>
      <c r="AB13" s="15">
        <f>[9]Março!$B$31</f>
        <v>23.012500000000003</v>
      </c>
      <c r="AC13" s="15">
        <f>[9]Março!$B$32</f>
        <v>24.62857142857143</v>
      </c>
      <c r="AD13" s="15">
        <f>[9]Março!$B$33</f>
        <v>27.799999999999997</v>
      </c>
      <c r="AE13" s="15">
        <f>[9]Março!$B$34</f>
        <v>25.145454545454548</v>
      </c>
      <c r="AF13" s="15">
        <f>[9]Março!$B$35</f>
        <v>26.930769230769233</v>
      </c>
      <c r="AG13" s="104">
        <f t="shared" si="1"/>
        <v>28.524100192975901</v>
      </c>
    </row>
    <row r="14" spans="1:38" ht="17.100000000000001" customHeight="1" x14ac:dyDescent="0.2">
      <c r="A14" s="148" t="s">
        <v>48</v>
      </c>
      <c r="B14" s="15">
        <f>[10]Março!$B$5</f>
        <v>24.166666666666668</v>
      </c>
      <c r="C14" s="15">
        <f>[10]Março!$B$6</f>
        <v>23.704166666666666</v>
      </c>
      <c r="D14" s="15">
        <f>[10]Março!$B$7</f>
        <v>24.662500000000005</v>
      </c>
      <c r="E14" s="15">
        <f>[10]Março!$B$8</f>
        <v>22.958333333333332</v>
      </c>
      <c r="F14" s="15">
        <f>[10]Março!$B$9</f>
        <v>23.837499999999995</v>
      </c>
      <c r="G14" s="15">
        <f>[10]Março!$B$10</f>
        <v>24.454166666666669</v>
      </c>
      <c r="H14" s="15">
        <f>[10]Março!$B$11</f>
        <v>24.441666666666666</v>
      </c>
      <c r="I14" s="15">
        <f>[10]Março!$B$12</f>
        <v>25.283333333333331</v>
      </c>
      <c r="J14" s="15">
        <f>[10]Março!$B$13</f>
        <v>23.883333333333336</v>
      </c>
      <c r="K14" s="15">
        <f>[10]Março!$B$14</f>
        <v>24.695833333333329</v>
      </c>
      <c r="L14" s="15">
        <f>[10]Março!$B$15</f>
        <v>24.033333333333335</v>
      </c>
      <c r="M14" s="15">
        <f>[10]Março!$B$16</f>
        <v>24.716666666666669</v>
      </c>
      <c r="N14" s="15">
        <f>[10]Março!$B$17</f>
        <v>25.787499999999998</v>
      </c>
      <c r="O14" s="15">
        <f>[10]Março!$B$18</f>
        <v>25.520833333333332</v>
      </c>
      <c r="P14" s="15">
        <f>[10]Março!$B$19</f>
        <v>24.687500000000004</v>
      </c>
      <c r="Q14" s="15">
        <f>[10]Março!$B$20</f>
        <v>24.641666666666666</v>
      </c>
      <c r="R14" s="15">
        <f>[10]Março!$B$21</f>
        <v>26.087500000000002</v>
      </c>
      <c r="S14" s="15">
        <f>[10]Março!$B$22</f>
        <v>24.55</v>
      </c>
      <c r="T14" s="15">
        <f>[10]Março!$B$23</f>
        <v>24.683333333333326</v>
      </c>
      <c r="U14" s="15">
        <f>[10]Março!$B$24</f>
        <v>25.058333333333326</v>
      </c>
      <c r="V14" s="15">
        <f>[10]Março!$B$25</f>
        <v>24.391666666666666</v>
      </c>
      <c r="W14" s="15">
        <f>[10]Março!$B$26</f>
        <v>25.387499999999999</v>
      </c>
      <c r="X14" s="15">
        <f>[10]Março!$B$27</f>
        <v>24.025000000000006</v>
      </c>
      <c r="Y14" s="15">
        <f>[10]Março!$B$28</f>
        <v>24.729166666666668</v>
      </c>
      <c r="Z14" s="15">
        <f>[10]Março!$B$29</f>
        <v>23.6875</v>
      </c>
      <c r="AA14" s="15">
        <f>[10]Março!$B$30</f>
        <v>22.749999999999996</v>
      </c>
      <c r="AB14" s="15">
        <f>[10]Março!$B$31</f>
        <v>21.150000000000002</v>
      </c>
      <c r="AC14" s="15">
        <f>[10]Março!$B$32</f>
        <v>21.725000000000005</v>
      </c>
      <c r="AD14" s="15">
        <f>[10]Março!$B$33</f>
        <v>23.220833333333331</v>
      </c>
      <c r="AE14" s="15">
        <f>[10]Março!$B$34</f>
        <v>23.616666666666664</v>
      </c>
      <c r="AF14" s="15">
        <f>[10]Março!$B$35</f>
        <v>21.337500000000002</v>
      </c>
      <c r="AG14" s="104">
        <f>AVERAGE(B14:AF14)</f>
        <v>24.124999999999996</v>
      </c>
      <c r="AJ14" t="s">
        <v>50</v>
      </c>
    </row>
    <row r="15" spans="1:38" ht="17.100000000000001" customHeight="1" x14ac:dyDescent="0.2">
      <c r="A15" s="148" t="s">
        <v>6</v>
      </c>
      <c r="B15" s="15">
        <f>[11]Março!$B$5</f>
        <v>25.920833333333334</v>
      </c>
      <c r="C15" s="15">
        <f>[11]Março!$B$6</f>
        <v>27.016666666666666</v>
      </c>
      <c r="D15" s="15">
        <f>[11]Março!$B$7</f>
        <v>27.216666666666669</v>
      </c>
      <c r="E15" s="15">
        <f>[11]Março!$B$8</f>
        <v>27.94583333333334</v>
      </c>
      <c r="F15" s="15">
        <f>[11]Março!$B$9</f>
        <v>27.533333333333335</v>
      </c>
      <c r="G15" s="15">
        <f>[11]Março!$B$10</f>
        <v>24.950000000000003</v>
      </c>
      <c r="H15" s="15">
        <f>[11]Março!$B$11</f>
        <v>25.933333333333326</v>
      </c>
      <c r="I15" s="15">
        <f>[11]Março!$B$12</f>
        <v>27.412500000000005</v>
      </c>
      <c r="J15" s="15">
        <f>[11]Março!$B$13</f>
        <v>25.416666666666668</v>
      </c>
      <c r="K15" s="15">
        <f>[11]Março!$B$14</f>
        <v>26.337500000000006</v>
      </c>
      <c r="L15" s="15">
        <f>[11]Março!$B$15</f>
        <v>25.704166666666662</v>
      </c>
      <c r="M15" s="15">
        <f>[11]Março!$B$16</f>
        <v>27.108333333333331</v>
      </c>
      <c r="N15" s="15">
        <f>[11]Março!$B$17</f>
        <v>28.099999999999994</v>
      </c>
      <c r="O15" s="15">
        <f>[11]Março!$B$18</f>
        <v>27.808333333333341</v>
      </c>
      <c r="P15" s="15">
        <f>[11]Março!$B$19</f>
        <v>27.762499999999999</v>
      </c>
      <c r="Q15" s="15">
        <f>[11]Março!$B$20</f>
        <v>26.741666666666671</v>
      </c>
      <c r="R15" s="15">
        <f>[11]Março!$B$21</f>
        <v>28.287499999999998</v>
      </c>
      <c r="S15" s="15">
        <f>[11]Março!$B$22</f>
        <v>27.57083333333334</v>
      </c>
      <c r="T15" s="15">
        <f>[11]Março!$B$23</f>
        <v>27.466666666666669</v>
      </c>
      <c r="U15" s="15">
        <f>[11]Março!$B$24</f>
        <v>26.595833333333331</v>
      </c>
      <c r="V15" s="15">
        <f>[11]Março!$B$25</f>
        <v>27.108333333333331</v>
      </c>
      <c r="W15" s="15">
        <f>[11]Março!$B$26</f>
        <v>27.691666666666659</v>
      </c>
      <c r="X15" s="15">
        <f>[11]Março!$B$27</f>
        <v>27.516666666666669</v>
      </c>
      <c r="Y15" s="15">
        <f>[11]Março!$B$28</f>
        <v>26.125</v>
      </c>
      <c r="Z15" s="15">
        <f>[11]Março!$B$29</f>
        <v>25.933333333333326</v>
      </c>
      <c r="AA15" s="15">
        <f>[11]Março!$B$30</f>
        <v>25.483333333333334</v>
      </c>
      <c r="AB15" s="15">
        <f>[11]Março!$B$31</f>
        <v>24.754166666666666</v>
      </c>
      <c r="AC15" s="15">
        <f>[11]Março!$B$32</f>
        <v>24.304166666666664</v>
      </c>
      <c r="AD15" s="15">
        <f>[11]Março!$B$33</f>
        <v>25.729166666666668</v>
      </c>
      <c r="AE15" s="15">
        <f>[11]Março!$B$34</f>
        <v>25.212499999999995</v>
      </c>
      <c r="AF15" s="15">
        <f>[11]Março!$B$35</f>
        <v>23.816666666666674</v>
      </c>
      <c r="AG15" s="104">
        <f t="shared" si="1"/>
        <v>26.532392473118282</v>
      </c>
    </row>
    <row r="16" spans="1:38" ht="17.100000000000001" customHeight="1" x14ac:dyDescent="0.2">
      <c r="A16" s="148" t="s">
        <v>7</v>
      </c>
      <c r="B16" s="15">
        <f>[12]Março!$B$5</f>
        <v>23.75833333333334</v>
      </c>
      <c r="C16" s="15">
        <f>[12]Março!$B$6</f>
        <v>24.404166666666669</v>
      </c>
      <c r="D16" s="15">
        <f>[12]Março!$B$7</f>
        <v>25.954166666666666</v>
      </c>
      <c r="E16" s="15">
        <f>[12]Março!$B$8</f>
        <v>26.829166666666666</v>
      </c>
      <c r="F16" s="15">
        <f>[12]Março!$B$9</f>
        <v>24.699999999999992</v>
      </c>
      <c r="G16" s="15">
        <f>[12]Março!$B$10</f>
        <v>24.862500000000008</v>
      </c>
      <c r="H16" s="15">
        <f>[12]Março!$B$11</f>
        <v>25.004166666666663</v>
      </c>
      <c r="I16" s="15">
        <f>[12]Março!$B$12</f>
        <v>26.395833333333332</v>
      </c>
      <c r="J16" s="15">
        <f>[12]Março!$B$13</f>
        <v>25.604166666666661</v>
      </c>
      <c r="K16" s="15">
        <f>[12]Março!$B$14</f>
        <v>25.275000000000002</v>
      </c>
      <c r="L16" s="15">
        <f>[12]Março!$B$15</f>
        <v>27.012500000000003</v>
      </c>
      <c r="M16" s="15">
        <f>[12]Março!$B$16</f>
        <v>26.841666666666669</v>
      </c>
      <c r="N16" s="15">
        <f>[12]Março!$B$17</f>
        <v>27.4375</v>
      </c>
      <c r="O16" s="15">
        <f>[12]Março!$B$18</f>
        <v>28.912499999999998</v>
      </c>
      <c r="P16" s="15">
        <f>[12]Março!$B$19</f>
        <v>27.520833333333332</v>
      </c>
      <c r="Q16" s="15">
        <f>[12]Março!$B$20</f>
        <v>25.950000000000003</v>
      </c>
      <c r="R16" s="15">
        <f>[12]Março!$B$21</f>
        <v>28.087500000000002</v>
      </c>
      <c r="S16" s="15">
        <f>[12]Março!$B$22</f>
        <v>28.870833333333334</v>
      </c>
      <c r="T16" s="15">
        <f>[12]Março!$B$23</f>
        <v>28.36666666666666</v>
      </c>
      <c r="U16" s="15">
        <f>[12]Março!$B$24</f>
        <v>26.770833333333329</v>
      </c>
      <c r="V16" s="15">
        <f>[12]Março!$B$25</f>
        <v>24.854166666666661</v>
      </c>
      <c r="W16" s="15">
        <f>[12]Março!$B$26</f>
        <v>26.216666666666658</v>
      </c>
      <c r="X16" s="15">
        <f>[12]Março!$B$27</f>
        <v>27.458333333333332</v>
      </c>
      <c r="Y16" s="15">
        <f>[12]Março!$B$28</f>
        <v>27.2</v>
      </c>
      <c r="Z16" s="15">
        <f>[12]Março!$B$29</f>
        <v>21.833333333333332</v>
      </c>
      <c r="AA16" s="15">
        <f>[12]Março!$B$30</f>
        <v>18.158333333333335</v>
      </c>
      <c r="AB16" s="15">
        <f>[12]Março!$B$31</f>
        <v>21.716666666666665</v>
      </c>
      <c r="AC16" s="15">
        <f>[12]Março!$B$32</f>
        <v>22.850000000000005</v>
      </c>
      <c r="AD16" s="15">
        <f>[12]Março!$B$33</f>
        <v>24.083333333333332</v>
      </c>
      <c r="AE16" s="15">
        <f>[12]Março!$B$34</f>
        <v>23.537499999999998</v>
      </c>
      <c r="AF16" s="15">
        <f>[12]Março!$B$35</f>
        <v>22.862499999999997</v>
      </c>
      <c r="AG16" s="104">
        <f t="shared" si="1"/>
        <v>25.462231182795701</v>
      </c>
    </row>
    <row r="17" spans="1:34" ht="17.100000000000001" customHeight="1" x14ac:dyDescent="0.2">
      <c r="A17" s="148" t="s">
        <v>8</v>
      </c>
      <c r="B17" s="15">
        <f>[13]Março!$B$5</f>
        <v>24.058333333333337</v>
      </c>
      <c r="C17" s="15">
        <f>[13]Março!$B$6</f>
        <v>24.941666666666663</v>
      </c>
      <c r="D17" s="15">
        <f>[13]Março!$B$7</f>
        <v>26.283333333333331</v>
      </c>
      <c r="E17" s="15">
        <f>[13]Março!$B$8</f>
        <v>25.258333333333326</v>
      </c>
      <c r="F17" s="15">
        <f>[13]Março!$B$9</f>
        <v>24.158333333333335</v>
      </c>
      <c r="G17" s="15">
        <f>[13]Março!$B$10</f>
        <v>24.429166666666664</v>
      </c>
      <c r="H17" s="15">
        <f>[13]Março!$B$11</f>
        <v>25.779166666666669</v>
      </c>
      <c r="I17" s="15">
        <f>[13]Março!$B$12</f>
        <v>26.108333333333334</v>
      </c>
      <c r="J17" s="15">
        <f>[13]Março!$B$13</f>
        <v>24.004166666666663</v>
      </c>
      <c r="K17" s="15">
        <f>[13]Março!$B$14</f>
        <v>25.375</v>
      </c>
      <c r="L17" s="15">
        <f>[13]Março!$B$15</f>
        <v>27.733333333333331</v>
      </c>
      <c r="M17" s="15">
        <f>[13]Março!$B$16</f>
        <v>27.458333333333339</v>
      </c>
      <c r="N17" s="15">
        <f>[13]Março!$B$17</f>
        <v>28.329166666666666</v>
      </c>
      <c r="O17" s="15">
        <f>[13]Março!$B$18</f>
        <v>27.208333333333332</v>
      </c>
      <c r="P17" s="15">
        <f>[13]Março!$B$19</f>
        <v>26.516666666666669</v>
      </c>
      <c r="Q17" s="15">
        <f>[13]Março!$B$20</f>
        <v>25.183333333333334</v>
      </c>
      <c r="R17" s="15">
        <f>[13]Março!$B$21</f>
        <v>29.037499999999998</v>
      </c>
      <c r="S17" s="15">
        <f>[13]Março!$B$22</f>
        <v>29.512500000000003</v>
      </c>
      <c r="T17" s="15">
        <f>[13]Março!$B$23</f>
        <v>28.645833333333339</v>
      </c>
      <c r="U17" s="15">
        <f>[13]Março!$B$24</f>
        <v>26.720833333333335</v>
      </c>
      <c r="V17" s="15">
        <f>[13]Março!$B$25</f>
        <v>25.195833333333336</v>
      </c>
      <c r="W17" s="15">
        <f>[13]Março!$B$26</f>
        <v>26.008333333333336</v>
      </c>
      <c r="X17" s="15">
        <f>[13]Março!$B$27</f>
        <v>26.612499999999997</v>
      </c>
      <c r="Y17" s="15">
        <f>[13]Março!$B$28</f>
        <v>25.441666666666666</v>
      </c>
      <c r="Z17" s="15">
        <f>[13]Março!$B$29</f>
        <v>22.266666666666666</v>
      </c>
      <c r="AA17" s="15">
        <f>[13]Março!$B$30</f>
        <v>19.8</v>
      </c>
      <c r="AB17" s="15">
        <f>[13]Março!$B$31</f>
        <v>22.483333333333334</v>
      </c>
      <c r="AC17" s="15">
        <f>[13]Março!$B$32</f>
        <v>23.912500000000005</v>
      </c>
      <c r="AD17" s="15">
        <f>[13]Março!$B$33</f>
        <v>24.766666666666669</v>
      </c>
      <c r="AE17" s="15">
        <f>[13]Março!$B$34</f>
        <v>23.887499999999999</v>
      </c>
      <c r="AF17" s="15">
        <f>[13]Março!$B$35</f>
        <v>22.970833333333335</v>
      </c>
      <c r="AG17" s="104">
        <f t="shared" si="1"/>
        <v>25.486693548387091</v>
      </c>
    </row>
    <row r="18" spans="1:34" ht="17.100000000000001" customHeight="1" x14ac:dyDescent="0.2">
      <c r="A18" s="148" t="s">
        <v>9</v>
      </c>
      <c r="B18" s="15">
        <f>[14]Março!$B$5</f>
        <v>24.629166666666663</v>
      </c>
      <c r="C18" s="15">
        <f>[14]Março!$B$6</f>
        <v>24.795833333333334</v>
      </c>
      <c r="D18" s="15">
        <f>[14]Março!$B$7</f>
        <v>26.524999999999995</v>
      </c>
      <c r="E18" s="15">
        <f>[14]Março!$B$8</f>
        <v>27.49166666666666</v>
      </c>
      <c r="F18" s="15">
        <f>[14]Março!$B$9</f>
        <v>24.866666666666664</v>
      </c>
      <c r="G18" s="15">
        <f>[14]Março!$B$10</f>
        <v>25.162500000000009</v>
      </c>
      <c r="H18" s="15">
        <f>[14]Março!$B$11</f>
        <v>26.137499999999999</v>
      </c>
      <c r="I18" s="15">
        <f>[14]Março!$B$12</f>
        <v>27.424999999999997</v>
      </c>
      <c r="J18" s="15">
        <f>[14]Março!$B$13</f>
        <v>25.8125</v>
      </c>
      <c r="K18" s="15">
        <f>[14]Março!$B$14</f>
        <v>25.200000000000003</v>
      </c>
      <c r="L18" s="15">
        <f>[14]Março!$B$15</f>
        <v>27.758333333333329</v>
      </c>
      <c r="M18" s="15">
        <f>[14]Março!$B$16</f>
        <v>28.145833333333332</v>
      </c>
      <c r="N18" s="15">
        <f>[14]Março!$B$17</f>
        <v>28.462500000000002</v>
      </c>
      <c r="O18" s="15">
        <f>[14]Março!$B$18</f>
        <v>29.270833333333332</v>
      </c>
      <c r="P18" s="15">
        <f>[14]Março!$B$19</f>
        <v>28.108333333333331</v>
      </c>
      <c r="Q18" s="15">
        <f>[14]Março!$B$20</f>
        <v>26.220833333333331</v>
      </c>
      <c r="R18" s="15">
        <f>[14]Março!$B$21</f>
        <v>29.583333333333332</v>
      </c>
      <c r="S18" s="15">
        <f>[14]Março!$B$22</f>
        <v>29.741666666666671</v>
      </c>
      <c r="T18" s="15">
        <f>[14]Março!$B$23</f>
        <v>28.658333333333328</v>
      </c>
      <c r="U18" s="15">
        <f>[14]Março!$B$24</f>
        <v>28.875</v>
      </c>
      <c r="V18" s="15">
        <f>[14]Março!$B$25</f>
        <v>26.662500000000005</v>
      </c>
      <c r="W18" s="15">
        <f>[14]Março!$B$26</f>
        <v>26.604166666666668</v>
      </c>
      <c r="X18" s="15">
        <f>[14]Março!$B$27</f>
        <v>27.847826086956523</v>
      </c>
      <c r="Y18" s="15">
        <f>[14]Março!$B$28</f>
        <v>27.308333333333334</v>
      </c>
      <c r="Z18" s="15">
        <f>[14]Março!$B$29</f>
        <v>22.833333333333332</v>
      </c>
      <c r="AA18" s="15">
        <f>[14]Março!$B$30</f>
        <v>20.595833333333331</v>
      </c>
      <c r="AB18" s="15">
        <f>[14]Março!$B$31</f>
        <v>24.712500000000002</v>
      </c>
      <c r="AC18" s="15">
        <f>[14]Março!$B$32</f>
        <v>23.179166666666671</v>
      </c>
      <c r="AD18" s="15">
        <f>[14]Março!$B$33</f>
        <v>24.504166666666663</v>
      </c>
      <c r="AE18" s="15">
        <f>[14]Março!$B$34</f>
        <v>24.037499999999998</v>
      </c>
      <c r="AF18" s="15">
        <f>[14]Março!$B$35</f>
        <v>23.029166666666665</v>
      </c>
      <c r="AG18" s="104">
        <f t="shared" si="1"/>
        <v>26.264042776998597</v>
      </c>
    </row>
    <row r="19" spans="1:34" ht="17.100000000000001" customHeight="1" x14ac:dyDescent="0.2">
      <c r="A19" s="148" t="s">
        <v>47</v>
      </c>
      <c r="B19" s="15">
        <f>[15]Março!$B$5</f>
        <v>27.561538461538468</v>
      </c>
      <c r="C19" s="15">
        <f>[15]Março!$B$6</f>
        <v>28.18823529411765</v>
      </c>
      <c r="D19" s="15">
        <f>[15]Março!$B$7</f>
        <v>29.869999999999997</v>
      </c>
      <c r="E19" s="15">
        <f>[15]Março!$B$8</f>
        <v>31.436363636363634</v>
      </c>
      <c r="F19" s="15">
        <f>[15]Março!$B$9</f>
        <v>30.572727272727267</v>
      </c>
      <c r="G19" s="15">
        <f>[15]Março!$B$10</f>
        <v>28.233333333333334</v>
      </c>
      <c r="H19" s="15">
        <f>[15]Março!$B$11</f>
        <v>29.07</v>
      </c>
      <c r="I19" s="15">
        <f>[15]Março!$B$12</f>
        <v>30.2</v>
      </c>
      <c r="J19" s="15">
        <f>[15]Março!$B$13</f>
        <v>27.099999999999998</v>
      </c>
      <c r="K19" s="15">
        <f>[15]Março!$B$14</f>
        <v>26.338461538461541</v>
      </c>
      <c r="L19" s="15">
        <f>[15]Março!$B$15</f>
        <v>28.809090909090902</v>
      </c>
      <c r="M19" s="15">
        <f>[15]Março!$B$16</f>
        <v>30.899999999999995</v>
      </c>
      <c r="N19" s="15">
        <f>[15]Março!$B$17</f>
        <v>30.807692307692307</v>
      </c>
      <c r="O19" s="15">
        <f>[15]Março!$B$18</f>
        <v>30.443749999999998</v>
      </c>
      <c r="P19" s="15">
        <f>[15]Março!$B$19</f>
        <v>29.162499999999994</v>
      </c>
      <c r="Q19" s="15">
        <f>[15]Março!$B$20</f>
        <v>31.389999999999993</v>
      </c>
      <c r="R19" s="15">
        <f>[15]Março!$B$21</f>
        <v>32.054545454545455</v>
      </c>
      <c r="S19" s="15">
        <f>[15]Março!$B$22</f>
        <v>31.3</v>
      </c>
      <c r="T19" s="15">
        <f>[15]Março!$B$23</f>
        <v>31.884615384615383</v>
      </c>
      <c r="U19" s="15">
        <f>[15]Março!$B$24</f>
        <v>29.36</v>
      </c>
      <c r="V19" s="15">
        <f>[15]Março!$B$25</f>
        <v>30.03</v>
      </c>
      <c r="W19" s="15">
        <f>[15]Março!$B$26</f>
        <v>29.97</v>
      </c>
      <c r="X19" s="15">
        <f>[15]Março!$B$27</f>
        <v>31.899999999999995</v>
      </c>
      <c r="Y19" s="15">
        <f>[15]Março!$B$28</f>
        <v>32.250000000000007</v>
      </c>
      <c r="Z19" s="15">
        <f>[15]Março!$B$29</f>
        <v>25.169230769230772</v>
      </c>
      <c r="AA19" s="15">
        <f>[15]Março!$B$30</f>
        <v>23.066666666666663</v>
      </c>
      <c r="AB19" s="15">
        <f>[15]Março!$B$31</f>
        <v>22.023529411764706</v>
      </c>
      <c r="AC19" s="15">
        <f>[15]Março!$B$32</f>
        <v>25.258333333333336</v>
      </c>
      <c r="AD19" s="15">
        <f>[15]Março!$B$33</f>
        <v>25.361538461538462</v>
      </c>
      <c r="AE19" s="15">
        <f>[15]Março!$B$34</f>
        <v>25.983333333333334</v>
      </c>
      <c r="AF19" s="15">
        <f>[15]Março!$B$35</f>
        <v>26.37142857142857</v>
      </c>
      <c r="AG19" s="104">
        <f t="shared" si="1"/>
        <v>28.776352069025226</v>
      </c>
      <c r="AH19" s="145" t="s">
        <v>50</v>
      </c>
    </row>
    <row r="20" spans="1:34" ht="17.100000000000001" customHeight="1" x14ac:dyDescent="0.2">
      <c r="A20" s="148" t="s">
        <v>10</v>
      </c>
      <c r="B20" s="15">
        <f>[16]Março!$B$5</f>
        <v>23.908333333333335</v>
      </c>
      <c r="C20" s="15">
        <f>[16]Março!$B$6</f>
        <v>24.045833333333338</v>
      </c>
      <c r="D20" s="15">
        <f>[16]Março!$B$7</f>
        <v>26.166666666666668</v>
      </c>
      <c r="E20" s="15">
        <f>[16]Março!$B$8</f>
        <v>25.870833333333334</v>
      </c>
      <c r="F20" s="15">
        <f>[16]Março!$B$9</f>
        <v>24.154166666666669</v>
      </c>
      <c r="G20" s="15">
        <f>[16]Março!$B$10</f>
        <v>24.362500000000001</v>
      </c>
      <c r="H20" s="15">
        <f>[16]Março!$B$11</f>
        <v>25.429166666666674</v>
      </c>
      <c r="I20" s="15">
        <f>[16]Março!$B$12</f>
        <v>26.587500000000002</v>
      </c>
      <c r="J20" s="15">
        <f>[16]Março!$B$13</f>
        <v>25.329166666666662</v>
      </c>
      <c r="K20" s="15">
        <f>[16]Março!$B$14</f>
        <v>25.508333333333326</v>
      </c>
      <c r="L20" s="15">
        <f>[16]Março!$B$15</f>
        <v>27.666666666666671</v>
      </c>
      <c r="M20" s="15">
        <f>[16]Março!$B$16</f>
        <v>27.004166666666666</v>
      </c>
      <c r="N20" s="15">
        <f>[16]Março!$B$17</f>
        <v>27.74166666666666</v>
      </c>
      <c r="O20" s="15">
        <f>[16]Março!$B$18</f>
        <v>27.974999999999998</v>
      </c>
      <c r="P20" s="15">
        <f>[16]Março!$B$19</f>
        <v>27.254166666666663</v>
      </c>
      <c r="Q20" s="15">
        <f>[16]Março!$B$20</f>
        <v>26.033333333333335</v>
      </c>
      <c r="R20" s="15">
        <f>[16]Março!$B$21</f>
        <v>29.424999999999994</v>
      </c>
      <c r="S20" s="15">
        <f>[16]Março!$B$22</f>
        <v>29.504166666666663</v>
      </c>
      <c r="T20" s="15">
        <f>[16]Março!$B$23</f>
        <v>28.887500000000003</v>
      </c>
      <c r="U20" s="15">
        <f>[16]Março!$B$24</f>
        <v>26.974999999999998</v>
      </c>
      <c r="V20" s="15">
        <f>[16]Março!$B$25</f>
        <v>25.216666666666669</v>
      </c>
      <c r="W20" s="15">
        <f>[16]Março!$B$26</f>
        <v>26.866666666666664</v>
      </c>
      <c r="X20" s="15">
        <f>[16]Março!$B$27</f>
        <v>27.8125</v>
      </c>
      <c r="Y20" s="15">
        <f>[16]Março!$B$28</f>
        <v>27.383333333333336</v>
      </c>
      <c r="Z20" s="15">
        <f>[16]Março!$B$29</f>
        <v>22.520833333333332</v>
      </c>
      <c r="AA20" s="15">
        <f>[16]Março!$B$30</f>
        <v>18.741666666666664</v>
      </c>
      <c r="AB20" s="15">
        <f>[16]Março!$B$31</f>
        <v>22.783333333333335</v>
      </c>
      <c r="AC20" s="15">
        <f>[16]Março!$B$32</f>
        <v>23.408333333333331</v>
      </c>
      <c r="AD20" s="15">
        <f>[16]Março!$B$33</f>
        <v>24.766666666666669</v>
      </c>
      <c r="AE20" s="15">
        <f>[16]Março!$B$34</f>
        <v>23.087500000000002</v>
      </c>
      <c r="AF20" s="15">
        <f>[16]Março!$B$35</f>
        <v>23.154166666666665</v>
      </c>
      <c r="AG20" s="104">
        <f t="shared" ref="AG20:AG30" si="3">AVERAGE(B20:AF20)</f>
        <v>25.663575268817208</v>
      </c>
    </row>
    <row r="21" spans="1:34" ht="17.100000000000001" customHeight="1" x14ac:dyDescent="0.2">
      <c r="A21" s="148" t="s">
        <v>11</v>
      </c>
      <c r="B21" s="15">
        <f>[17]Março!$B$5</f>
        <v>26.399999999999995</v>
      </c>
      <c r="C21" s="15">
        <f>[17]Março!$B$6</f>
        <v>24.741666666666671</v>
      </c>
      <c r="D21" s="15">
        <f>[17]Março!$B$7</f>
        <v>26.054166666666664</v>
      </c>
      <c r="E21" s="15">
        <f>[17]Março!$B$8</f>
        <v>27.354166666666671</v>
      </c>
      <c r="F21" s="15">
        <f>[17]Março!$B$9</f>
        <v>25.766666666666662</v>
      </c>
      <c r="G21" s="15">
        <f>[17]Março!$B$10</f>
        <v>25.55</v>
      </c>
      <c r="H21" s="15">
        <f>[17]Março!$B$11</f>
        <v>25.599999999999998</v>
      </c>
      <c r="I21" s="15">
        <f>[17]Março!$B$12</f>
        <v>26.829166666666669</v>
      </c>
      <c r="J21" s="15">
        <f>[17]Março!$B$13</f>
        <v>24.7</v>
      </c>
      <c r="K21" s="15">
        <f>[17]Março!$B$14</f>
        <v>25.041666666666671</v>
      </c>
      <c r="L21" s="15">
        <f>[17]Março!$B$15</f>
        <v>25.983333333333338</v>
      </c>
      <c r="M21" s="15">
        <f>[17]Março!$B$16</f>
        <v>27.075000000000003</v>
      </c>
      <c r="N21" s="15">
        <f>[17]Março!$B$17</f>
        <v>27.779166666666672</v>
      </c>
      <c r="O21" s="15">
        <f>[17]Março!$B$18</f>
        <v>28.408333333333331</v>
      </c>
      <c r="P21" s="15">
        <f>[17]Março!$B$19</f>
        <v>27.520833333333332</v>
      </c>
      <c r="Q21" s="15">
        <f>[17]Março!$B$20</f>
        <v>27.108333333333338</v>
      </c>
      <c r="R21" s="15">
        <f>[17]Março!$B$21</f>
        <v>28.537500000000005</v>
      </c>
      <c r="S21" s="15">
        <f>[17]Março!$B$22</f>
        <v>28.091666666666669</v>
      </c>
      <c r="T21" s="15">
        <f>[17]Março!$B$23</f>
        <v>27.766666666666666</v>
      </c>
      <c r="U21" s="15">
        <f>[17]Março!$B$24</f>
        <v>27.112500000000001</v>
      </c>
      <c r="V21" s="15">
        <f>[17]Março!$B$25</f>
        <v>25.566666666666663</v>
      </c>
      <c r="W21" s="15">
        <f>[17]Março!$B$26</f>
        <v>26.133333333333336</v>
      </c>
      <c r="X21" s="15">
        <f>[17]Março!$B$27</f>
        <v>27.545833333333334</v>
      </c>
      <c r="Y21" s="15">
        <f>[17]Março!$B$28</f>
        <v>27.920833333333331</v>
      </c>
      <c r="Z21" s="15">
        <f>[17]Março!$B$29</f>
        <v>22.349999999999998</v>
      </c>
      <c r="AA21" s="15">
        <f>[17]Março!$B$30</f>
        <v>19.05</v>
      </c>
      <c r="AB21" s="15">
        <f>[17]Março!$B$31</f>
        <v>23.454166666666666</v>
      </c>
      <c r="AC21" s="15">
        <f>[17]Março!$B$32</f>
        <v>23.541666666666661</v>
      </c>
      <c r="AD21" s="15">
        <f>[17]Março!$B$33</f>
        <v>24.116666666666671</v>
      </c>
      <c r="AE21" s="15">
        <f>[17]Março!$B$34</f>
        <v>23.241666666666664</v>
      </c>
      <c r="AF21" s="15">
        <f>[17]Março!$B$35</f>
        <v>23.400000000000002</v>
      </c>
      <c r="AG21" s="104">
        <f t="shared" si="3"/>
        <v>25.798118279569888</v>
      </c>
    </row>
    <row r="22" spans="1:34" ht="17.100000000000001" customHeight="1" x14ac:dyDescent="0.2">
      <c r="A22" s="148" t="s">
        <v>12</v>
      </c>
      <c r="B22" s="15">
        <f>[18]Março!$B$5</f>
        <v>29.458333333333332</v>
      </c>
      <c r="C22" s="15">
        <f>[18]Março!$B$6</f>
        <v>28.321052631578947</v>
      </c>
      <c r="D22" s="15">
        <f>[18]Março!$B$7</f>
        <v>27.854545454545452</v>
      </c>
      <c r="E22" s="15">
        <f>[18]Março!$B$8</f>
        <v>29.929411764705883</v>
      </c>
      <c r="F22" s="15">
        <f>[18]Março!$B$9</f>
        <v>29.723529411764702</v>
      </c>
      <c r="G22" s="15">
        <f>[18]Março!$B$10</f>
        <v>27.227777777777778</v>
      </c>
      <c r="H22" s="15">
        <f>[18]Março!$B$11</f>
        <v>27.993749999999999</v>
      </c>
      <c r="I22" s="15">
        <f>[18]Março!$B$12</f>
        <v>28.4375</v>
      </c>
      <c r="J22" s="15">
        <f>[18]Março!$B$13</f>
        <v>29.785714285714281</v>
      </c>
      <c r="K22" s="15">
        <f>[18]Março!$B$14</f>
        <v>25.881250000000001</v>
      </c>
      <c r="L22" s="15">
        <f>[18]Março!$B$15</f>
        <v>28.958333333333332</v>
      </c>
      <c r="M22" s="15">
        <f>[18]Março!$B$16</f>
        <v>29.142105263157891</v>
      </c>
      <c r="N22" s="15">
        <f>[18]Março!$B$17</f>
        <v>29.161904761904765</v>
      </c>
      <c r="O22" s="15">
        <f>[18]Março!$B$18</f>
        <v>29.735000000000003</v>
      </c>
      <c r="P22" s="15">
        <f>[18]Março!$B$19</f>
        <v>28.566666666666666</v>
      </c>
      <c r="Q22" s="15">
        <f>[18]Março!$B$20</f>
        <v>28.691666666666666</v>
      </c>
      <c r="R22" s="15">
        <f>[18]Março!$B$21</f>
        <v>29.081818181818186</v>
      </c>
      <c r="S22" s="15">
        <f>[18]Março!$B$22</f>
        <v>30.266666666666659</v>
      </c>
      <c r="T22" s="15">
        <f>[18]Março!$B$23</f>
        <v>28.579999999999995</v>
      </c>
      <c r="U22" s="15">
        <f>[18]Março!$B$24</f>
        <v>28.328571428571429</v>
      </c>
      <c r="V22" s="15">
        <f>[18]Março!$B$25</f>
        <v>27.159999999999997</v>
      </c>
      <c r="W22" s="15">
        <f>[18]Março!$B$26</f>
        <v>28.435294117647057</v>
      </c>
      <c r="X22" s="15">
        <f>[18]Março!$B$27</f>
        <v>28.436363636363637</v>
      </c>
      <c r="Y22" s="15">
        <f>[18]Março!$B$28</f>
        <v>28.373913043478261</v>
      </c>
      <c r="Z22" s="15">
        <f>[18]Março!$B$29</f>
        <v>24.759090909090904</v>
      </c>
      <c r="AA22" s="15">
        <f>[18]Março!$B$30</f>
        <v>22.974999999999998</v>
      </c>
      <c r="AB22" s="15">
        <f>[18]Março!$B$31</f>
        <v>22.9</v>
      </c>
      <c r="AC22" s="15">
        <f>[18]Março!$B$32</f>
        <v>24.32</v>
      </c>
      <c r="AD22" s="15">
        <f>[18]Março!$B$33</f>
        <v>25.399999999999995</v>
      </c>
      <c r="AE22" s="15">
        <f>[18]Março!$B$34</f>
        <v>27.325000000000003</v>
      </c>
      <c r="AF22" s="15">
        <f>[18]Março!$B$35</f>
        <v>25.964705882352941</v>
      </c>
      <c r="AG22" s="104">
        <f t="shared" si="3"/>
        <v>27.779837587649642</v>
      </c>
    </row>
    <row r="23" spans="1:34" ht="17.100000000000001" customHeight="1" x14ac:dyDescent="0.2">
      <c r="A23" s="148" t="s">
        <v>13</v>
      </c>
      <c r="B23" s="15">
        <f>[19]Março!$B$5</f>
        <v>27.924999999999997</v>
      </c>
      <c r="C23" s="15">
        <f>[19]Março!$B$6</f>
        <v>28.970833333333335</v>
      </c>
      <c r="D23" s="15">
        <f>[19]Março!$B$7</f>
        <v>29.670833333333334</v>
      </c>
      <c r="E23" s="15">
        <f>[19]Março!$B$8</f>
        <v>29.670833333333338</v>
      </c>
      <c r="F23" s="15">
        <f>[19]Março!$B$9</f>
        <v>28.695833333333336</v>
      </c>
      <c r="G23" s="15">
        <f>[19]Março!$B$10</f>
        <v>27.116666666666664</v>
      </c>
      <c r="H23" s="15">
        <f>[19]Março!$B$11</f>
        <v>27.225000000000005</v>
      </c>
      <c r="I23" s="15">
        <f>[19]Março!$B$12</f>
        <v>28.387499999999999</v>
      </c>
      <c r="J23" s="15">
        <f>[19]Março!$B$13</f>
        <v>27.495833333333337</v>
      </c>
      <c r="K23" s="15">
        <f>[19]Março!$B$14</f>
        <v>27.083333333333329</v>
      </c>
      <c r="L23" s="15">
        <f>[19]Março!$B$15</f>
        <v>27.958333333333325</v>
      </c>
      <c r="M23" s="15">
        <f>[19]Março!$B$16</f>
        <v>29.008333333333329</v>
      </c>
      <c r="N23" s="15">
        <f>[19]Março!$B$17</f>
        <v>29.887499999999999</v>
      </c>
      <c r="O23" s="15">
        <f>[19]Março!$B$18</f>
        <v>28.970833333333335</v>
      </c>
      <c r="P23" s="15">
        <f>[19]Março!$B$19</f>
        <v>29.004166666666663</v>
      </c>
      <c r="Q23" s="15">
        <f>[19]Março!$B$20</f>
        <v>29.395833333333339</v>
      </c>
      <c r="R23" s="15">
        <f>[19]Março!$B$21</f>
        <v>29.550000000000008</v>
      </c>
      <c r="S23" s="15">
        <f>[19]Março!$B$22</f>
        <v>28.795833333333334</v>
      </c>
      <c r="T23" s="15">
        <f>[19]Março!$B$23</f>
        <v>27.020833333333325</v>
      </c>
      <c r="U23" s="15">
        <f>[19]Março!$B$24</f>
        <v>26.433333333333337</v>
      </c>
      <c r="V23" s="15">
        <f>[19]Março!$B$25</f>
        <v>27.212500000000006</v>
      </c>
      <c r="W23" s="15">
        <f>[19]Março!$B$26</f>
        <v>28.025000000000006</v>
      </c>
      <c r="X23" s="15">
        <f>[19]Março!$B$27</f>
        <v>28.683333333333334</v>
      </c>
      <c r="Y23" s="15">
        <f>[19]Março!$B$28</f>
        <v>29.799999999999997</v>
      </c>
      <c r="Z23" s="15">
        <f>[19]Março!$B$29</f>
        <v>28.580000000000002</v>
      </c>
      <c r="AA23" s="15">
        <f>[19]Março!$B$30</f>
        <v>26</v>
      </c>
      <c r="AB23" s="15" t="str">
        <f>[19]Março!$B$31</f>
        <v>*</v>
      </c>
      <c r="AC23" s="15">
        <f>[19]Março!$B$32</f>
        <v>28.3</v>
      </c>
      <c r="AD23" s="15">
        <f>[19]Março!$B$33</f>
        <v>30.5</v>
      </c>
      <c r="AE23" s="15" t="str">
        <f>[19]Março!$B$34</f>
        <v>*</v>
      </c>
      <c r="AF23" s="15" t="str">
        <f>[19]Março!$B$35</f>
        <v>*</v>
      </c>
      <c r="AG23" s="104">
        <f t="shared" si="3"/>
        <v>28.405982142857138</v>
      </c>
    </row>
    <row r="24" spans="1:34" ht="17.100000000000001" customHeight="1" x14ac:dyDescent="0.2">
      <c r="A24" s="148" t="s">
        <v>14</v>
      </c>
      <c r="B24" s="15">
        <f>[20]Março!$B$5</f>
        <v>26.626086956521743</v>
      </c>
      <c r="C24" s="15">
        <f>[20]Março!$B$6</f>
        <v>27.405000000000001</v>
      </c>
      <c r="D24" s="15">
        <f>[20]Março!$B$7</f>
        <v>27.990909090909089</v>
      </c>
      <c r="E24" s="15">
        <f>[20]Março!$B$8</f>
        <v>28.362499999999997</v>
      </c>
      <c r="F24" s="15">
        <f>[20]Março!$B$9</f>
        <v>27.508333333333326</v>
      </c>
      <c r="G24" s="15">
        <f>[20]Março!$B$10</f>
        <v>27.541666666666661</v>
      </c>
      <c r="H24" s="15">
        <f>[20]Março!$B$11</f>
        <v>27.183333333333337</v>
      </c>
      <c r="I24" s="15">
        <f>[20]Março!$B$12</f>
        <v>27.841666666666672</v>
      </c>
      <c r="J24" s="15">
        <f>[20]Março!$B$13</f>
        <v>27.304166666666664</v>
      </c>
      <c r="K24" s="15">
        <f>[20]Março!$B$14</f>
        <v>26.558333333333337</v>
      </c>
      <c r="L24" s="15">
        <f>[20]Março!$B$15</f>
        <v>26.291666666666661</v>
      </c>
      <c r="M24" s="15">
        <f>[20]Março!$B$16</f>
        <v>28.329999999999995</v>
      </c>
      <c r="N24" s="15">
        <f>[20]Março!$B$17</f>
        <v>28.941666666666666</v>
      </c>
      <c r="O24" s="15">
        <f>[20]Março!$B$18</f>
        <v>29.456521739130434</v>
      </c>
      <c r="P24" s="15">
        <f>[20]Março!$B$19</f>
        <v>29.304166666666671</v>
      </c>
      <c r="Q24" s="15">
        <f>[20]Março!$B$20</f>
        <v>28.312500000000004</v>
      </c>
      <c r="R24" s="15">
        <f>[20]Março!$B$21</f>
        <v>28.716666666666669</v>
      </c>
      <c r="S24" s="15">
        <f>[20]Março!$B$22</f>
        <v>29.112500000000001</v>
      </c>
      <c r="T24" s="15">
        <f>[20]Março!$B$23</f>
        <v>28.891666666666669</v>
      </c>
      <c r="U24" s="15">
        <f>[20]Março!$B$24</f>
        <v>28.45</v>
      </c>
      <c r="V24" s="15">
        <f>[20]Março!$B$25</f>
        <v>27.229166666666668</v>
      </c>
      <c r="W24" s="15">
        <f>[20]Março!$B$26</f>
        <v>26.245833333333334</v>
      </c>
      <c r="X24" s="15">
        <f>[20]Março!$B$27</f>
        <v>28.000000000000004</v>
      </c>
      <c r="Y24" s="15">
        <f>[20]Março!$B$28</f>
        <v>28.508333333333329</v>
      </c>
      <c r="Z24" s="15">
        <f>[20]Março!$B$29</f>
        <v>26.870833333333323</v>
      </c>
      <c r="AA24" s="15">
        <f>[20]Março!$B$30</f>
        <v>24.429166666666664</v>
      </c>
      <c r="AB24" s="15">
        <f>[20]Março!$B$31</f>
        <v>24.462500000000006</v>
      </c>
      <c r="AC24" s="15">
        <f>[20]Março!$B$32</f>
        <v>26.95</v>
      </c>
      <c r="AD24" s="15">
        <f>[20]Março!$B$33</f>
        <v>26.341666666666669</v>
      </c>
      <c r="AE24" s="15">
        <f>[20]Março!$B$34</f>
        <v>26.500000000000004</v>
      </c>
      <c r="AF24" s="15">
        <f>[20]Março!$B$35</f>
        <v>25.020833333333332</v>
      </c>
      <c r="AG24" s="104">
        <f t="shared" si="3"/>
        <v>27.441538208168645</v>
      </c>
    </row>
    <row r="25" spans="1:34" ht="17.100000000000001" customHeight="1" x14ac:dyDescent="0.2">
      <c r="A25" s="148" t="s">
        <v>15</v>
      </c>
      <c r="B25" s="15">
        <f>[21]Março!$B$5</f>
        <v>22.420833333333334</v>
      </c>
      <c r="C25" s="15">
        <f>[21]Março!$B$6</f>
        <v>24.495833333333337</v>
      </c>
      <c r="D25" s="15">
        <f>[21]Março!$B$7</f>
        <v>25.012500000000003</v>
      </c>
      <c r="E25" s="15">
        <f>[21]Março!$B$8</f>
        <v>25.329166666666669</v>
      </c>
      <c r="F25" s="15">
        <f>[21]Março!$B$9</f>
        <v>24.179166666666671</v>
      </c>
      <c r="G25" s="15">
        <f>[21]Março!$B$10</f>
        <v>23.150000000000002</v>
      </c>
      <c r="H25" s="15">
        <f>[21]Março!$B$11</f>
        <v>23.754166666666666</v>
      </c>
      <c r="I25" s="15">
        <f>[21]Março!$B$12</f>
        <v>25.029166666666672</v>
      </c>
      <c r="J25" s="15">
        <f>[21]Março!$B$13</f>
        <v>24.395833333333329</v>
      </c>
      <c r="K25" s="15">
        <f>[21]Março!$B$14</f>
        <v>23.337499999999995</v>
      </c>
      <c r="L25" s="15">
        <f>[21]Março!$B$15</f>
        <v>25.329166666666669</v>
      </c>
      <c r="M25" s="15">
        <f>[21]Março!$B$16</f>
        <v>26.5625</v>
      </c>
      <c r="N25" s="15">
        <f>[21]Março!$B$17</f>
        <v>26.6875</v>
      </c>
      <c r="O25" s="15">
        <f>[21]Março!$B$18</f>
        <v>27.779166666666665</v>
      </c>
      <c r="P25" s="15">
        <f>[21]Março!$B$19</f>
        <v>26.125000000000004</v>
      </c>
      <c r="Q25" s="15">
        <f>[21]Março!$B$20</f>
        <v>24.129166666666674</v>
      </c>
      <c r="R25" s="15">
        <f>[21]Março!$B$21</f>
        <v>27.483333333333334</v>
      </c>
      <c r="S25" s="15">
        <f>[21]Março!$B$22</f>
        <v>27.733333333333334</v>
      </c>
      <c r="T25" s="15">
        <f>[21]Março!$B$23</f>
        <v>28.508333333333329</v>
      </c>
      <c r="U25" s="15">
        <f>[21]Março!$B$24</f>
        <v>25.095833333333331</v>
      </c>
      <c r="V25" s="15">
        <f>[21]Março!$B$25</f>
        <v>24.016666666666666</v>
      </c>
      <c r="W25" s="15">
        <f>[21]Março!$B$26</f>
        <v>25.295833333333334</v>
      </c>
      <c r="X25" s="15">
        <f>[21]Março!$B$27</f>
        <v>26.691666666666663</v>
      </c>
      <c r="Y25" s="15">
        <f>[21]Março!$B$28</f>
        <v>26.166666666666668</v>
      </c>
      <c r="Z25" s="15">
        <f>[21]Março!$B$29</f>
        <v>21.529166666666669</v>
      </c>
      <c r="AA25" s="15">
        <f>[21]Março!$B$30</f>
        <v>16.658333333333335</v>
      </c>
      <c r="AB25" s="15">
        <f>[21]Março!$B$31</f>
        <v>19.375</v>
      </c>
      <c r="AC25" s="15">
        <f>[21]Março!$B$32</f>
        <v>21.149999999999995</v>
      </c>
      <c r="AD25" s="15">
        <f>[21]Março!$B$33</f>
        <v>21.983333333333334</v>
      </c>
      <c r="AE25" s="15">
        <f>[21]Março!$B$34</f>
        <v>22.204166666666662</v>
      </c>
      <c r="AF25" s="15">
        <f>[21]Março!$B$35</f>
        <v>21.495833333333334</v>
      </c>
      <c r="AG25" s="104">
        <f t="shared" si="3"/>
        <v>24.293682795698924</v>
      </c>
    </row>
    <row r="26" spans="1:34" ht="17.100000000000001" customHeight="1" x14ac:dyDescent="0.2">
      <c r="A26" s="148" t="s">
        <v>16</v>
      </c>
      <c r="B26" s="15">
        <f>[22]Março!$B$5</f>
        <v>25.220833333333331</v>
      </c>
      <c r="C26" s="15">
        <f>[22]Março!$B$6</f>
        <v>26.579166666666669</v>
      </c>
      <c r="D26" s="15">
        <f>[22]Março!$B$7</f>
        <v>27.575000000000006</v>
      </c>
      <c r="E26" s="15">
        <f>[22]Março!$B$8</f>
        <v>28.908333333333331</v>
      </c>
      <c r="F26" s="15">
        <f>[22]Março!$B$9</f>
        <v>27.904166666666665</v>
      </c>
      <c r="G26" s="15">
        <f>[22]Março!$B$10</f>
        <v>25.058333333333334</v>
      </c>
      <c r="H26" s="15">
        <f>[22]Março!$B$11</f>
        <v>26.404166666666665</v>
      </c>
      <c r="I26" s="15">
        <f>[22]Março!$B$12</f>
        <v>27.833333333333332</v>
      </c>
      <c r="J26" s="15">
        <f>[22]Março!$B$13</f>
        <v>26.779166666666669</v>
      </c>
      <c r="K26" s="15">
        <f>[22]Março!$B$14</f>
        <v>24.875</v>
      </c>
      <c r="L26" s="15">
        <f>[22]Março!$B$15</f>
        <v>27.454166666666669</v>
      </c>
      <c r="M26" s="15">
        <f>[22]Março!$B$16</f>
        <v>29.420833333333331</v>
      </c>
      <c r="N26" s="15">
        <f>[22]Março!$B$17</f>
        <v>29.8</v>
      </c>
      <c r="O26" s="15">
        <f>[22]Março!$B$18</f>
        <v>30.3</v>
      </c>
      <c r="P26" s="15">
        <f>[22]Março!$B$19</f>
        <v>30.124999999999996</v>
      </c>
      <c r="Q26" s="15">
        <f>[22]Março!$B$20</f>
        <v>29.637499999999999</v>
      </c>
      <c r="R26" s="15">
        <f>[22]Março!$B$21</f>
        <v>29.929166666666671</v>
      </c>
      <c r="S26" s="15">
        <f>[22]Março!$B$22</f>
        <v>29.82083333333334</v>
      </c>
      <c r="T26" s="15">
        <f>[22]Março!$B$23</f>
        <v>29.433333333333341</v>
      </c>
      <c r="U26" s="15">
        <f>[22]Março!$B$24</f>
        <v>24.591666666666665</v>
      </c>
      <c r="V26" s="15">
        <f>[22]Março!$B$25</f>
        <v>23.958333333333329</v>
      </c>
      <c r="W26" s="15">
        <f>[22]Março!$B$26</f>
        <v>26.066666666666666</v>
      </c>
      <c r="X26" s="15">
        <f>[22]Março!$B$27</f>
        <v>29.100000000000005</v>
      </c>
      <c r="Y26" s="15">
        <f>[22]Março!$B$28</f>
        <v>29.537500000000005</v>
      </c>
      <c r="Z26" s="15">
        <f>[22]Março!$B$29</f>
        <v>24.345833333333331</v>
      </c>
      <c r="AA26" s="15">
        <f>[22]Março!$B$30</f>
        <v>18.883333333333336</v>
      </c>
      <c r="AB26" s="15">
        <f>[22]Março!$B$31</f>
        <v>19.404166666666669</v>
      </c>
      <c r="AC26" s="15">
        <f>[22]Março!$B$32</f>
        <v>21.470833333333335</v>
      </c>
      <c r="AD26" s="15">
        <f>[22]Março!$B$33</f>
        <v>25.2</v>
      </c>
      <c r="AE26" s="15">
        <f>[22]Março!$B$34</f>
        <v>24.424999999999994</v>
      </c>
      <c r="AF26" s="15">
        <f>[22]Março!$B$35</f>
        <v>24.55</v>
      </c>
      <c r="AG26" s="104">
        <f t="shared" si="3"/>
        <v>26.599731182795704</v>
      </c>
    </row>
    <row r="27" spans="1:34" ht="17.100000000000001" customHeight="1" x14ac:dyDescent="0.2">
      <c r="A27" s="148" t="s">
        <v>17</v>
      </c>
      <c r="B27" s="15">
        <f>[23]Março!$B$5</f>
        <v>25.625</v>
      </c>
      <c r="C27" s="15">
        <f>[23]Março!$B$6</f>
        <v>24.970833333333331</v>
      </c>
      <c r="D27" s="15">
        <f>[23]Março!$B$7</f>
        <v>26.791666666666671</v>
      </c>
      <c r="E27" s="15">
        <f>[23]Março!$B$8</f>
        <v>27.337500000000002</v>
      </c>
      <c r="F27" s="15">
        <f>[23]Março!$B$9</f>
        <v>25.200000000000003</v>
      </c>
      <c r="G27" s="15">
        <f>[23]Março!$B$10</f>
        <v>25.241666666666671</v>
      </c>
      <c r="H27" s="15">
        <f>[23]Março!$B$11</f>
        <v>25.633333333333336</v>
      </c>
      <c r="I27" s="15">
        <f>[23]Março!$B$12</f>
        <v>27.016666666666666</v>
      </c>
      <c r="J27" s="15">
        <f>[23]Março!$B$13</f>
        <v>25.983333333333331</v>
      </c>
      <c r="K27" s="15">
        <f>[23]Março!$B$14</f>
        <v>25.062499999999996</v>
      </c>
      <c r="L27" s="15">
        <f>[23]Março!$B$15</f>
        <v>26.995833333333337</v>
      </c>
      <c r="M27" s="15">
        <f>[23]Março!$B$16</f>
        <v>28.008333333333336</v>
      </c>
      <c r="N27" s="15">
        <f>[23]Março!$B$17</f>
        <v>28.558333333333334</v>
      </c>
      <c r="O27" s="15">
        <f>[23]Março!$B$18</f>
        <v>28.158333333333328</v>
      </c>
      <c r="P27" s="15">
        <f>[23]Março!$B$19</f>
        <v>28.145833333333332</v>
      </c>
      <c r="Q27" s="15">
        <f>[23]Março!$B$20</f>
        <v>27.791666666666668</v>
      </c>
      <c r="R27" s="15">
        <f>[23]Março!$B$21</f>
        <v>29.041666666666668</v>
      </c>
      <c r="S27" s="15">
        <f>[23]Março!$B$22</f>
        <v>28.474999999999998</v>
      </c>
      <c r="T27" s="15">
        <f>[23]Março!$B$23</f>
        <v>27.704166666666666</v>
      </c>
      <c r="U27" s="15">
        <f>[23]Março!$B$24</f>
        <v>28.045833333333331</v>
      </c>
      <c r="V27" s="15">
        <f>[23]Março!$B$25</f>
        <v>25.504166666666666</v>
      </c>
      <c r="W27" s="15">
        <f>[23]Março!$B$26</f>
        <v>26.512500000000003</v>
      </c>
      <c r="X27" s="15">
        <f>[23]Março!$B$27</f>
        <v>27.729166666666668</v>
      </c>
      <c r="Y27" s="15">
        <f>[23]Março!$B$28</f>
        <v>27.470833333333342</v>
      </c>
      <c r="Z27" s="15">
        <f>[23]Março!$B$29</f>
        <v>23.108333333333331</v>
      </c>
      <c r="AA27" s="15">
        <f>[23]Março!$B$30</f>
        <v>20.645833333333332</v>
      </c>
      <c r="AB27" s="15">
        <f>[23]Março!$B$31</f>
        <v>23.716666666666665</v>
      </c>
      <c r="AC27" s="15">
        <f>[23]Março!$B$32</f>
        <v>24.004166666666674</v>
      </c>
      <c r="AD27" s="15">
        <f>[23]Março!$B$33</f>
        <v>24.704166666666662</v>
      </c>
      <c r="AE27" s="15">
        <f>[23]Março!$B$34</f>
        <v>23.579166666666666</v>
      </c>
      <c r="AF27" s="15">
        <f>[23]Março!$B$35</f>
        <v>23.204166666666669</v>
      </c>
      <c r="AG27" s="104">
        <f t="shared" si="3"/>
        <v>26.127956989247313</v>
      </c>
    </row>
    <row r="28" spans="1:34" ht="17.100000000000001" customHeight="1" x14ac:dyDescent="0.2">
      <c r="A28" s="148" t="s">
        <v>18</v>
      </c>
      <c r="B28" s="15">
        <f>[24]Março!$B$5</f>
        <v>24.479166666666661</v>
      </c>
      <c r="C28" s="15">
        <f>[24]Março!$B$6</f>
        <v>23.354166666666668</v>
      </c>
      <c r="D28" s="15">
        <f>[24]Março!$B$7</f>
        <v>23.858333333333334</v>
      </c>
      <c r="E28" s="15">
        <f>[24]Março!$B$8</f>
        <v>24.366666666666671</v>
      </c>
      <c r="F28" s="15">
        <f>[24]Março!$B$9</f>
        <v>24.154166666666658</v>
      </c>
      <c r="G28" s="15">
        <f>[24]Março!$B$10</f>
        <v>23.420833333333331</v>
      </c>
      <c r="H28" s="15">
        <f>[24]Março!$B$11</f>
        <v>24.158333333333342</v>
      </c>
      <c r="I28" s="15">
        <f>[24]Março!$B$12</f>
        <v>25.229166666666671</v>
      </c>
      <c r="J28" s="15">
        <f>[24]Março!$B$13</f>
        <v>24.166666666666668</v>
      </c>
      <c r="K28" s="15">
        <f>[24]Março!$B$14</f>
        <v>24.133333333333336</v>
      </c>
      <c r="L28" s="15">
        <f>[24]Março!$B$15</f>
        <v>24.483333333333331</v>
      </c>
      <c r="M28" s="15">
        <f>[24]Março!$B$16</f>
        <v>24.787500000000005</v>
      </c>
      <c r="N28" s="15">
        <f>[24]Março!$B$17</f>
        <v>25.437499999999996</v>
      </c>
      <c r="O28" s="15">
        <f>[24]Março!$B$18</f>
        <v>25.99166666666666</v>
      </c>
      <c r="P28" s="15">
        <f>[24]Março!$B$19</f>
        <v>25.925000000000001</v>
      </c>
      <c r="Q28" s="15">
        <f>[24]Março!$B$20</f>
        <v>25.662500000000005</v>
      </c>
      <c r="R28" s="15">
        <f>[24]Março!$B$21</f>
        <v>26.658333333333331</v>
      </c>
      <c r="S28" s="15">
        <f>[24]Março!$B$22</f>
        <v>26.391666666666669</v>
      </c>
      <c r="T28" s="15">
        <f>[24]Março!$B$23</f>
        <v>25.058333333333334</v>
      </c>
      <c r="U28" s="15">
        <f>[24]Março!$B$24</f>
        <v>24.349999999999998</v>
      </c>
      <c r="V28" s="15">
        <f>[24]Março!$B$25</f>
        <v>23.991666666666671</v>
      </c>
      <c r="W28" s="15">
        <f>[24]Março!$B$26</f>
        <v>25.0625</v>
      </c>
      <c r="X28" s="15">
        <f>[24]Março!$B$27</f>
        <v>25.304166666666671</v>
      </c>
      <c r="Y28" s="15">
        <f>[24]Março!$B$28</f>
        <v>25.458333333333339</v>
      </c>
      <c r="Z28" s="15">
        <f>[24]Março!$B$29</f>
        <v>23.208333333333332</v>
      </c>
      <c r="AA28" s="15">
        <f>[24]Março!$B$30</f>
        <v>22.049999999999997</v>
      </c>
      <c r="AB28" s="15">
        <f>[24]Março!$B$31</f>
        <v>22.504166666666663</v>
      </c>
      <c r="AC28" s="15">
        <f>[24]Março!$B$32</f>
        <v>22.208333333333332</v>
      </c>
      <c r="AD28" s="15">
        <f>[24]Março!$B$33</f>
        <v>23.804166666666671</v>
      </c>
      <c r="AE28" s="15">
        <f>[24]Março!$B$34</f>
        <v>23.254166666666666</v>
      </c>
      <c r="AF28" s="15">
        <f>[24]Março!$B$35</f>
        <v>22.041666666666671</v>
      </c>
      <c r="AG28" s="104">
        <f t="shared" si="3"/>
        <v>24.353360215053762</v>
      </c>
    </row>
    <row r="29" spans="1:34" ht="17.100000000000001" customHeight="1" x14ac:dyDescent="0.2">
      <c r="A29" s="148" t="s">
        <v>19</v>
      </c>
      <c r="B29" s="15" t="str">
        <f>[25]Março!$B$5</f>
        <v>*</v>
      </c>
      <c r="C29" s="15" t="str">
        <f>[25]Março!$B$6</f>
        <v>*</v>
      </c>
      <c r="D29" s="15" t="str">
        <f>[25]Março!$B$7</f>
        <v>*</v>
      </c>
      <c r="E29" s="15" t="str">
        <f>[25]Março!$B$8</f>
        <v>*</v>
      </c>
      <c r="F29" s="15" t="str">
        <f>[25]Março!$B$9</f>
        <v>*</v>
      </c>
      <c r="G29" s="15" t="str">
        <f>[25]Março!$B$10</f>
        <v>*</v>
      </c>
      <c r="H29" s="15" t="str">
        <f>[25]Março!$B$11</f>
        <v>*</v>
      </c>
      <c r="I29" s="15" t="str">
        <f>[25]Março!$B$12</f>
        <v>*</v>
      </c>
      <c r="J29" s="15" t="str">
        <f>[25]Março!$B$13</f>
        <v>*</v>
      </c>
      <c r="K29" s="15" t="str">
        <f>[25]Março!$B$14</f>
        <v>*</v>
      </c>
      <c r="L29" s="15" t="str">
        <f>[25]Março!$B$15</f>
        <v>*</v>
      </c>
      <c r="M29" s="15" t="str">
        <f>[25]Março!$B$16</f>
        <v>*</v>
      </c>
      <c r="N29" s="15" t="str">
        <f>[25]Março!$B$17</f>
        <v>*</v>
      </c>
      <c r="O29" s="15" t="str">
        <f>[25]Março!$B$18</f>
        <v>*</v>
      </c>
      <c r="P29" s="15" t="str">
        <f>[25]Março!$B$19</f>
        <v>*</v>
      </c>
      <c r="Q29" s="15" t="str">
        <f>[25]Março!$B$20</f>
        <v>*</v>
      </c>
      <c r="R29" s="15" t="str">
        <f>[25]Março!$B$21</f>
        <v>*</v>
      </c>
      <c r="S29" s="15" t="str">
        <f>[25]Março!$B$22</f>
        <v>*</v>
      </c>
      <c r="T29" s="15" t="str">
        <f>[25]Março!$B$23</f>
        <v>*</v>
      </c>
      <c r="U29" s="15" t="str">
        <f>[25]Março!$B$24</f>
        <v>*</v>
      </c>
      <c r="V29" s="15" t="str">
        <f>[25]Março!$B$25</f>
        <v>*</v>
      </c>
      <c r="W29" s="15" t="str">
        <f>[25]Março!$B$26</f>
        <v>*</v>
      </c>
      <c r="X29" s="15" t="str">
        <f>[25]Março!$B$27</f>
        <v>*</v>
      </c>
      <c r="Y29" s="15" t="str">
        <f>[25]Março!$B$28</f>
        <v>*</v>
      </c>
      <c r="Z29" s="15" t="str">
        <f>[25]Março!$B$29</f>
        <v>*</v>
      </c>
      <c r="AA29" s="15" t="str">
        <f>[25]Março!$B$30</f>
        <v>*</v>
      </c>
      <c r="AB29" s="15" t="str">
        <f>[25]Março!$B$31</f>
        <v>*</v>
      </c>
      <c r="AC29" s="15" t="str">
        <f>[25]Março!$B$32</f>
        <v>*</v>
      </c>
      <c r="AD29" s="15" t="str">
        <f>[25]Março!$B$33</f>
        <v>*</v>
      </c>
      <c r="AE29" s="15" t="str">
        <f>[25]Março!$B$34</f>
        <v>*</v>
      </c>
      <c r="AF29" s="15" t="str">
        <f>[25]Março!$B$35</f>
        <v>*</v>
      </c>
      <c r="AG29" s="104" t="s">
        <v>132</v>
      </c>
    </row>
    <row r="30" spans="1:34" ht="17.100000000000001" customHeight="1" x14ac:dyDescent="0.2">
      <c r="A30" s="148" t="s">
        <v>31</v>
      </c>
      <c r="B30" s="15">
        <f>[26]Março!$B$5</f>
        <v>26.204166666666662</v>
      </c>
      <c r="C30" s="15">
        <f>[26]Março!$B$6</f>
        <v>24.775000000000006</v>
      </c>
      <c r="D30" s="15">
        <f>[26]Março!$B$7</f>
        <v>25.970833333333331</v>
      </c>
      <c r="E30" s="15">
        <f>[26]Março!$B$8</f>
        <v>27.479166666666668</v>
      </c>
      <c r="F30" s="15">
        <f>[26]Março!$B$9</f>
        <v>26.741666666666664</v>
      </c>
      <c r="G30" s="15">
        <f>[26]Março!$B$10</f>
        <v>24.975000000000005</v>
      </c>
      <c r="H30" s="15">
        <f>[26]Março!$B$11</f>
        <v>25.583333333333339</v>
      </c>
      <c r="I30" s="15">
        <f>[26]Março!$B$12</f>
        <v>26.245833333333334</v>
      </c>
      <c r="J30" s="15">
        <f>[26]Março!$B$13</f>
        <v>26.166666666666668</v>
      </c>
      <c r="K30" s="15">
        <f>[26]Março!$B$14</f>
        <v>24.308333333333334</v>
      </c>
      <c r="L30" s="15">
        <f>[26]Março!$B$15</f>
        <v>25.458333333333332</v>
      </c>
      <c r="M30" s="15">
        <f>[26]Março!$B$16</f>
        <v>26.533333333333328</v>
      </c>
      <c r="N30" s="15">
        <f>[26]Março!$B$17</f>
        <v>27.429166666666671</v>
      </c>
      <c r="O30" s="15">
        <f>[26]Março!$B$18</f>
        <v>27.933333333333326</v>
      </c>
      <c r="P30" s="15">
        <f>[26]Março!$B$19</f>
        <v>27.516666666666662</v>
      </c>
      <c r="Q30" s="15">
        <f>[26]Março!$B$20</f>
        <v>27.066666666666674</v>
      </c>
      <c r="R30" s="15">
        <f>[26]Março!$B$21</f>
        <v>28.466666666666658</v>
      </c>
      <c r="S30" s="15">
        <f>[26]Março!$B$22</f>
        <v>27.641666666666666</v>
      </c>
      <c r="T30" s="15">
        <f>[26]Março!$B$23</f>
        <v>26.891666666666666</v>
      </c>
      <c r="U30" s="15">
        <f>[26]Março!$B$24</f>
        <v>26.808333333333334</v>
      </c>
      <c r="V30" s="15">
        <f>[26]Março!$B$25</f>
        <v>25.629166666666666</v>
      </c>
      <c r="W30" s="15">
        <f>[26]Março!$B$26</f>
        <v>25.612499999999997</v>
      </c>
      <c r="X30" s="15">
        <f>[26]Março!$B$27</f>
        <v>27.491666666666664</v>
      </c>
      <c r="Y30" s="15">
        <f>[26]Março!$B$28</f>
        <v>28.137500000000003</v>
      </c>
      <c r="Z30" s="15">
        <f>[26]Março!$B$29</f>
        <v>22.995833333333334</v>
      </c>
      <c r="AA30" s="15">
        <f>[26]Março!$B$30</f>
        <v>20.445833333333336</v>
      </c>
      <c r="AB30" s="15">
        <f>[26]Março!$B$31</f>
        <v>23.229166666666661</v>
      </c>
      <c r="AC30" s="15">
        <f>[26]Março!$B$32</f>
        <v>22.875</v>
      </c>
      <c r="AD30" s="15">
        <f>[26]Março!$B$33</f>
        <v>24.520833333333339</v>
      </c>
      <c r="AE30" s="15">
        <f>[26]Março!$B$34</f>
        <v>23.237500000000001</v>
      </c>
      <c r="AF30" s="15">
        <f>[26]Março!$B$35</f>
        <v>23.283333333333342</v>
      </c>
      <c r="AG30" s="104">
        <f t="shared" si="3"/>
        <v>25.730779569892466</v>
      </c>
    </row>
    <row r="31" spans="1:34" ht="17.100000000000001" customHeight="1" x14ac:dyDescent="0.2">
      <c r="A31" s="148" t="s">
        <v>49</v>
      </c>
      <c r="B31" s="15">
        <f>[27]Março!$B$5</f>
        <v>25.158333333333335</v>
      </c>
      <c r="C31" s="15">
        <f>[27]Março!$B$6</f>
        <v>25.645833333333329</v>
      </c>
      <c r="D31" s="15">
        <f>[27]Março!$B$7</f>
        <v>25.366666666666671</v>
      </c>
      <c r="E31" s="15">
        <f>[27]Março!$B$8</f>
        <v>26.045833333333338</v>
      </c>
      <c r="F31" s="15">
        <f>[27]Março!$B$9</f>
        <v>26.3125</v>
      </c>
      <c r="G31" s="15">
        <f>[27]Março!$B$10</f>
        <v>24.887500000000006</v>
      </c>
      <c r="H31" s="15">
        <f>[27]Março!$B$11</f>
        <v>24.908333333333342</v>
      </c>
      <c r="I31" s="15">
        <f>[27]Março!$B$12</f>
        <v>26.237500000000001</v>
      </c>
      <c r="J31" s="15">
        <f>[27]Março!$B$13</f>
        <v>25.154166666666665</v>
      </c>
      <c r="K31" s="15">
        <f>[27]Março!$B$14</f>
        <v>25.570833333333329</v>
      </c>
      <c r="L31" s="15">
        <f>[27]Março!$B$15</f>
        <v>25.091666666666665</v>
      </c>
      <c r="M31" s="15">
        <f>[27]Março!$B$16</f>
        <v>25.712499999999995</v>
      </c>
      <c r="N31" s="15">
        <f>[27]Março!$B$17</f>
        <v>27.058333333333334</v>
      </c>
      <c r="O31" s="15">
        <f>[27]Março!$B$18</f>
        <v>25.791666666666661</v>
      </c>
      <c r="P31" s="15">
        <f>[27]Março!$B$19</f>
        <v>25.891666666666669</v>
      </c>
      <c r="Q31" s="15">
        <f>[27]Março!$B$20</f>
        <v>25.895833333333339</v>
      </c>
      <c r="R31" s="15">
        <f>[27]Março!$B$21</f>
        <v>26.283333333333331</v>
      </c>
      <c r="S31" s="15">
        <f>[27]Março!$B$22</f>
        <v>24.916666666666671</v>
      </c>
      <c r="T31" s="15">
        <f>[27]Março!$B$23</f>
        <v>25.441666666666666</v>
      </c>
      <c r="U31" s="15">
        <f>[27]Março!$B$24</f>
        <v>25.358333333333338</v>
      </c>
      <c r="V31" s="15">
        <f>[27]Março!$B$25</f>
        <v>25.441666666666666</v>
      </c>
      <c r="W31" s="15">
        <f>[27]Março!$B$26</f>
        <v>26.383333333333336</v>
      </c>
      <c r="X31" s="15">
        <f>[27]Março!$B$27</f>
        <v>26.024999999999991</v>
      </c>
      <c r="Y31" s="15">
        <f>[27]Março!$B$28</f>
        <v>25.612500000000001</v>
      </c>
      <c r="Z31" s="15">
        <f>[27]Março!$B$29</f>
        <v>23.233333333333338</v>
      </c>
      <c r="AA31" s="15">
        <f>[27]Março!$B$30</f>
        <v>22.679166666666674</v>
      </c>
      <c r="AB31" s="15">
        <f>[27]Março!$B$31</f>
        <v>23.070833333333329</v>
      </c>
      <c r="AC31" s="15">
        <f>[27]Março!$B$32</f>
        <v>23.237499999999997</v>
      </c>
      <c r="AD31" s="15">
        <f>[27]Março!$B$33</f>
        <v>22.962499999999995</v>
      </c>
      <c r="AE31" s="15">
        <f>[27]Março!$B$34</f>
        <v>23.262499999999999</v>
      </c>
      <c r="AF31" s="15">
        <f>[27]Março!$B$35</f>
        <v>22.929166666666671</v>
      </c>
      <c r="AG31" s="104">
        <f>AVERAGE(B31:AF31)</f>
        <v>25.08279569892473</v>
      </c>
    </row>
    <row r="32" spans="1:34" ht="17.100000000000001" customHeight="1" x14ac:dyDescent="0.2">
      <c r="A32" s="148" t="s">
        <v>20</v>
      </c>
      <c r="B32" s="15">
        <f>[28]Março!$B$5</f>
        <v>27.158333333333342</v>
      </c>
      <c r="C32" s="15">
        <f>[28]Março!$B$6</f>
        <v>27.033333333333342</v>
      </c>
      <c r="D32" s="15">
        <f>[28]Março!$B$7</f>
        <v>28.5625</v>
      </c>
      <c r="E32" s="15">
        <f>[28]Março!$B$8</f>
        <v>28.970833333333331</v>
      </c>
      <c r="F32" s="15">
        <f>[28]Março!$B$9</f>
        <v>28.791666666666668</v>
      </c>
      <c r="G32" s="15">
        <f>[28]Março!$B$10</f>
        <v>28.304166666666671</v>
      </c>
      <c r="H32" s="15">
        <f>[28]Março!$B$11</f>
        <v>27.054166666666664</v>
      </c>
      <c r="I32" s="15">
        <f>[28]Março!$B$12</f>
        <v>28.641666666666666</v>
      </c>
      <c r="J32" s="15">
        <f>[28]Março!$B$13</f>
        <v>26.841666666666665</v>
      </c>
      <c r="K32" s="15">
        <f>[28]Março!$B$14</f>
        <v>26.887500000000014</v>
      </c>
      <c r="L32" s="15">
        <f>[28]Março!$B$15</f>
        <v>28.249999999999996</v>
      </c>
      <c r="M32" s="15">
        <f>[28]Março!$B$16</f>
        <v>29.67916666666666</v>
      </c>
      <c r="N32" s="15">
        <f>[28]Março!$B$17</f>
        <v>30.716666666666669</v>
      </c>
      <c r="O32" s="15">
        <f>[28]Março!$B$18</f>
        <v>31.116666666666671</v>
      </c>
      <c r="P32" s="15">
        <f>[28]Março!$B$19</f>
        <v>30.704166666666666</v>
      </c>
      <c r="Q32" s="15">
        <f>[28]Março!$B$20</f>
        <v>29.587499999999995</v>
      </c>
      <c r="R32" s="15">
        <f>[28]Março!$B$21</f>
        <v>29.749999999999996</v>
      </c>
      <c r="S32" s="15">
        <f>[28]Março!$B$22</f>
        <v>30.704166666666666</v>
      </c>
      <c r="T32" s="15">
        <f>[28]Março!$B$23</f>
        <v>31.254166666666666</v>
      </c>
      <c r="U32" s="15">
        <f>[28]Março!$B$24</f>
        <v>30.125</v>
      </c>
      <c r="V32" s="15">
        <f>[28]Março!$B$25</f>
        <v>27.045833333333331</v>
      </c>
      <c r="W32" s="15">
        <f>[28]Março!$B$26</f>
        <v>27.604166666666668</v>
      </c>
      <c r="X32" s="15">
        <f>[28]Março!$B$27</f>
        <v>29.733333333333334</v>
      </c>
      <c r="Y32" s="15">
        <f>[28]Março!$B$28</f>
        <v>29.975000000000009</v>
      </c>
      <c r="Z32" s="15">
        <f>[28]Março!$B$29</f>
        <v>27.079166666666666</v>
      </c>
      <c r="AA32" s="15">
        <f>[28]Março!$B$30</f>
        <v>24.391666666666669</v>
      </c>
      <c r="AB32" s="15">
        <f>[28]Março!$B$31</f>
        <v>26.020833333333332</v>
      </c>
      <c r="AC32" s="15">
        <f>[28]Março!$B$32</f>
        <v>26.245833333333334</v>
      </c>
      <c r="AD32" s="15">
        <f>[28]Março!$B$33</f>
        <v>26.179166666666664</v>
      </c>
      <c r="AE32" s="15">
        <f>[28]Março!$B$34</f>
        <v>28.195833333333336</v>
      </c>
      <c r="AF32" s="15">
        <f>[28]Março!$B$35</f>
        <v>24.349999999999994</v>
      </c>
      <c r="AG32" s="104">
        <f t="shared" ref="AG32:AG42" si="4">AVERAGE(B32:AF32)</f>
        <v>28.288844086021509</v>
      </c>
    </row>
    <row r="33" spans="1:37" ht="17.100000000000001" customHeight="1" x14ac:dyDescent="0.2">
      <c r="A33" s="91" t="s">
        <v>145</v>
      </c>
      <c r="B33" s="15" t="str">
        <f>[29]Março!$B$5</f>
        <v>*</v>
      </c>
      <c r="C33" s="15" t="str">
        <f>[29]Março!$B$6</f>
        <v>*</v>
      </c>
      <c r="D33" s="15" t="str">
        <f>[29]Março!$B$7</f>
        <v>*</v>
      </c>
      <c r="E33" s="15" t="str">
        <f>[29]Março!$B$8</f>
        <v>*</v>
      </c>
      <c r="F33" s="15" t="str">
        <f>[29]Março!$B$9</f>
        <v>*</v>
      </c>
      <c r="G33" s="15" t="str">
        <f>[29]Março!$B$10</f>
        <v>*</v>
      </c>
      <c r="H33" s="15" t="str">
        <f>[29]Março!$B$11</f>
        <v>*</v>
      </c>
      <c r="I33" s="15" t="str">
        <f>[29]Março!$B$12</f>
        <v>*</v>
      </c>
      <c r="J33" s="15" t="str">
        <f>[29]Março!$B$13</f>
        <v>*</v>
      </c>
      <c r="K33" s="15" t="str">
        <f>[29]Março!$B$14</f>
        <v>*</v>
      </c>
      <c r="L33" s="15" t="str">
        <f>[29]Março!$B$15</f>
        <v>*</v>
      </c>
      <c r="M33" s="15" t="str">
        <f>[29]Março!$B$16</f>
        <v>*</v>
      </c>
      <c r="N33" s="15" t="str">
        <f>[29]Março!$B$17</f>
        <v>*</v>
      </c>
      <c r="O33" s="15" t="str">
        <f>[29]Março!$B$18</f>
        <v>*</v>
      </c>
      <c r="P33" s="15" t="str">
        <f>[29]Março!$B$19</f>
        <v>*</v>
      </c>
      <c r="Q33" s="15" t="str">
        <f>[29]Março!$B$20</f>
        <v>*</v>
      </c>
      <c r="R33" s="15" t="str">
        <f>[29]Março!$B$21</f>
        <v>*</v>
      </c>
      <c r="S33" s="15" t="str">
        <f>[29]Março!$B$22</f>
        <v>*</v>
      </c>
      <c r="T33" s="15" t="str">
        <f>[29]Março!$B$23</f>
        <v>*</v>
      </c>
      <c r="U33" s="15" t="str">
        <f>[29]Março!$B$24</f>
        <v>*</v>
      </c>
      <c r="V33" s="15">
        <f>[29]Março!$B$25</f>
        <v>24.433333333333337</v>
      </c>
      <c r="W33" s="15">
        <f>[29]Março!$B$26</f>
        <v>25.079166666666666</v>
      </c>
      <c r="X33" s="15">
        <f>[29]Março!$B$27</f>
        <v>25.679166666666671</v>
      </c>
      <c r="Y33" s="15">
        <f>[29]Março!$B$28</f>
        <v>26.333333333333339</v>
      </c>
      <c r="Z33" s="15">
        <f>[29]Março!$B$29</f>
        <v>23.579166666666666</v>
      </c>
      <c r="AA33" s="15">
        <f>[29]Março!$B$30</f>
        <v>21.829166666666666</v>
      </c>
      <c r="AB33" s="15">
        <f>[29]Março!$B$31</f>
        <v>22.474999999999998</v>
      </c>
      <c r="AC33" s="15">
        <f>[29]Março!$B$32</f>
        <v>22.433333333333326</v>
      </c>
      <c r="AD33" s="15">
        <f>[29]Março!$B$33</f>
        <v>23.120833333333337</v>
      </c>
      <c r="AE33" s="15">
        <f>[29]Março!$B$34</f>
        <v>22.641666666666666</v>
      </c>
      <c r="AF33" s="15">
        <f>[29]Março!$B$35</f>
        <v>22.337500000000002</v>
      </c>
      <c r="AG33" s="104">
        <f t="shared" si="4"/>
        <v>23.631060606060604</v>
      </c>
    </row>
    <row r="34" spans="1:37" ht="17.100000000000001" customHeight="1" x14ac:dyDescent="0.2">
      <c r="A34" s="91" t="s">
        <v>146</v>
      </c>
      <c r="B34" s="15" t="str">
        <f>[30]Março!$B$5</f>
        <v>*</v>
      </c>
      <c r="C34" s="15" t="str">
        <f>[30]Março!$B$6</f>
        <v>*</v>
      </c>
      <c r="D34" s="15" t="str">
        <f>[30]Março!$B$7</f>
        <v>*</v>
      </c>
      <c r="E34" s="15" t="str">
        <f>[30]Março!$B$8</f>
        <v>*</v>
      </c>
      <c r="F34" s="15" t="str">
        <f>[30]Março!$B$9</f>
        <v>*</v>
      </c>
      <c r="G34" s="15" t="str">
        <f>[30]Março!$B$10</f>
        <v>*</v>
      </c>
      <c r="H34" s="15" t="str">
        <f>[30]Março!$B$11</f>
        <v>*</v>
      </c>
      <c r="I34" s="15" t="str">
        <f>[30]Março!$B$12</f>
        <v>*</v>
      </c>
      <c r="J34" s="15" t="str">
        <f>[30]Março!$B$13</f>
        <v>*</v>
      </c>
      <c r="K34" s="15" t="str">
        <f>[30]Março!$B$14</f>
        <v>*</v>
      </c>
      <c r="L34" s="15" t="str">
        <f>[30]Março!$B$15</f>
        <v>*</v>
      </c>
      <c r="M34" s="15" t="str">
        <f>[30]Março!$B$16</f>
        <v>*</v>
      </c>
      <c r="N34" s="15" t="str">
        <f>[30]Março!$B$17</f>
        <v>*</v>
      </c>
      <c r="O34" s="15" t="str">
        <f>[30]Março!$B$18</f>
        <v>*</v>
      </c>
      <c r="P34" s="15" t="str">
        <f>[30]Março!$B$19</f>
        <v>*</v>
      </c>
      <c r="Q34" s="15" t="str">
        <f>[30]Março!$B$20</f>
        <v>*</v>
      </c>
      <c r="R34" s="15" t="str">
        <f>[30]Março!$B$21</f>
        <v>*</v>
      </c>
      <c r="S34" s="15" t="str">
        <f>[30]Março!$B$22</f>
        <v>*</v>
      </c>
      <c r="T34" s="15" t="str">
        <f>[30]Março!$B$23</f>
        <v>*</v>
      </c>
      <c r="U34" s="15" t="str">
        <f>[30]Março!$B$24</f>
        <v>*</v>
      </c>
      <c r="V34" s="15" t="str">
        <f>[30]Março!$B$25</f>
        <v>*</v>
      </c>
      <c r="W34" s="15" t="str">
        <f>[30]Março!$B$26</f>
        <v>*</v>
      </c>
      <c r="X34" s="15" t="str">
        <f>[30]Março!$B$27</f>
        <v>*</v>
      </c>
      <c r="Y34" s="15" t="str">
        <f>[30]Março!$B$28</f>
        <v>*</v>
      </c>
      <c r="Z34" s="15" t="str">
        <f>[30]Março!$B$29</f>
        <v>*</v>
      </c>
      <c r="AA34" s="15" t="str">
        <f>[30]Março!$B$30</f>
        <v>*</v>
      </c>
      <c r="AB34" s="15" t="str">
        <f>[30]Março!$B$31</f>
        <v>*</v>
      </c>
      <c r="AC34" s="15" t="str">
        <f>[30]Março!$B$32</f>
        <v>*</v>
      </c>
      <c r="AD34" s="15" t="str">
        <f>[30]Março!$B$33</f>
        <v>*</v>
      </c>
      <c r="AE34" s="15" t="str">
        <f>[30]Março!$B$34</f>
        <v>*</v>
      </c>
      <c r="AF34" s="15" t="str">
        <f>[30]Março!$B$35</f>
        <v>*</v>
      </c>
      <c r="AG34" s="104" t="s">
        <v>132</v>
      </c>
    </row>
    <row r="35" spans="1:37" ht="17.100000000000001" customHeight="1" x14ac:dyDescent="0.2">
      <c r="A35" s="91" t="s">
        <v>147</v>
      </c>
      <c r="B35" s="15" t="str">
        <f>[31]Março!$B$5</f>
        <v>*</v>
      </c>
      <c r="C35" s="15" t="str">
        <f>[31]Março!$B$6</f>
        <v>*</v>
      </c>
      <c r="D35" s="15" t="str">
        <f>[31]Março!$B$7</f>
        <v>*</v>
      </c>
      <c r="E35" s="15" t="str">
        <f>[31]Março!$B$8</f>
        <v>*</v>
      </c>
      <c r="F35" s="15" t="str">
        <f>[31]Março!$B$9</f>
        <v>*</v>
      </c>
      <c r="G35" s="15" t="str">
        <f>[31]Março!$B$10</f>
        <v>*</v>
      </c>
      <c r="H35" s="15" t="str">
        <f>[31]Março!$B$11</f>
        <v>*</v>
      </c>
      <c r="I35" s="15" t="str">
        <f>[31]Março!$B$12</f>
        <v>*</v>
      </c>
      <c r="J35" s="15" t="str">
        <f>[31]Março!$B$13</f>
        <v>*</v>
      </c>
      <c r="K35" s="15" t="str">
        <f>[31]Março!$B$14</f>
        <v>*</v>
      </c>
      <c r="L35" s="15" t="str">
        <f>[31]Março!$B$15</f>
        <v>*</v>
      </c>
      <c r="M35" s="15" t="str">
        <f>[31]Março!$B$16</f>
        <v>*</v>
      </c>
      <c r="N35" s="15" t="str">
        <f>[31]Março!$B$17</f>
        <v>*</v>
      </c>
      <c r="O35" s="15" t="str">
        <f>[31]Março!$B$18</f>
        <v>*</v>
      </c>
      <c r="P35" s="15" t="str">
        <f>[31]Março!$B$19</f>
        <v>*</v>
      </c>
      <c r="Q35" s="15" t="str">
        <f>[31]Março!$B$20</f>
        <v>*</v>
      </c>
      <c r="R35" s="15" t="str">
        <f>[31]Março!$B$21</f>
        <v>*</v>
      </c>
      <c r="S35" s="15" t="str">
        <f>[31]Março!$B$22</f>
        <v>*</v>
      </c>
      <c r="T35" s="15" t="str">
        <f>[31]Março!$B$23</f>
        <v>*</v>
      </c>
      <c r="U35" s="15" t="str">
        <f>[31]Março!$B$24</f>
        <v>*</v>
      </c>
      <c r="V35" s="15">
        <f>[31]Março!$B$25</f>
        <v>26.5</v>
      </c>
      <c r="W35" s="15">
        <f>[31]Março!$B$26</f>
        <v>26.650000000000002</v>
      </c>
      <c r="X35" s="15">
        <f>[31]Março!$B$27</f>
        <v>27.862499999999997</v>
      </c>
      <c r="Y35" s="15">
        <f>[31]Março!$B$28</f>
        <v>27.241666666666664</v>
      </c>
      <c r="Z35" s="15">
        <f>[31]Março!$B$29</f>
        <v>22.091666666666665</v>
      </c>
      <c r="AA35" s="15">
        <f>[31]Março!$B$30</f>
        <v>18.037500000000001</v>
      </c>
      <c r="AB35" s="15">
        <f>[31]Março!$B$31</f>
        <v>22.120833333333337</v>
      </c>
      <c r="AC35" s="15">
        <f>[31]Março!$B$32</f>
        <v>22.837500000000002</v>
      </c>
      <c r="AD35" s="15">
        <f>[31]Março!$B$33</f>
        <v>24.5</v>
      </c>
      <c r="AE35" s="15">
        <f>[31]Março!$B$34</f>
        <v>23.925000000000001</v>
      </c>
      <c r="AF35" s="15">
        <f>[31]Março!$B$35</f>
        <v>22.687500000000004</v>
      </c>
      <c r="AG35" s="104">
        <f t="shared" si="4"/>
        <v>24.041287878787884</v>
      </c>
    </row>
    <row r="36" spans="1:37" ht="17.100000000000001" customHeight="1" x14ac:dyDescent="0.2">
      <c r="A36" s="91" t="s">
        <v>148</v>
      </c>
      <c r="B36" s="15" t="str">
        <f>[32]Março!$B$5</f>
        <v>*</v>
      </c>
      <c r="C36" s="15" t="str">
        <f>[32]Março!$B$6</f>
        <v>*</v>
      </c>
      <c r="D36" s="15" t="str">
        <f>[32]Março!$B$7</f>
        <v>*</v>
      </c>
      <c r="E36" s="15" t="str">
        <f>[32]Março!$B$8</f>
        <v>*</v>
      </c>
      <c r="F36" s="15" t="str">
        <f>[32]Março!$B$9</f>
        <v>*</v>
      </c>
      <c r="G36" s="15" t="str">
        <f>[32]Março!$B$10</f>
        <v>*</v>
      </c>
      <c r="H36" s="15" t="str">
        <f>[32]Março!$B$11</f>
        <v>*</v>
      </c>
      <c r="I36" s="15" t="str">
        <f>[32]Março!$B$12</f>
        <v>*</v>
      </c>
      <c r="J36" s="15" t="str">
        <f>[32]Março!$B$13</f>
        <v>*</v>
      </c>
      <c r="K36" s="15" t="str">
        <f>[32]Março!$B$14</f>
        <v>*</v>
      </c>
      <c r="L36" s="15" t="str">
        <f>[32]Março!$B$15</f>
        <v>*</v>
      </c>
      <c r="M36" s="15" t="str">
        <f>[32]Março!$B$16</f>
        <v>*</v>
      </c>
      <c r="N36" s="15" t="str">
        <f>[32]Março!$B$17</f>
        <v>*</v>
      </c>
      <c r="O36" s="15" t="str">
        <f>[32]Março!$B$18</f>
        <v>*</v>
      </c>
      <c r="P36" s="15" t="str">
        <f>[32]Março!$B$19</f>
        <v>*</v>
      </c>
      <c r="Q36" s="15" t="str">
        <f>[32]Março!$B$20</f>
        <v>*</v>
      </c>
      <c r="R36" s="15" t="str">
        <f>[32]Março!$B$21</f>
        <v>*</v>
      </c>
      <c r="S36" s="15" t="str">
        <f>[32]Março!$B$22</f>
        <v>*</v>
      </c>
      <c r="T36" s="15" t="str">
        <f>[32]Março!$B$23</f>
        <v>*</v>
      </c>
      <c r="U36" s="15" t="str">
        <f>[32]Março!$B$24</f>
        <v>*</v>
      </c>
      <c r="V36" s="15" t="str">
        <f>[32]Março!$B$25</f>
        <v>*</v>
      </c>
      <c r="W36" s="15" t="str">
        <f>[32]Março!$B$26</f>
        <v>*</v>
      </c>
      <c r="X36" s="15" t="str">
        <f>[32]Março!$B$27</f>
        <v>*</v>
      </c>
      <c r="Y36" s="15" t="str">
        <f>[32]Março!$B$28</f>
        <v>*</v>
      </c>
      <c r="Z36" s="15" t="str">
        <f>[32]Março!$B$29</f>
        <v>*</v>
      </c>
      <c r="AA36" s="15" t="str">
        <f>[32]Março!$B$30</f>
        <v>*</v>
      </c>
      <c r="AB36" s="15" t="str">
        <f>[32]Março!$B$31</f>
        <v>*</v>
      </c>
      <c r="AC36" s="15" t="str">
        <f>[32]Março!$B$32</f>
        <v>*</v>
      </c>
      <c r="AD36" s="15" t="str">
        <f>[32]Março!$B$33</f>
        <v>*</v>
      </c>
      <c r="AE36" s="15" t="str">
        <f>[32]Março!$B$34</f>
        <v>*</v>
      </c>
      <c r="AF36" s="15" t="str">
        <f>[32]Março!$B$35</f>
        <v>*</v>
      </c>
      <c r="AG36" s="104" t="s">
        <v>132</v>
      </c>
    </row>
    <row r="37" spans="1:37" ht="17.100000000000001" customHeight="1" x14ac:dyDescent="0.2">
      <c r="A37" s="91" t="s">
        <v>149</v>
      </c>
      <c r="B37" s="15" t="str">
        <f>[33]Março!$B$5</f>
        <v>*</v>
      </c>
      <c r="C37" s="15" t="str">
        <f>[33]Março!$B$6</f>
        <v>*</v>
      </c>
      <c r="D37" s="15" t="str">
        <f>[33]Março!$B$7</f>
        <v>*</v>
      </c>
      <c r="E37" s="15" t="str">
        <f>[33]Março!$B$8</f>
        <v>*</v>
      </c>
      <c r="F37" s="15" t="str">
        <f>[33]Março!$B$9</f>
        <v>*</v>
      </c>
      <c r="G37" s="15" t="str">
        <f>[33]Março!$B$10</f>
        <v>*</v>
      </c>
      <c r="H37" s="15" t="str">
        <f>[33]Março!$B$11</f>
        <v>*</v>
      </c>
      <c r="I37" s="15" t="str">
        <f>[33]Março!$B$12</f>
        <v>*</v>
      </c>
      <c r="J37" s="15" t="str">
        <f>[33]Março!$B$13</f>
        <v>*</v>
      </c>
      <c r="K37" s="15" t="str">
        <f>[33]Março!$B$14</f>
        <v>*</v>
      </c>
      <c r="L37" s="15" t="str">
        <f>[33]Março!$B$15</f>
        <v>*</v>
      </c>
      <c r="M37" s="15" t="str">
        <f>[33]Março!$B$16</f>
        <v>*</v>
      </c>
      <c r="N37" s="15" t="str">
        <f>[33]Março!$B$17</f>
        <v>*</v>
      </c>
      <c r="O37" s="15" t="str">
        <f>[33]Março!$B$18</f>
        <v>*</v>
      </c>
      <c r="P37" s="15" t="str">
        <f>[33]Março!$B$19</f>
        <v>*</v>
      </c>
      <c r="Q37" s="15" t="str">
        <f>[33]Março!$B$20</f>
        <v>*</v>
      </c>
      <c r="R37" s="15" t="str">
        <f>[33]Março!$B$21</f>
        <v>*</v>
      </c>
      <c r="S37" s="15" t="str">
        <f>[33]Março!$B$22</f>
        <v>*</v>
      </c>
      <c r="T37" s="15" t="str">
        <f>[33]Março!$B$23</f>
        <v>*</v>
      </c>
      <c r="U37" s="15" t="str">
        <f>[33]Março!$B$24</f>
        <v>*</v>
      </c>
      <c r="V37" s="15">
        <f>[33]Março!$B$25</f>
        <v>27.68</v>
      </c>
      <c r="W37" s="15">
        <f>[33]Março!$B$26</f>
        <v>26.629166666666666</v>
      </c>
      <c r="X37" s="15">
        <f>[33]Março!$B$27</f>
        <v>28.320833333333336</v>
      </c>
      <c r="Y37" s="15">
        <f>[33]Março!$B$28</f>
        <v>28.066666666666663</v>
      </c>
      <c r="Z37" s="15">
        <f>[33]Março!$B$29</f>
        <v>23.07083333333334</v>
      </c>
      <c r="AA37" s="15">
        <f>[33]Março!$B$30</f>
        <v>20.191666666666663</v>
      </c>
      <c r="AB37" s="15">
        <f>[33]Março!$B$31</f>
        <v>23.729166666666668</v>
      </c>
      <c r="AC37" s="15">
        <f>[33]Março!$B$32</f>
        <v>24.075000000000003</v>
      </c>
      <c r="AD37" s="15">
        <f>[33]Março!$B$33</f>
        <v>25.154166666666658</v>
      </c>
      <c r="AE37" s="15">
        <f>[33]Março!$B$34</f>
        <v>24.304166666666671</v>
      </c>
      <c r="AF37" s="15">
        <f>[33]Março!$B$35</f>
        <v>22.200000000000003</v>
      </c>
      <c r="AG37" s="104">
        <f t="shared" si="4"/>
        <v>24.856515151515154</v>
      </c>
    </row>
    <row r="38" spans="1:37" ht="17.100000000000001" customHeight="1" x14ac:dyDescent="0.2">
      <c r="A38" s="91" t="s">
        <v>150</v>
      </c>
      <c r="B38" s="15" t="str">
        <f>[34]Março!$B$5</f>
        <v>*</v>
      </c>
      <c r="C38" s="15" t="str">
        <f>[34]Março!$B$6</f>
        <v>*</v>
      </c>
      <c r="D38" s="15" t="str">
        <f>[34]Março!$B$7</f>
        <v>*</v>
      </c>
      <c r="E38" s="15" t="str">
        <f>[34]Março!$B$8</f>
        <v>*</v>
      </c>
      <c r="F38" s="15" t="str">
        <f>[34]Março!$B$9</f>
        <v>*</v>
      </c>
      <c r="G38" s="15" t="str">
        <f>[34]Março!$B$10</f>
        <v>*</v>
      </c>
      <c r="H38" s="15" t="str">
        <f>[34]Março!$B$11</f>
        <v>*</v>
      </c>
      <c r="I38" s="15" t="str">
        <f>[34]Março!$B$12</f>
        <v>*</v>
      </c>
      <c r="J38" s="15" t="str">
        <f>[34]Março!$B$13</f>
        <v>*</v>
      </c>
      <c r="K38" s="15" t="str">
        <f>[34]Março!$B$14</f>
        <v>*</v>
      </c>
      <c r="L38" s="15" t="str">
        <f>[34]Março!$B$15</f>
        <v>*</v>
      </c>
      <c r="M38" s="15" t="str">
        <f>[34]Março!$B$16</f>
        <v>*</v>
      </c>
      <c r="N38" s="15" t="str">
        <f>[34]Março!$B$17</f>
        <v>*</v>
      </c>
      <c r="O38" s="15" t="str">
        <f>[34]Março!$B$18</f>
        <v>*</v>
      </c>
      <c r="P38" s="15" t="str">
        <f>[34]Março!$B$19</f>
        <v>*</v>
      </c>
      <c r="Q38" s="15" t="str">
        <f>[34]Março!$B$20</f>
        <v>*</v>
      </c>
      <c r="R38" s="15" t="str">
        <f>[34]Março!$B$21</f>
        <v>*</v>
      </c>
      <c r="S38" s="15" t="str">
        <f>[34]Março!$B$22</f>
        <v>*</v>
      </c>
      <c r="T38" s="15" t="str">
        <f>[34]Março!$B$23</f>
        <v>*</v>
      </c>
      <c r="U38" s="15" t="str">
        <f>[34]Março!$B$24</f>
        <v>*</v>
      </c>
      <c r="V38" s="15">
        <f>[34]Março!$B$25</f>
        <v>27.833333333333332</v>
      </c>
      <c r="W38" s="15">
        <f>[34]Março!$B$26</f>
        <v>26.595833333333335</v>
      </c>
      <c r="X38" s="15">
        <f>[34]Março!$B$27</f>
        <v>27.862499999999994</v>
      </c>
      <c r="Y38" s="15">
        <f>[34]Março!$B$28</f>
        <v>27.891666666666666</v>
      </c>
      <c r="Z38" s="15">
        <f>[34]Março!$B$29</f>
        <v>22.825000000000003</v>
      </c>
      <c r="AA38" s="15">
        <f>[34]Março!$B$30</f>
        <v>19.770833333333332</v>
      </c>
      <c r="AB38" s="15">
        <f>[34]Março!$B$31</f>
        <v>23.158333333333331</v>
      </c>
      <c r="AC38" s="15">
        <f>[34]Março!$B$32</f>
        <v>24</v>
      </c>
      <c r="AD38" s="15">
        <f>[34]Março!$B$33</f>
        <v>24.962500000000002</v>
      </c>
      <c r="AE38" s="15">
        <f>[34]Março!$B$34</f>
        <v>24.024999999999995</v>
      </c>
      <c r="AF38" s="15">
        <f>[34]Março!$B$35</f>
        <v>23.729166666666661</v>
      </c>
      <c r="AG38" s="104">
        <f>AVERAGE(B38:AF38)</f>
        <v>24.786742424242426</v>
      </c>
    </row>
    <row r="39" spans="1:37" ht="17.100000000000001" customHeight="1" x14ac:dyDescent="0.2">
      <c r="A39" s="91" t="s">
        <v>151</v>
      </c>
      <c r="B39" s="15" t="str">
        <f>[35]Março!$B$5</f>
        <v>*</v>
      </c>
      <c r="C39" s="15" t="str">
        <f>[35]Março!$B$6</f>
        <v>*</v>
      </c>
      <c r="D39" s="15" t="str">
        <f>[35]Março!$B$7</f>
        <v>*</v>
      </c>
      <c r="E39" s="15" t="str">
        <f>[35]Março!$B$8</f>
        <v>*</v>
      </c>
      <c r="F39" s="15" t="str">
        <f>[35]Março!$B$9</f>
        <v>*</v>
      </c>
      <c r="G39" s="15" t="str">
        <f>[35]Março!$B$10</f>
        <v>*</v>
      </c>
      <c r="H39" s="15" t="str">
        <f>[35]Março!$B$11</f>
        <v>*</v>
      </c>
      <c r="I39" s="15" t="str">
        <f>[35]Março!$B$12</f>
        <v>*</v>
      </c>
      <c r="J39" s="15" t="str">
        <f>[35]Março!$B$13</f>
        <v>*</v>
      </c>
      <c r="K39" s="15" t="str">
        <f>[35]Março!$B$14</f>
        <v>*</v>
      </c>
      <c r="L39" s="15" t="str">
        <f>[35]Março!$B$15</f>
        <v>*</v>
      </c>
      <c r="M39" s="15" t="str">
        <f>[35]Março!$B$16</f>
        <v>*</v>
      </c>
      <c r="N39" s="15" t="str">
        <f>[35]Março!$B$17</f>
        <v>*</v>
      </c>
      <c r="O39" s="15" t="str">
        <f>[35]Março!$B$18</f>
        <v>*</v>
      </c>
      <c r="P39" s="15" t="str">
        <f>[35]Março!$B$19</f>
        <v>*</v>
      </c>
      <c r="Q39" s="15" t="str">
        <f>[35]Março!$B$20</f>
        <v>*</v>
      </c>
      <c r="R39" s="15" t="str">
        <f>[35]Março!$B$21</f>
        <v>*</v>
      </c>
      <c r="S39" s="15" t="str">
        <f>[35]Março!$B$22</f>
        <v>*</v>
      </c>
      <c r="T39" s="15" t="str">
        <f>[35]Março!$B$23</f>
        <v>*</v>
      </c>
      <c r="U39" s="15" t="str">
        <f>[35]Março!$B$24</f>
        <v>*</v>
      </c>
      <c r="V39" s="15" t="str">
        <f>[35]Março!$B$25</f>
        <v>*</v>
      </c>
      <c r="W39" s="15" t="str">
        <f>[35]Março!$B$26</f>
        <v>*</v>
      </c>
      <c r="X39" s="15" t="str">
        <f>[35]Março!$B$27</f>
        <v>*</v>
      </c>
      <c r="Y39" s="15" t="str">
        <f>[35]Março!$B$28</f>
        <v>*</v>
      </c>
      <c r="Z39" s="15" t="str">
        <f>[35]Março!$B$29</f>
        <v>*</v>
      </c>
      <c r="AA39" s="15" t="str">
        <f>[35]Março!$B$30</f>
        <v>*</v>
      </c>
      <c r="AB39" s="15" t="str">
        <f>[35]Março!$B$31</f>
        <v>*</v>
      </c>
      <c r="AC39" s="15" t="str">
        <f>[35]Março!$B$32</f>
        <v>*</v>
      </c>
      <c r="AD39" s="15" t="str">
        <f>[35]Março!$B$33</f>
        <v>*</v>
      </c>
      <c r="AE39" s="15" t="str">
        <f>[35]Março!$B$34</f>
        <v>*</v>
      </c>
      <c r="AF39" s="15" t="str">
        <f>[35]Março!$B$35</f>
        <v>*</v>
      </c>
      <c r="AG39" s="104" t="s">
        <v>132</v>
      </c>
    </row>
    <row r="40" spans="1:37" ht="17.100000000000001" customHeight="1" x14ac:dyDescent="0.2">
      <c r="A40" s="91" t="s">
        <v>152</v>
      </c>
      <c r="B40" s="15" t="str">
        <f>[36]Março!$B$5</f>
        <v>*</v>
      </c>
      <c r="C40" s="15" t="str">
        <f>[36]Março!$B$6</f>
        <v>*</v>
      </c>
      <c r="D40" s="15" t="str">
        <f>[36]Março!$B$7</f>
        <v>*</v>
      </c>
      <c r="E40" s="15" t="str">
        <f>[36]Março!$B$8</f>
        <v>*</v>
      </c>
      <c r="F40" s="15" t="str">
        <f>[36]Março!$B$9</f>
        <v>*</v>
      </c>
      <c r="G40" s="15" t="str">
        <f>[36]Março!$B$10</f>
        <v>*</v>
      </c>
      <c r="H40" s="15" t="str">
        <f>[36]Março!$B$11</f>
        <v>*</v>
      </c>
      <c r="I40" s="15" t="str">
        <f>[36]Março!$B$12</f>
        <v>*</v>
      </c>
      <c r="J40" s="15" t="str">
        <f>[36]Março!$B$13</f>
        <v>*</v>
      </c>
      <c r="K40" s="15" t="str">
        <f>[36]Março!$B$14</f>
        <v>*</v>
      </c>
      <c r="L40" s="15" t="str">
        <f>[36]Março!$B$15</f>
        <v>*</v>
      </c>
      <c r="M40" s="15" t="str">
        <f>[36]Março!$B$16</f>
        <v>*</v>
      </c>
      <c r="N40" s="15" t="str">
        <f>[36]Março!$B$17</f>
        <v>*</v>
      </c>
      <c r="O40" s="15" t="str">
        <f>[36]Março!$B$18</f>
        <v>*</v>
      </c>
      <c r="P40" s="15" t="str">
        <f>[36]Março!$B$19</f>
        <v>*</v>
      </c>
      <c r="Q40" s="15" t="str">
        <f>[36]Março!$B$20</f>
        <v>*</v>
      </c>
      <c r="R40" s="15" t="str">
        <f>[36]Março!$B$21</f>
        <v>*</v>
      </c>
      <c r="S40" s="15" t="str">
        <f>[36]Março!$B$22</f>
        <v>*</v>
      </c>
      <c r="T40" s="15" t="str">
        <f>[36]Março!$B$23</f>
        <v>*</v>
      </c>
      <c r="U40" s="15" t="str">
        <f>[36]Março!$B$24</f>
        <v>*</v>
      </c>
      <c r="V40" s="15" t="str">
        <f>[36]Março!$B$25</f>
        <v>*</v>
      </c>
      <c r="W40" s="15" t="str">
        <f>[36]Março!$B$26</f>
        <v>*</v>
      </c>
      <c r="X40" s="15" t="str">
        <f>[36]Março!$B$27</f>
        <v>*</v>
      </c>
      <c r="Y40" s="15" t="str">
        <f>[36]Março!$B$28</f>
        <v>*</v>
      </c>
      <c r="Z40" s="15" t="str">
        <f>[36]Março!$B$29</f>
        <v>*</v>
      </c>
      <c r="AA40" s="15" t="str">
        <f>[36]Março!$B$30</f>
        <v>*</v>
      </c>
      <c r="AB40" s="15" t="str">
        <f>[36]Março!$B$31</f>
        <v>*</v>
      </c>
      <c r="AC40" s="15" t="str">
        <f>[36]Março!$B$32</f>
        <v>*</v>
      </c>
      <c r="AD40" s="15" t="str">
        <f>[36]Março!$B$33</f>
        <v>*</v>
      </c>
      <c r="AE40" s="15" t="str">
        <f>[36]Março!$B$34</f>
        <v>*</v>
      </c>
      <c r="AF40" s="15" t="str">
        <f>[36]Março!$B$35</f>
        <v>*</v>
      </c>
      <c r="AG40" s="104" t="s">
        <v>132</v>
      </c>
    </row>
    <row r="41" spans="1:37" ht="17.100000000000001" customHeight="1" x14ac:dyDescent="0.2">
      <c r="A41" s="91" t="s">
        <v>153</v>
      </c>
      <c r="B41" s="15" t="str">
        <f>[37]Março!$B$5</f>
        <v>*</v>
      </c>
      <c r="C41" s="15" t="str">
        <f>[37]Março!$B$6</f>
        <v>*</v>
      </c>
      <c r="D41" s="15" t="str">
        <f>[37]Março!$B$7</f>
        <v>*</v>
      </c>
      <c r="E41" s="15" t="str">
        <f>[37]Março!$B$8</f>
        <v>*</v>
      </c>
      <c r="F41" s="15" t="str">
        <f>[37]Março!$B$9</f>
        <v>*</v>
      </c>
      <c r="G41" s="15" t="str">
        <f>[37]Março!$B$10</f>
        <v>*</v>
      </c>
      <c r="H41" s="15" t="str">
        <f>[37]Março!$B$11</f>
        <v>*</v>
      </c>
      <c r="I41" s="15" t="str">
        <f>[37]Março!$B$12</f>
        <v>*</v>
      </c>
      <c r="J41" s="15" t="str">
        <f>[37]Março!$B$13</f>
        <v>*</v>
      </c>
      <c r="K41" s="15" t="str">
        <f>[37]Março!$B$14</f>
        <v>*</v>
      </c>
      <c r="L41" s="15" t="str">
        <f>[37]Março!$B$15</f>
        <v>*</v>
      </c>
      <c r="M41" s="15" t="str">
        <f>[37]Março!$B$16</f>
        <v>*</v>
      </c>
      <c r="N41" s="15" t="str">
        <f>[37]Março!$B$17</f>
        <v>*</v>
      </c>
      <c r="O41" s="15" t="str">
        <f>[37]Março!$B$18</f>
        <v>*</v>
      </c>
      <c r="P41" s="15" t="str">
        <f>[37]Março!$B$19</f>
        <v>*</v>
      </c>
      <c r="Q41" s="15" t="str">
        <f>[37]Março!$B$20</f>
        <v>*</v>
      </c>
      <c r="R41" s="15" t="str">
        <f>[37]Março!$B$21</f>
        <v>*</v>
      </c>
      <c r="S41" s="15" t="str">
        <f>[37]Março!$B$22</f>
        <v>*</v>
      </c>
      <c r="T41" s="15" t="str">
        <f>[37]Março!$B$23</f>
        <v>*</v>
      </c>
      <c r="U41" s="15" t="str">
        <f>[37]Março!$B$24</f>
        <v>*</v>
      </c>
      <c r="V41" s="15">
        <f>[37]Março!$B$25</f>
        <v>25.6</v>
      </c>
      <c r="W41" s="15">
        <f>[37]Março!$B$26</f>
        <v>27.595833333333335</v>
      </c>
      <c r="X41" s="15">
        <f>[37]Março!$B$27</f>
        <v>26.791666666666668</v>
      </c>
      <c r="Y41" s="15">
        <f>[37]Março!$B$28</f>
        <v>25.270833333333332</v>
      </c>
      <c r="Z41" s="15">
        <f>[37]Março!$B$29</f>
        <v>25.341666666666669</v>
      </c>
      <c r="AA41" s="15">
        <f>[37]Março!$B$30</f>
        <v>24.795833333333334</v>
      </c>
      <c r="AB41" s="15">
        <f>[37]Março!$B$31</f>
        <v>24.700000000000003</v>
      </c>
      <c r="AC41" s="15">
        <f>[37]Março!$B$32</f>
        <v>24.608333333333331</v>
      </c>
      <c r="AD41" s="15">
        <f>[37]Março!$B$33</f>
        <v>25.541666666666668</v>
      </c>
      <c r="AE41" s="15">
        <f>[37]Março!$B$34</f>
        <v>25.220833333333331</v>
      </c>
      <c r="AF41" s="15">
        <f>[37]Março!$B$35</f>
        <v>23.908333333333335</v>
      </c>
      <c r="AG41" s="104">
        <f t="shared" si="4"/>
        <v>25.397727272727273</v>
      </c>
    </row>
    <row r="42" spans="1:37" ht="17.100000000000001" customHeight="1" x14ac:dyDescent="0.2">
      <c r="A42" s="91" t="s">
        <v>154</v>
      </c>
      <c r="B42" s="15" t="str">
        <f>[38]Março!$B$5</f>
        <v>*</v>
      </c>
      <c r="C42" s="15" t="str">
        <f>[38]Março!$B$6</f>
        <v>*</v>
      </c>
      <c r="D42" s="15" t="str">
        <f>[38]Março!$B$7</f>
        <v>*</v>
      </c>
      <c r="E42" s="15" t="str">
        <f>[38]Março!$B$8</f>
        <v>*</v>
      </c>
      <c r="F42" s="15" t="str">
        <f>[38]Março!$B$9</f>
        <v>*</v>
      </c>
      <c r="G42" s="15" t="str">
        <f>[38]Março!$B$10</f>
        <v>*</v>
      </c>
      <c r="H42" s="15" t="str">
        <f>[38]Março!$B$11</f>
        <v>*</v>
      </c>
      <c r="I42" s="15" t="str">
        <f>[38]Março!$B$12</f>
        <v>*</v>
      </c>
      <c r="J42" s="15" t="str">
        <f>[38]Março!$B$13</f>
        <v>*</v>
      </c>
      <c r="K42" s="15" t="str">
        <f>[38]Março!$B$14</f>
        <v>*</v>
      </c>
      <c r="L42" s="15" t="str">
        <f>[38]Março!$B$15</f>
        <v>*</v>
      </c>
      <c r="M42" s="15" t="str">
        <f>[38]Março!$B$16</f>
        <v>*</v>
      </c>
      <c r="N42" s="15" t="str">
        <f>[38]Março!$B$17</f>
        <v>*</v>
      </c>
      <c r="O42" s="15" t="str">
        <f>[38]Março!$B$18</f>
        <v>*</v>
      </c>
      <c r="P42" s="15" t="str">
        <f>[38]Março!$B$19</f>
        <v>*</v>
      </c>
      <c r="Q42" s="15" t="str">
        <f>[38]Março!$B$20</f>
        <v>*</v>
      </c>
      <c r="R42" s="15" t="str">
        <f>[38]Março!$B$21</f>
        <v>*</v>
      </c>
      <c r="S42" s="15" t="str">
        <f>[38]Março!$B$22</f>
        <v>*</v>
      </c>
      <c r="T42" s="15" t="str">
        <f>[38]Março!$B$23</f>
        <v>*</v>
      </c>
      <c r="U42" s="15" t="str">
        <f>[38]Março!$B$24</f>
        <v>*</v>
      </c>
      <c r="V42" s="15">
        <f>[38]Março!$B$25</f>
        <v>26.266666666666666</v>
      </c>
      <c r="W42" s="15">
        <f>[38]Março!$B$26</f>
        <v>26.633333333333336</v>
      </c>
      <c r="X42" s="15">
        <f>[38]Março!$B$27</f>
        <v>27.279166666666669</v>
      </c>
      <c r="Y42" s="15">
        <f>[38]Março!$B$28</f>
        <v>27.687499999999996</v>
      </c>
      <c r="Z42" s="15">
        <f>[38]Março!$B$29</f>
        <v>24.170833333333334</v>
      </c>
      <c r="AA42" s="15">
        <f>[38]Março!$B$30</f>
        <v>22.920833333333331</v>
      </c>
      <c r="AB42" s="15">
        <f>[38]Março!$B$31</f>
        <v>23.987500000000001</v>
      </c>
      <c r="AC42" s="15">
        <f>[38]Março!$B$32</f>
        <v>23.191666666666666</v>
      </c>
      <c r="AD42" s="15">
        <f>[38]Março!$B$33</f>
        <v>24.724999999999998</v>
      </c>
      <c r="AE42" s="15">
        <f>[38]Março!$B$34</f>
        <v>24.174999999999997</v>
      </c>
      <c r="AF42" s="15">
        <f>[38]Março!$B$35</f>
        <v>23.058333333333334</v>
      </c>
      <c r="AG42" s="104">
        <f t="shared" si="4"/>
        <v>24.917803030303034</v>
      </c>
    </row>
    <row r="43" spans="1:37" s="5" customFormat="1" ht="17.100000000000001" customHeight="1" x14ac:dyDescent="0.2">
      <c r="A43" s="93" t="s">
        <v>34</v>
      </c>
      <c r="B43" s="25">
        <f t="shared" ref="B43:AG43" si="5">AVERAGE(B5:B42)</f>
        <v>25.742491626184815</v>
      </c>
      <c r="C43" s="25">
        <f t="shared" si="5"/>
        <v>25.934867301171479</v>
      </c>
      <c r="D43" s="25">
        <f t="shared" si="5"/>
        <v>26.754536713286711</v>
      </c>
      <c r="E43" s="25">
        <f t="shared" si="5"/>
        <v>27.312465720553952</v>
      </c>
      <c r="F43" s="25">
        <f t="shared" si="5"/>
        <v>26.405785513506107</v>
      </c>
      <c r="G43" s="25">
        <f t="shared" si="5"/>
        <v>25.553661616161623</v>
      </c>
      <c r="H43" s="25">
        <f t="shared" si="5"/>
        <v>26.029991370808681</v>
      </c>
      <c r="I43" s="25">
        <f t="shared" si="5"/>
        <v>27.022822398190041</v>
      </c>
      <c r="J43" s="25">
        <f t="shared" si="5"/>
        <v>26.051065440969289</v>
      </c>
      <c r="K43" s="25">
        <f t="shared" si="5"/>
        <v>25.369508136094673</v>
      </c>
      <c r="L43" s="25">
        <f t="shared" si="5"/>
        <v>26.577580912677075</v>
      </c>
      <c r="M43" s="25">
        <f t="shared" si="5"/>
        <v>27.518295257374202</v>
      </c>
      <c r="N43" s="25">
        <f t="shared" si="5"/>
        <v>28.223189630881929</v>
      </c>
      <c r="O43" s="25">
        <f t="shared" si="5"/>
        <v>28.431004041248602</v>
      </c>
      <c r="P43" s="25">
        <f t="shared" si="5"/>
        <v>27.863403263403256</v>
      </c>
      <c r="Q43" s="25">
        <f t="shared" si="5"/>
        <v>27.299207459207466</v>
      </c>
      <c r="R43" s="25">
        <f t="shared" si="5"/>
        <v>28.607520396270395</v>
      </c>
      <c r="S43" s="25">
        <f t="shared" si="5"/>
        <v>28.460591491841491</v>
      </c>
      <c r="T43" s="25">
        <f t="shared" si="5"/>
        <v>27.980530078895463</v>
      </c>
      <c r="U43" s="25">
        <f t="shared" si="5"/>
        <v>26.950608269935195</v>
      </c>
      <c r="V43" s="25">
        <f t="shared" si="5"/>
        <v>26.017982772435911</v>
      </c>
      <c r="W43" s="25">
        <f t="shared" si="5"/>
        <v>26.614207909125184</v>
      </c>
      <c r="X43" s="25">
        <f t="shared" si="5"/>
        <v>27.543144321710898</v>
      </c>
      <c r="Y43" s="25">
        <f t="shared" si="5"/>
        <v>27.637257126931043</v>
      </c>
      <c r="Z43" s="25">
        <f t="shared" si="5"/>
        <v>24.026822552447552</v>
      </c>
      <c r="AA43" s="25">
        <f t="shared" si="5"/>
        <v>21.601221955128207</v>
      </c>
      <c r="AB43" s="25">
        <f t="shared" si="5"/>
        <v>22.941216002530041</v>
      </c>
      <c r="AC43" s="25">
        <f t="shared" si="5"/>
        <v>23.721960565476191</v>
      </c>
      <c r="AD43" s="25">
        <f t="shared" si="5"/>
        <v>24.91728766025641</v>
      </c>
      <c r="AE43" s="25">
        <f t="shared" si="5"/>
        <v>24.41893939393939</v>
      </c>
      <c r="AF43" s="25">
        <f t="shared" si="5"/>
        <v>23.437104419931739</v>
      </c>
      <c r="AG43" s="104">
        <f t="shared" si="5"/>
        <v>25.949021508313837</v>
      </c>
      <c r="AH43" s="8"/>
    </row>
    <row r="44" spans="1:37" x14ac:dyDescent="0.2">
      <c r="A44" s="84"/>
      <c r="B44" s="66"/>
      <c r="C44" s="66"/>
      <c r="D44" s="66" t="s">
        <v>143</v>
      </c>
      <c r="E44" s="66"/>
      <c r="F44" s="66"/>
      <c r="G44" s="6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71"/>
      <c r="AE44" s="71"/>
      <c r="AF44" s="72"/>
      <c r="AG44" s="80"/>
      <c r="AH44"/>
    </row>
    <row r="45" spans="1:37" x14ac:dyDescent="0.2">
      <c r="A45" s="84"/>
      <c r="B45" s="85" t="s">
        <v>134</v>
      </c>
      <c r="C45" s="85"/>
      <c r="D45" s="85"/>
      <c r="E45" s="85"/>
      <c r="F45" s="85"/>
      <c r="G45" s="85"/>
      <c r="H45" s="85"/>
      <c r="I45" s="85"/>
      <c r="J45" s="86"/>
      <c r="K45" s="86"/>
      <c r="L45" s="86"/>
      <c r="M45" s="86" t="s">
        <v>51</v>
      </c>
      <c r="N45" s="86"/>
      <c r="O45" s="86"/>
      <c r="P45" s="86"/>
      <c r="Q45" s="86"/>
      <c r="R45" s="86"/>
      <c r="S45" s="86"/>
      <c r="T45" s="150" t="s">
        <v>135</v>
      </c>
      <c r="U45" s="150"/>
      <c r="V45" s="150"/>
      <c r="W45" s="150"/>
      <c r="X45" s="150"/>
      <c r="Y45" s="86"/>
      <c r="Z45" s="86"/>
      <c r="AA45" s="86"/>
      <c r="AB45" s="86"/>
      <c r="AC45" s="86"/>
      <c r="AD45" s="86"/>
      <c r="AE45" s="86"/>
      <c r="AF45" s="86"/>
      <c r="AG45" s="69"/>
      <c r="AH45" s="2"/>
    </row>
    <row r="46" spans="1:37" x14ac:dyDescent="0.2">
      <c r="A46" s="64"/>
      <c r="B46" s="86"/>
      <c r="C46" s="86"/>
      <c r="D46" s="86"/>
      <c r="E46" s="86"/>
      <c r="F46" s="86"/>
      <c r="G46" s="86"/>
      <c r="H46" s="86"/>
      <c r="I46" s="86"/>
      <c r="J46" s="87"/>
      <c r="K46" s="87"/>
      <c r="L46" s="87"/>
      <c r="M46" s="87" t="s">
        <v>52</v>
      </c>
      <c r="N46" s="87"/>
      <c r="O46" s="87"/>
      <c r="P46" s="87"/>
      <c r="Q46" s="86"/>
      <c r="R46" s="86"/>
      <c r="S46" s="86"/>
      <c r="T46" s="151" t="s">
        <v>136</v>
      </c>
      <c r="U46" s="151"/>
      <c r="V46" s="151"/>
      <c r="W46" s="151"/>
      <c r="X46" s="151"/>
      <c r="Y46" s="86"/>
      <c r="Z46" s="86"/>
      <c r="AA46" s="86"/>
      <c r="AB46" s="86"/>
      <c r="AC46" s="86"/>
      <c r="AD46" s="71"/>
      <c r="AE46" s="66"/>
      <c r="AF46" s="66"/>
      <c r="AG46" s="73"/>
      <c r="AH46" s="2"/>
      <c r="AI46" s="2"/>
      <c r="AK46" s="24" t="s">
        <v>50</v>
      </c>
    </row>
    <row r="47" spans="1:37" x14ac:dyDescent="0.2">
      <c r="A47" s="84"/>
      <c r="B47" s="66"/>
      <c r="C47" s="66"/>
      <c r="D47" s="66"/>
      <c r="E47" s="66"/>
      <c r="F47" s="66"/>
      <c r="G47" s="66"/>
      <c r="H47" s="66"/>
      <c r="I47" s="66"/>
      <c r="J47" s="6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71"/>
      <c r="AE47" s="71"/>
      <c r="AF47" s="72"/>
      <c r="AG47" s="105"/>
      <c r="AH47" s="23"/>
      <c r="AI47" s="2"/>
    </row>
    <row r="48" spans="1:37" x14ac:dyDescent="0.2">
      <c r="A48" s="64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69"/>
      <c r="AJ48" s="24" t="s">
        <v>50</v>
      </c>
    </row>
    <row r="49" spans="1:37" ht="13.5" thickBot="1" x14ac:dyDescent="0.25">
      <c r="A49" s="78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9"/>
      <c r="AJ49" s="24" t="s">
        <v>50</v>
      </c>
    </row>
    <row r="50" spans="1:37" x14ac:dyDescent="0.2">
      <c r="E50" s="2" t="s">
        <v>50</v>
      </c>
    </row>
    <row r="53" spans="1:37" x14ac:dyDescent="0.2">
      <c r="B53" s="2" t="s">
        <v>50</v>
      </c>
      <c r="T53" s="2" t="s">
        <v>50</v>
      </c>
    </row>
    <row r="55" spans="1:37" x14ac:dyDescent="0.2">
      <c r="G55" s="2" t="s">
        <v>50</v>
      </c>
    </row>
    <row r="58" spans="1:37" x14ac:dyDescent="0.2">
      <c r="Q58" s="2" t="s">
        <v>50</v>
      </c>
    </row>
    <row r="59" spans="1:37" x14ac:dyDescent="0.2">
      <c r="AK59" s="24" t="s">
        <v>50</v>
      </c>
    </row>
    <row r="60" spans="1:37" x14ac:dyDescent="0.2">
      <c r="I60" s="2" t="s">
        <v>50</v>
      </c>
    </row>
  </sheetData>
  <mergeCells count="36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45:X45"/>
    <mergeCell ref="T46:X46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6"/>
  <sheetViews>
    <sheetView topLeftCell="E1" zoomScale="90" zoomScaleNormal="90" workbookViewId="0">
      <selection activeCell="AI52" sqref="AI52"/>
    </sheetView>
  </sheetViews>
  <sheetFormatPr defaultRowHeight="12.75" x14ac:dyDescent="0.2"/>
  <cols>
    <col min="1" max="1" width="18.85546875" style="2" customWidth="1"/>
    <col min="2" max="2" width="6.85546875" style="2" customWidth="1"/>
    <col min="3" max="4" width="6.28515625" style="2" customWidth="1"/>
    <col min="5" max="5" width="6.42578125" style="2" customWidth="1"/>
    <col min="6" max="7" width="6" style="2" customWidth="1"/>
    <col min="8" max="8" width="6.7109375" style="2" customWidth="1"/>
    <col min="9" max="10" width="6.140625" style="2" customWidth="1"/>
    <col min="11" max="11" width="7" style="2" customWidth="1"/>
    <col min="12" max="12" width="6.42578125" style="2" customWidth="1"/>
    <col min="13" max="13" width="6.140625" style="2" customWidth="1"/>
    <col min="14" max="14" width="6.42578125" style="2" customWidth="1"/>
    <col min="15" max="16" width="6.28515625" style="2" customWidth="1"/>
    <col min="17" max="18" width="6" style="2" customWidth="1"/>
    <col min="19" max="19" width="6.28515625" style="2" customWidth="1"/>
    <col min="20" max="20" width="6.140625" style="2" customWidth="1"/>
    <col min="21" max="21" width="6.42578125" style="2" customWidth="1"/>
    <col min="22" max="23" width="6" style="2" customWidth="1"/>
    <col min="24" max="24" width="5" style="2" customWidth="1"/>
    <col min="25" max="25" width="6.140625" style="2" customWidth="1"/>
    <col min="26" max="26" width="6.42578125" style="2" bestFit="1" customWidth="1"/>
    <col min="27" max="27" width="5.42578125" style="2" customWidth="1"/>
    <col min="28" max="29" width="6.42578125" style="2" bestFit="1" customWidth="1"/>
    <col min="30" max="30" width="5.28515625" style="2" customWidth="1"/>
    <col min="31" max="32" width="6.42578125" style="2" bestFit="1" customWidth="1"/>
    <col min="33" max="33" width="8.85546875" style="9" bestFit="1" customWidth="1"/>
    <col min="34" max="34" width="8.28515625" style="1" bestFit="1" customWidth="1"/>
    <col min="35" max="35" width="16.140625" style="13" bestFit="1" customWidth="1"/>
  </cols>
  <sheetData>
    <row r="1" spans="1:37" ht="20.100000000000001" customHeight="1" x14ac:dyDescent="0.2">
      <c r="A1" s="171" t="s">
        <v>30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43"/>
    </row>
    <row r="2" spans="1:37" s="4" customFormat="1" ht="20.100000000000001" customHeight="1" x14ac:dyDescent="0.2">
      <c r="A2" s="170" t="s">
        <v>21</v>
      </c>
      <c r="B2" s="173" t="s">
        <v>133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44" t="s">
        <v>53</v>
      </c>
    </row>
    <row r="3" spans="1:37" s="5" customFormat="1" ht="20.100000000000001" customHeight="1" x14ac:dyDescent="0.2">
      <c r="A3" s="159"/>
      <c r="B3" s="161">
        <v>1</v>
      </c>
      <c r="C3" s="161">
        <f>SUM(B3+1)</f>
        <v>2</v>
      </c>
      <c r="D3" s="161">
        <f t="shared" ref="D3:AD3" si="0">SUM(C3+1)</f>
        <v>3</v>
      </c>
      <c r="E3" s="161">
        <f t="shared" si="0"/>
        <v>4</v>
      </c>
      <c r="F3" s="161">
        <f t="shared" si="0"/>
        <v>5</v>
      </c>
      <c r="G3" s="161">
        <f t="shared" si="0"/>
        <v>6</v>
      </c>
      <c r="H3" s="161">
        <f t="shared" si="0"/>
        <v>7</v>
      </c>
      <c r="I3" s="161">
        <f t="shared" si="0"/>
        <v>8</v>
      </c>
      <c r="J3" s="161">
        <f t="shared" si="0"/>
        <v>9</v>
      </c>
      <c r="K3" s="161">
        <f t="shared" si="0"/>
        <v>10</v>
      </c>
      <c r="L3" s="161">
        <f t="shared" si="0"/>
        <v>11</v>
      </c>
      <c r="M3" s="161">
        <f t="shared" si="0"/>
        <v>12</v>
      </c>
      <c r="N3" s="161">
        <f t="shared" si="0"/>
        <v>13</v>
      </c>
      <c r="O3" s="161">
        <f t="shared" si="0"/>
        <v>14</v>
      </c>
      <c r="P3" s="161">
        <f t="shared" si="0"/>
        <v>15</v>
      </c>
      <c r="Q3" s="161">
        <f t="shared" si="0"/>
        <v>16</v>
      </c>
      <c r="R3" s="161">
        <f t="shared" si="0"/>
        <v>17</v>
      </c>
      <c r="S3" s="161">
        <f t="shared" si="0"/>
        <v>18</v>
      </c>
      <c r="T3" s="161">
        <f t="shared" si="0"/>
        <v>19</v>
      </c>
      <c r="U3" s="161">
        <f t="shared" si="0"/>
        <v>20</v>
      </c>
      <c r="V3" s="161">
        <f t="shared" si="0"/>
        <v>21</v>
      </c>
      <c r="W3" s="161">
        <f t="shared" si="0"/>
        <v>22</v>
      </c>
      <c r="X3" s="161">
        <f t="shared" si="0"/>
        <v>23</v>
      </c>
      <c r="Y3" s="161">
        <f t="shared" si="0"/>
        <v>24</v>
      </c>
      <c r="Z3" s="161">
        <f t="shared" si="0"/>
        <v>25</v>
      </c>
      <c r="AA3" s="161">
        <f t="shared" si="0"/>
        <v>26</v>
      </c>
      <c r="AB3" s="161">
        <f t="shared" si="0"/>
        <v>27</v>
      </c>
      <c r="AC3" s="161">
        <f t="shared" si="0"/>
        <v>28</v>
      </c>
      <c r="AD3" s="161">
        <f t="shared" si="0"/>
        <v>29</v>
      </c>
      <c r="AE3" s="161">
        <v>30</v>
      </c>
      <c r="AF3" s="161">
        <v>31</v>
      </c>
      <c r="AG3" s="140" t="s">
        <v>44</v>
      </c>
      <c r="AH3" s="141" t="s">
        <v>41</v>
      </c>
      <c r="AI3" s="142" t="s">
        <v>54</v>
      </c>
    </row>
    <row r="4" spans="1:37" s="5" customFormat="1" ht="20.100000000000001" customHeight="1" x14ac:dyDescent="0.2">
      <c r="A4" s="159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33" t="s">
        <v>39</v>
      </c>
      <c r="AH4" s="29" t="s">
        <v>39</v>
      </c>
      <c r="AI4" s="90"/>
    </row>
    <row r="5" spans="1:37" s="5" customFormat="1" ht="20.100000000000001" customHeight="1" x14ac:dyDescent="0.2">
      <c r="A5" s="148" t="s">
        <v>45</v>
      </c>
      <c r="B5" s="14">
        <f>[1]Março!$K$5</f>
        <v>0</v>
      </c>
      <c r="C5" s="14">
        <f>[1]Março!$K$6</f>
        <v>23.4</v>
      </c>
      <c r="D5" s="14">
        <f>[1]Março!$K$7</f>
        <v>0</v>
      </c>
      <c r="E5" s="14">
        <f>[1]Março!$K$8</f>
        <v>7.6</v>
      </c>
      <c r="F5" s="14">
        <f>[1]Março!$K$9</f>
        <v>0.4</v>
      </c>
      <c r="G5" s="14">
        <f>[1]Março!$K$10</f>
        <v>0.2</v>
      </c>
      <c r="H5" s="14">
        <f>[1]Março!$K$11</f>
        <v>0.6</v>
      </c>
      <c r="I5" s="14">
        <f>[1]Março!$K$12</f>
        <v>0.6</v>
      </c>
      <c r="J5" s="14">
        <f>[1]Março!$K$13</f>
        <v>1</v>
      </c>
      <c r="K5" s="14">
        <f>[1]Março!$K$14</f>
        <v>12.2</v>
      </c>
      <c r="L5" s="14">
        <f>[1]Março!$K$15</f>
        <v>0.2</v>
      </c>
      <c r="M5" s="14">
        <f>[1]Março!$K$16</f>
        <v>0</v>
      </c>
      <c r="N5" s="14">
        <f>[1]Março!$K$17</f>
        <v>0</v>
      </c>
      <c r="O5" s="14">
        <f>[1]Março!$K$18</f>
        <v>0</v>
      </c>
      <c r="P5" s="14">
        <f>[1]Março!$K$19</f>
        <v>0</v>
      </c>
      <c r="Q5" s="14">
        <f>[1]Março!$K$20</f>
        <v>0</v>
      </c>
      <c r="R5" s="14">
        <f>[1]Março!$K$21</f>
        <v>0</v>
      </c>
      <c r="S5" s="14">
        <f>[1]Março!$K$22</f>
        <v>0</v>
      </c>
      <c r="T5" s="14">
        <f>[1]Março!$K$23</f>
        <v>0</v>
      </c>
      <c r="U5" s="14">
        <f>[1]Março!$K$24</f>
        <v>0</v>
      </c>
      <c r="V5" s="14">
        <f>[1]Março!$K$25</f>
        <v>1.2</v>
      </c>
      <c r="W5" s="14">
        <f>[1]Março!$K$26</f>
        <v>0</v>
      </c>
      <c r="X5" s="14">
        <f>[1]Março!$K$27</f>
        <v>0</v>
      </c>
      <c r="Y5" s="14">
        <f>[1]Março!$K$28</f>
        <v>0</v>
      </c>
      <c r="Z5" s="14">
        <f>[1]Março!$K$29</f>
        <v>4.6000000000000005</v>
      </c>
      <c r="AA5" s="14">
        <f>[1]Março!$K$30</f>
        <v>0.2</v>
      </c>
      <c r="AB5" s="14">
        <f>[1]Março!$K$31</f>
        <v>26</v>
      </c>
      <c r="AC5" s="14">
        <f>[1]Março!$K$32</f>
        <v>4.2</v>
      </c>
      <c r="AD5" s="14">
        <f>[1]Março!$K$33</f>
        <v>0.8</v>
      </c>
      <c r="AE5" s="14">
        <f>[1]Março!$K$34</f>
        <v>0</v>
      </c>
      <c r="AF5" s="14">
        <f>[1]Março!$K$35</f>
        <v>10.599999999999994</v>
      </c>
      <c r="AG5" s="28">
        <f t="shared" ref="AG5" si="1">SUM(B5:AF5)</f>
        <v>93.800000000000011</v>
      </c>
      <c r="AH5" s="31">
        <f t="shared" ref="AH5" si="2">MAX(B5:AF5)</f>
        <v>26</v>
      </c>
      <c r="AI5" s="92">
        <f t="shared" ref="AI5" si="3">COUNTIF(B5:AF5,"=0,0")</f>
        <v>15</v>
      </c>
    </row>
    <row r="6" spans="1:37" ht="17.100000000000001" customHeight="1" x14ac:dyDescent="0.2">
      <c r="A6" s="148" t="s">
        <v>0</v>
      </c>
      <c r="B6" s="15">
        <f>[2]Março!$K$5</f>
        <v>24.6</v>
      </c>
      <c r="C6" s="15">
        <f>[2]Março!$K$6</f>
        <v>0.2</v>
      </c>
      <c r="D6" s="15">
        <f>[2]Março!$K$7</f>
        <v>22.599999999999998</v>
      </c>
      <c r="E6" s="15">
        <f>[2]Março!$K$8</f>
        <v>0</v>
      </c>
      <c r="F6" s="15">
        <f>[2]Março!$K$9</f>
        <v>13.600000000000001</v>
      </c>
      <c r="G6" s="15">
        <f>[2]Março!$K$10</f>
        <v>1.9999999999999998</v>
      </c>
      <c r="H6" s="15">
        <f>[2]Março!$K$11</f>
        <v>0</v>
      </c>
      <c r="I6" s="15">
        <f>[2]Março!$K$12</f>
        <v>0.2</v>
      </c>
      <c r="J6" s="15">
        <f>[2]Março!$K$13</f>
        <v>36.4</v>
      </c>
      <c r="K6" s="15">
        <f>[2]Março!$K$14</f>
        <v>1.2</v>
      </c>
      <c r="L6" s="15">
        <f>[2]Março!$K$15</f>
        <v>2.2000000000000002</v>
      </c>
      <c r="M6" s="15">
        <f>[2]Março!$K$16</f>
        <v>23.799999999999997</v>
      </c>
      <c r="N6" s="15">
        <f>[2]Março!$K$17</f>
        <v>1.9999999999999998</v>
      </c>
      <c r="O6" s="15">
        <f>[2]Março!$K$18</f>
        <v>1.5999999999999999</v>
      </c>
      <c r="P6" s="15">
        <f>[2]Março!$K$19</f>
        <v>6.0000000000000009</v>
      </c>
      <c r="Q6" s="15">
        <f>[2]Março!$K$20</f>
        <v>0</v>
      </c>
      <c r="R6" s="15">
        <f>[2]Março!$K$21</f>
        <v>0.2</v>
      </c>
      <c r="S6" s="15">
        <f>[2]Março!$K$22</f>
        <v>0</v>
      </c>
      <c r="T6" s="15">
        <f>[2]Março!$K$23</f>
        <v>13.6</v>
      </c>
      <c r="U6" s="15">
        <f>[2]Março!$K$24</f>
        <v>9.5999999999999979</v>
      </c>
      <c r="V6" s="15">
        <f>[2]Março!$K$25</f>
        <v>7.6</v>
      </c>
      <c r="W6" s="15">
        <f>[2]Março!$K$26</f>
        <v>20.2</v>
      </c>
      <c r="X6" s="15">
        <f>[2]Março!$K$27</f>
        <v>7.2</v>
      </c>
      <c r="Y6" s="15">
        <f>[2]Março!$K$28</f>
        <v>0.8</v>
      </c>
      <c r="Z6" s="15">
        <f>[2]Março!$K$29</f>
        <v>1.9999999999999998</v>
      </c>
      <c r="AA6" s="15">
        <f>[2]Março!$K$30</f>
        <v>1.5999999999999999</v>
      </c>
      <c r="AB6" s="15">
        <f>[2]Março!$K$31</f>
        <v>1.5999999999999999</v>
      </c>
      <c r="AC6" s="15">
        <f>[2]Março!$K$32</f>
        <v>1</v>
      </c>
      <c r="AD6" s="15">
        <f>[2]Março!$K$33</f>
        <v>0.60000000000000009</v>
      </c>
      <c r="AE6" s="15">
        <f>[2]Março!$K$34</f>
        <v>0.60000000000000009</v>
      </c>
      <c r="AF6" s="15">
        <f>[2]Março!$K$35</f>
        <v>0.60000000000000009</v>
      </c>
      <c r="AG6" s="28">
        <f t="shared" ref="AG6:AG17" si="4">SUM(B6:AF6)</f>
        <v>203.59999999999991</v>
      </c>
      <c r="AH6" s="31">
        <f>MAX(B6:AF6)</f>
        <v>36.4</v>
      </c>
      <c r="AI6" s="92">
        <f t="shared" ref="AI6:AI31" si="5">COUNTIF(B6:AF6,"=0,0")</f>
        <v>4</v>
      </c>
    </row>
    <row r="7" spans="1:37" ht="17.100000000000001" customHeight="1" x14ac:dyDescent="0.2">
      <c r="A7" s="148" t="s">
        <v>1</v>
      </c>
      <c r="B7" s="15">
        <f>[3]Março!$K$5</f>
        <v>0</v>
      </c>
      <c r="C7" s="15">
        <f>[3]Março!$K$6</f>
        <v>3.6</v>
      </c>
      <c r="D7" s="15">
        <f>[3]Março!$K$7</f>
        <v>0</v>
      </c>
      <c r="E7" s="15">
        <f>[3]Março!$K$8</f>
        <v>0</v>
      </c>
      <c r="F7" s="15">
        <f>[3]Março!$K$9</f>
        <v>0</v>
      </c>
      <c r="G7" s="15">
        <f>[3]Março!$K$10</f>
        <v>10.399999999999999</v>
      </c>
      <c r="H7" s="15">
        <f>[3]Março!$K$11</f>
        <v>2.2000000000000002</v>
      </c>
      <c r="I7" s="15">
        <f>[3]Março!$K$12</f>
        <v>0.2</v>
      </c>
      <c r="J7" s="15">
        <f>[3]Março!$K$13</f>
        <v>1.6</v>
      </c>
      <c r="K7" s="15">
        <f>[3]Março!$K$14</f>
        <v>5.8</v>
      </c>
      <c r="L7" s="15">
        <f>[3]Março!$K$15</f>
        <v>7.6000000000000005</v>
      </c>
      <c r="M7" s="15">
        <f>[3]Março!$K$16</f>
        <v>0</v>
      </c>
      <c r="N7" s="15">
        <f>[3]Março!$K$17</f>
        <v>2.2000000000000002</v>
      </c>
      <c r="O7" s="15">
        <f>[3]Março!$K$18</f>
        <v>0</v>
      </c>
      <c r="P7" s="15">
        <f>[3]Março!$K$19</f>
        <v>2.6</v>
      </c>
      <c r="Q7" s="15">
        <f>[3]Março!$K$20</f>
        <v>0.2</v>
      </c>
      <c r="R7" s="15">
        <f>[3]Março!$K$21</f>
        <v>0</v>
      </c>
      <c r="S7" s="15">
        <f>[3]Março!$K$22</f>
        <v>0</v>
      </c>
      <c r="T7" s="15">
        <f>[3]Março!$K$23</f>
        <v>0</v>
      </c>
      <c r="U7" s="15">
        <f>[3]Março!$K$24</f>
        <v>2.6</v>
      </c>
      <c r="V7" s="15">
        <f>[3]Março!$K$25</f>
        <v>0.4</v>
      </c>
      <c r="W7" s="15">
        <f>[3]Março!$K$26</f>
        <v>0</v>
      </c>
      <c r="X7" s="15">
        <f>[3]Março!$K$27</f>
        <v>0</v>
      </c>
      <c r="Y7" s="15">
        <f>[3]Março!$K$28</f>
        <v>6</v>
      </c>
      <c r="Z7" s="15">
        <f>[3]Março!$K$29</f>
        <v>0.4</v>
      </c>
      <c r="AA7" s="15">
        <f>[3]Março!$K$30</f>
        <v>0</v>
      </c>
      <c r="AB7" s="15">
        <f>[3]Março!$K$31</f>
        <v>5.2</v>
      </c>
      <c r="AC7" s="15">
        <f>[3]Março!$K$32</f>
        <v>3.6000000000000005</v>
      </c>
      <c r="AD7" s="15">
        <f>[3]Março!$K$33</f>
        <v>0</v>
      </c>
      <c r="AE7" s="15">
        <f>[3]Março!$K$34</f>
        <v>0</v>
      </c>
      <c r="AF7" s="15">
        <f>[3]Março!$K$35</f>
        <v>43.8</v>
      </c>
      <c r="AG7" s="28">
        <f t="shared" si="4"/>
        <v>98.4</v>
      </c>
      <c r="AH7" s="31">
        <f t="shared" ref="AH7:AH17" si="6">MAX(B7:AF7)</f>
        <v>43.8</v>
      </c>
      <c r="AI7" s="92">
        <f t="shared" si="5"/>
        <v>14</v>
      </c>
    </row>
    <row r="8" spans="1:37" ht="17.100000000000001" customHeight="1" x14ac:dyDescent="0.2">
      <c r="A8" s="148" t="s">
        <v>55</v>
      </c>
      <c r="B8" s="15">
        <f>[4]Março!$K$5</f>
        <v>0</v>
      </c>
      <c r="C8" s="15">
        <f>[4]Março!$K$6</f>
        <v>1.6</v>
      </c>
      <c r="D8" s="15">
        <f>[4]Março!$K$7</f>
        <v>0</v>
      </c>
      <c r="E8" s="15">
        <f>[4]Março!$K$8</f>
        <v>1.2</v>
      </c>
      <c r="F8" s="15">
        <f>[4]Março!$K$9</f>
        <v>0.4</v>
      </c>
      <c r="G8" s="15">
        <f>[4]Março!$K$10</f>
        <v>3.8</v>
      </c>
      <c r="H8" s="15">
        <f>[4]Março!$K$11</f>
        <v>0</v>
      </c>
      <c r="I8" s="15">
        <f>[4]Março!$K$12</f>
        <v>0</v>
      </c>
      <c r="J8" s="15">
        <f>[4]Março!$K$13</f>
        <v>0.4</v>
      </c>
      <c r="K8" s="15">
        <f>[4]Março!$K$14</f>
        <v>10.4</v>
      </c>
      <c r="L8" s="15">
        <f>[4]Março!$K$15</f>
        <v>0.4</v>
      </c>
      <c r="M8" s="15">
        <f>[4]Março!$K$16</f>
        <v>0</v>
      </c>
      <c r="N8" s="15">
        <f>[4]Março!$K$17</f>
        <v>7.4</v>
      </c>
      <c r="O8" s="15">
        <f>[4]Março!$K$18</f>
        <v>0</v>
      </c>
      <c r="P8" s="15">
        <f>[4]Março!$K$19</f>
        <v>0</v>
      </c>
      <c r="Q8" s="15">
        <f>[4]Março!$K$20</f>
        <v>0.2</v>
      </c>
      <c r="R8" s="15">
        <f>[4]Março!$K$21</f>
        <v>0</v>
      </c>
      <c r="S8" s="15">
        <f>[4]Março!$K$22</f>
        <v>0</v>
      </c>
      <c r="T8" s="15">
        <f>[4]Março!$K$23</f>
        <v>0</v>
      </c>
      <c r="U8" s="15">
        <f>[4]Março!$K$24</f>
        <v>0</v>
      </c>
      <c r="V8" s="15">
        <f>[4]Março!$K$25</f>
        <v>1.4</v>
      </c>
      <c r="W8" s="15">
        <f>[4]Março!$K$26</f>
        <v>0.2</v>
      </c>
      <c r="X8" s="15">
        <f>[4]Março!$K$27</f>
        <v>0</v>
      </c>
      <c r="Y8" s="15">
        <f>[4]Março!$K$28</f>
        <v>0</v>
      </c>
      <c r="Z8" s="15">
        <f>[4]Março!$K$29</f>
        <v>10.199999999999999</v>
      </c>
      <c r="AA8" s="15">
        <f>[4]Março!$K$30</f>
        <v>0</v>
      </c>
      <c r="AB8" s="15">
        <f>[4]Março!$K$31</f>
        <v>0.2</v>
      </c>
      <c r="AC8" s="15">
        <f>[4]Março!$K$32</f>
        <v>9</v>
      </c>
      <c r="AD8" s="15">
        <f>[4]Março!$K$33</f>
        <v>0</v>
      </c>
      <c r="AE8" s="15">
        <f>[4]Março!$K$34</f>
        <v>0</v>
      </c>
      <c r="AF8" s="15">
        <f>[4]Março!$K$35</f>
        <v>29.2</v>
      </c>
      <c r="AG8" s="28">
        <f t="shared" ref="AG8" si="7">SUM(B8:AF8)</f>
        <v>76</v>
      </c>
      <c r="AH8" s="31">
        <f t="shared" si="6"/>
        <v>29.2</v>
      </c>
      <c r="AI8" s="92">
        <f t="shared" si="5"/>
        <v>16</v>
      </c>
    </row>
    <row r="9" spans="1:37" ht="17.100000000000001" customHeight="1" x14ac:dyDescent="0.2">
      <c r="A9" s="148" t="s">
        <v>46</v>
      </c>
      <c r="B9" s="15" t="str">
        <f>[5]Março!$K$5</f>
        <v>*</v>
      </c>
      <c r="C9" s="15" t="str">
        <f>[5]Março!$K$6</f>
        <v>*</v>
      </c>
      <c r="D9" s="15" t="str">
        <f>[5]Março!$K$7</f>
        <v>*</v>
      </c>
      <c r="E9" s="15" t="str">
        <f>[5]Março!$K$8</f>
        <v>*</v>
      </c>
      <c r="F9" s="15" t="str">
        <f>[5]Março!$K$9</f>
        <v>*</v>
      </c>
      <c r="G9" s="15" t="str">
        <f>[5]Março!$K$10</f>
        <v>*</v>
      </c>
      <c r="H9" s="15" t="str">
        <f>[5]Março!$K$11</f>
        <v>*</v>
      </c>
      <c r="I9" s="15" t="str">
        <f>[5]Março!$K$12</f>
        <v>*</v>
      </c>
      <c r="J9" s="15" t="str">
        <f>[5]Março!$K$13</f>
        <v>*</v>
      </c>
      <c r="K9" s="15" t="str">
        <f>[5]Março!$K$14</f>
        <v>*</v>
      </c>
      <c r="L9" s="15" t="str">
        <f>[5]Março!$K$15</f>
        <v>*</v>
      </c>
      <c r="M9" s="15" t="str">
        <f>[5]Março!$K$16</f>
        <v>*</v>
      </c>
      <c r="N9" s="15" t="str">
        <f>[5]Março!$K$17</f>
        <v>*</v>
      </c>
      <c r="O9" s="15" t="str">
        <f>[5]Março!$K$18</f>
        <v>*</v>
      </c>
      <c r="P9" s="15" t="str">
        <f>[5]Março!$K$19</f>
        <v>*</v>
      </c>
      <c r="Q9" s="15" t="str">
        <f>[5]Março!$K$20</f>
        <v>*</v>
      </c>
      <c r="R9" s="15" t="str">
        <f>[5]Março!$K$21</f>
        <v>*</v>
      </c>
      <c r="S9" s="15" t="str">
        <f>[5]Março!$K$22</f>
        <v>*</v>
      </c>
      <c r="T9" s="15" t="str">
        <f>[5]Março!$K$23</f>
        <v>*</v>
      </c>
      <c r="U9" s="15" t="str">
        <f>[5]Março!$K$24</f>
        <v>*</v>
      </c>
      <c r="V9" s="15" t="str">
        <f>[5]Março!$K$25</f>
        <v>*</v>
      </c>
      <c r="W9" s="15" t="str">
        <f>[5]Março!$K$26</f>
        <v>*</v>
      </c>
      <c r="X9" s="15" t="str">
        <f>[5]Março!$K$27</f>
        <v>*</v>
      </c>
      <c r="Y9" s="15" t="str">
        <f>[5]Março!$K$28</f>
        <v>*</v>
      </c>
      <c r="Z9" s="15" t="str">
        <f>[5]Março!$K$29</f>
        <v>*</v>
      </c>
      <c r="AA9" s="15" t="str">
        <f>[5]Março!$K$30</f>
        <v>*</v>
      </c>
      <c r="AB9" s="15" t="str">
        <f>[5]Março!$K$31</f>
        <v>*</v>
      </c>
      <c r="AC9" s="15" t="str">
        <f>[5]Março!$K$32</f>
        <v>*</v>
      </c>
      <c r="AD9" s="15" t="str">
        <f>[5]Março!$K$33</f>
        <v>*</v>
      </c>
      <c r="AE9" s="15" t="str">
        <f>[5]Março!$K$34</f>
        <v>*</v>
      </c>
      <c r="AF9" s="15" t="str">
        <f>[5]Março!$K$35</f>
        <v>*</v>
      </c>
      <c r="AG9" s="28" t="s">
        <v>132</v>
      </c>
      <c r="AH9" s="31" t="s">
        <v>132</v>
      </c>
      <c r="AI9" s="92" t="s">
        <v>132</v>
      </c>
    </row>
    <row r="10" spans="1:37" ht="17.100000000000001" customHeight="1" x14ac:dyDescent="0.2">
      <c r="A10" s="148" t="s">
        <v>2</v>
      </c>
      <c r="B10" s="15">
        <f>[6]Março!$K$5</f>
        <v>0</v>
      </c>
      <c r="C10" s="15">
        <f>[6]Março!$K$6</f>
        <v>0</v>
      </c>
      <c r="D10" s="15">
        <f>[6]Março!$K$7</f>
        <v>0</v>
      </c>
      <c r="E10" s="15">
        <f>[6]Março!$K$8</f>
        <v>0</v>
      </c>
      <c r="F10" s="15">
        <f>[6]Março!$K$9</f>
        <v>0</v>
      </c>
      <c r="G10" s="15">
        <f>[6]Março!$K$10</f>
        <v>0</v>
      </c>
      <c r="H10" s="15">
        <f>[6]Março!$K$11</f>
        <v>0</v>
      </c>
      <c r="I10" s="15">
        <f>[6]Março!$K$12</f>
        <v>0</v>
      </c>
      <c r="J10" s="15">
        <f>[6]Março!$K$13</f>
        <v>0</v>
      </c>
      <c r="K10" s="15">
        <f>[6]Março!$K$14</f>
        <v>4.8</v>
      </c>
      <c r="L10" s="15">
        <f>[6]Março!$K$15</f>
        <v>1.5999999999999999</v>
      </c>
      <c r="M10" s="15">
        <f>[6]Março!$K$16</f>
        <v>0.2</v>
      </c>
      <c r="N10" s="15">
        <f>[6]Março!$K$17</f>
        <v>0</v>
      </c>
      <c r="O10" s="15">
        <f>[6]Março!$K$18</f>
        <v>0</v>
      </c>
      <c r="P10" s="15">
        <f>[6]Março!$K$19</f>
        <v>0</v>
      </c>
      <c r="Q10" s="15">
        <f>[6]Março!$K$20</f>
        <v>0</v>
      </c>
      <c r="R10" s="15">
        <f>[6]Março!$K$21</f>
        <v>0</v>
      </c>
      <c r="S10" s="15">
        <f>[6]Março!$K$22</f>
        <v>15.6</v>
      </c>
      <c r="T10" s="15">
        <f>[6]Março!$K$23</f>
        <v>5.2</v>
      </c>
      <c r="U10" s="15">
        <f>[6]Março!$K$24</f>
        <v>0.2</v>
      </c>
      <c r="V10" s="15">
        <f>[6]Março!$K$25</f>
        <v>11.6</v>
      </c>
      <c r="W10" s="15">
        <f>[6]Março!$K$26</f>
        <v>0</v>
      </c>
      <c r="X10" s="15">
        <f>[6]Março!$K$27</f>
        <v>0</v>
      </c>
      <c r="Y10" s="15">
        <f>[6]Março!$K$28</f>
        <v>0</v>
      </c>
      <c r="Z10" s="15">
        <f>[6]Março!$K$29</f>
        <v>0</v>
      </c>
      <c r="AA10" s="15">
        <f>[6]Março!$K$30</f>
        <v>0</v>
      </c>
      <c r="AB10" s="15">
        <f>[6]Março!$K$31</f>
        <v>6.2</v>
      </c>
      <c r="AC10" s="15">
        <f>[6]Março!$K$32</f>
        <v>35.400000000000006</v>
      </c>
      <c r="AD10" s="15">
        <f>[6]Março!$K$33</f>
        <v>0</v>
      </c>
      <c r="AE10" s="15">
        <f>[6]Março!$K$34</f>
        <v>5.8000000000000007</v>
      </c>
      <c r="AF10" s="15">
        <f>[6]Março!$K$35</f>
        <v>10.8</v>
      </c>
      <c r="AG10" s="28">
        <f t="shared" si="4"/>
        <v>97.4</v>
      </c>
      <c r="AH10" s="31">
        <f t="shared" si="6"/>
        <v>35.400000000000006</v>
      </c>
      <c r="AI10" s="92">
        <f t="shared" si="5"/>
        <v>20</v>
      </c>
    </row>
    <row r="11" spans="1:37" ht="17.100000000000001" customHeight="1" x14ac:dyDescent="0.2">
      <c r="A11" s="148" t="s">
        <v>3</v>
      </c>
      <c r="B11" s="15">
        <f>[7]Março!$K$5</f>
        <v>27.2</v>
      </c>
      <c r="C11" s="15">
        <f>[7]Março!$K$6</f>
        <v>10</v>
      </c>
      <c r="D11" s="15">
        <f>[7]Março!$K$7</f>
        <v>0</v>
      </c>
      <c r="E11" s="15">
        <f>[7]Março!$K$8</f>
        <v>0</v>
      </c>
      <c r="F11" s="15">
        <f>[7]Março!$K$9</f>
        <v>26.8</v>
      </c>
      <c r="G11" s="15">
        <f>[7]Março!$K$10</f>
        <v>0</v>
      </c>
      <c r="H11" s="15">
        <f>[7]Março!$K$11</f>
        <v>0</v>
      </c>
      <c r="I11" s="15">
        <f>[7]Março!$K$12</f>
        <v>0</v>
      </c>
      <c r="J11" s="15">
        <f>[7]Março!$K$13</f>
        <v>0.2</v>
      </c>
      <c r="K11" s="15">
        <f>[7]Março!$K$14</f>
        <v>0</v>
      </c>
      <c r="L11" s="15">
        <f>[7]Março!$K$15</f>
        <v>6</v>
      </c>
      <c r="M11" s="15">
        <f>[7]Março!$K$16</f>
        <v>0.4</v>
      </c>
      <c r="N11" s="15">
        <f>[7]Março!$K$17</f>
        <v>0</v>
      </c>
      <c r="O11" s="15">
        <f>[7]Março!$K$18</f>
        <v>0</v>
      </c>
      <c r="P11" s="15">
        <f>[7]Março!$K$19</f>
        <v>0</v>
      </c>
      <c r="Q11" s="15">
        <f>[7]Março!$K$20</f>
        <v>1.7999999999999998</v>
      </c>
      <c r="R11" s="15">
        <f>[7]Março!$K$21</f>
        <v>0</v>
      </c>
      <c r="S11" s="15">
        <f>[7]Março!$K$22</f>
        <v>0</v>
      </c>
      <c r="T11" s="15">
        <f>[7]Março!$K$23</f>
        <v>0</v>
      </c>
      <c r="U11" s="15">
        <f>[7]Março!$K$24</f>
        <v>0</v>
      </c>
      <c r="V11" s="15">
        <f>[7]Março!$K$25</f>
        <v>0.60000000000000009</v>
      </c>
      <c r="W11" s="15">
        <f>[7]Março!$K$26</f>
        <v>0</v>
      </c>
      <c r="X11" s="15">
        <f>[7]Março!$K$27</f>
        <v>1.8</v>
      </c>
      <c r="Y11" s="15">
        <f>[7]Março!$K$28</f>
        <v>0</v>
      </c>
      <c r="Z11" s="15">
        <f>[7]Março!$K$29</f>
        <v>1.2000000000000002</v>
      </c>
      <c r="AA11" s="15">
        <f>[7]Março!$K$30</f>
        <v>22.2</v>
      </c>
      <c r="AB11" s="15">
        <f>[7]Março!$K$31</f>
        <v>10.999999999999998</v>
      </c>
      <c r="AC11" s="15">
        <f>[7]Março!$K$32</f>
        <v>0.2</v>
      </c>
      <c r="AD11" s="15">
        <f>[7]Março!$K$33</f>
        <v>0</v>
      </c>
      <c r="AE11" s="15">
        <f>[7]Março!$K$34</f>
        <v>0</v>
      </c>
      <c r="AF11" s="15">
        <f>[7]Março!$K$35</f>
        <v>0</v>
      </c>
      <c r="AG11" s="28">
        <f t="shared" si="4"/>
        <v>109.4</v>
      </c>
      <c r="AH11" s="31">
        <f t="shared" si="6"/>
        <v>27.2</v>
      </c>
      <c r="AI11" s="92">
        <f t="shared" si="5"/>
        <v>18</v>
      </c>
    </row>
    <row r="12" spans="1:37" ht="17.100000000000001" customHeight="1" x14ac:dyDescent="0.2">
      <c r="A12" s="148" t="s">
        <v>4</v>
      </c>
      <c r="B12" s="15">
        <f>[8]Março!$K$5</f>
        <v>13.4</v>
      </c>
      <c r="C12" s="15">
        <f>[8]Março!$K$6</f>
        <v>7.2</v>
      </c>
      <c r="D12" s="15">
        <f>[8]Março!$K$7</f>
        <v>0</v>
      </c>
      <c r="E12" s="15">
        <f>[8]Março!$K$8</f>
        <v>0</v>
      </c>
      <c r="F12" s="15">
        <f>[8]Março!$K$9</f>
        <v>0</v>
      </c>
      <c r="G12" s="15">
        <f>[8]Março!$K$10</f>
        <v>0</v>
      </c>
      <c r="H12" s="15">
        <f>[8]Março!$K$11</f>
        <v>0</v>
      </c>
      <c r="I12" s="15">
        <f>[8]Março!$K$12</f>
        <v>0</v>
      </c>
      <c r="J12" s="15">
        <f>[8]Março!$K$13</f>
        <v>0.2</v>
      </c>
      <c r="K12" s="15">
        <f>[8]Março!$K$14</f>
        <v>0</v>
      </c>
      <c r="L12" s="15">
        <f>[8]Março!$K$15</f>
        <v>0.2</v>
      </c>
      <c r="M12" s="15">
        <f>[8]Março!$K$16</f>
        <v>0</v>
      </c>
      <c r="N12" s="15">
        <f>[8]Março!$K$17</f>
        <v>0</v>
      </c>
      <c r="O12" s="15">
        <f>[8]Março!$K$18</f>
        <v>0</v>
      </c>
      <c r="P12" s="15">
        <f>[8]Março!$K$19</f>
        <v>0</v>
      </c>
      <c r="Q12" s="15">
        <f>[8]Março!$K$20</f>
        <v>0</v>
      </c>
      <c r="R12" s="15">
        <f>[8]Março!$K$21</f>
        <v>0</v>
      </c>
      <c r="S12" s="15">
        <f>[8]Março!$K$22</f>
        <v>0</v>
      </c>
      <c r="T12" s="15">
        <f>[8]Março!$K$23</f>
        <v>0</v>
      </c>
      <c r="U12" s="15">
        <f>[8]Março!$K$24</f>
        <v>0</v>
      </c>
      <c r="V12" s="15">
        <f>[8]Março!$K$25</f>
        <v>0</v>
      </c>
      <c r="W12" s="15">
        <f>[8]Março!$K$26</f>
        <v>0</v>
      </c>
      <c r="X12" s="15">
        <f>[8]Março!$K$27</f>
        <v>0</v>
      </c>
      <c r="Y12" s="15">
        <f>[8]Março!$K$28</f>
        <v>0</v>
      </c>
      <c r="Z12" s="15">
        <f>[8]Março!$K$29</f>
        <v>0</v>
      </c>
      <c r="AA12" s="15">
        <f>[8]Março!$K$30</f>
        <v>0</v>
      </c>
      <c r="AB12" s="15">
        <f>[8]Março!$K$31</f>
        <v>0</v>
      </c>
      <c r="AC12" s="15">
        <f>[8]Março!$K$32</f>
        <v>0</v>
      </c>
      <c r="AD12" s="15">
        <f>[8]Março!$K$33</f>
        <v>0</v>
      </c>
      <c r="AE12" s="15">
        <f>[8]Março!$K$34</f>
        <v>0</v>
      </c>
      <c r="AF12" s="15">
        <f>[8]Março!$K$35</f>
        <v>0</v>
      </c>
      <c r="AG12" s="28">
        <f t="shared" si="4"/>
        <v>21</v>
      </c>
      <c r="AH12" s="31">
        <f t="shared" si="6"/>
        <v>13.4</v>
      </c>
      <c r="AI12" s="92">
        <f t="shared" si="5"/>
        <v>27</v>
      </c>
    </row>
    <row r="13" spans="1:37" ht="17.100000000000001" customHeight="1" x14ac:dyDescent="0.2">
      <c r="A13" s="148" t="s">
        <v>5</v>
      </c>
      <c r="B13" s="16" t="str">
        <f>[9]Março!$K$5</f>
        <v>*</v>
      </c>
      <c r="C13" s="16" t="str">
        <f>[9]Março!$K$6</f>
        <v>*</v>
      </c>
      <c r="D13" s="16" t="str">
        <f>[9]Março!$K$7</f>
        <v>*</v>
      </c>
      <c r="E13" s="16" t="str">
        <f>[9]Março!$K$8</f>
        <v>*</v>
      </c>
      <c r="F13" s="16" t="str">
        <f>[9]Março!$K$9</f>
        <v>*</v>
      </c>
      <c r="G13" s="16" t="str">
        <f>[9]Março!$K$10</f>
        <v>*</v>
      </c>
      <c r="H13" s="16" t="str">
        <f>[9]Março!$K$11</f>
        <v>*</v>
      </c>
      <c r="I13" s="16" t="str">
        <f>[9]Março!$K$12</f>
        <v>*</v>
      </c>
      <c r="J13" s="16" t="str">
        <f>[9]Março!$K$13</f>
        <v>*</v>
      </c>
      <c r="K13" s="16" t="str">
        <f>[9]Março!$K$14</f>
        <v>*</v>
      </c>
      <c r="L13" s="16" t="str">
        <f>[9]Março!$K$15</f>
        <v>*</v>
      </c>
      <c r="M13" s="16" t="str">
        <f>[9]Março!$K$16</f>
        <v>*</v>
      </c>
      <c r="N13" s="16" t="str">
        <f>[9]Março!$K$17</f>
        <v>*</v>
      </c>
      <c r="O13" s="16" t="str">
        <f>[9]Março!$K$18</f>
        <v>*</v>
      </c>
      <c r="P13" s="16" t="str">
        <f>[9]Março!$K$19</f>
        <v>*</v>
      </c>
      <c r="Q13" s="16" t="str">
        <f>[9]Março!$K$20</f>
        <v>*</v>
      </c>
      <c r="R13" s="16" t="str">
        <f>[9]Março!$K$21</f>
        <v>*</v>
      </c>
      <c r="S13" s="16" t="str">
        <f>[9]Março!$K$22</f>
        <v>*</v>
      </c>
      <c r="T13" s="16" t="str">
        <f>[9]Março!$K$23</f>
        <v>*</v>
      </c>
      <c r="U13" s="16" t="str">
        <f>[9]Março!$K$24</f>
        <v>*</v>
      </c>
      <c r="V13" s="16" t="str">
        <f>[9]Março!$K$25</f>
        <v>*</v>
      </c>
      <c r="W13" s="16" t="str">
        <f>[9]Março!$K$26</f>
        <v>*</v>
      </c>
      <c r="X13" s="16" t="str">
        <f>[9]Março!$K$27</f>
        <v>*</v>
      </c>
      <c r="Y13" s="16" t="str">
        <f>[9]Março!$K$28</f>
        <v>*</v>
      </c>
      <c r="Z13" s="16" t="str">
        <f>[9]Março!$K$29</f>
        <v>*</v>
      </c>
      <c r="AA13" s="16" t="str">
        <f>[9]Março!$K$30</f>
        <v>*</v>
      </c>
      <c r="AB13" s="16" t="str">
        <f>[9]Março!$K$31</f>
        <v>*</v>
      </c>
      <c r="AC13" s="16" t="str">
        <f>[9]Março!$K$32</f>
        <v>*</v>
      </c>
      <c r="AD13" s="16" t="str">
        <f>[9]Março!$K$33</f>
        <v>*</v>
      </c>
      <c r="AE13" s="16" t="str">
        <f>[9]Março!$K$34</f>
        <v>*</v>
      </c>
      <c r="AF13" s="16" t="str">
        <f>[9]Março!$K$35</f>
        <v>*</v>
      </c>
      <c r="AG13" s="28" t="s">
        <v>132</v>
      </c>
      <c r="AH13" s="31" t="s">
        <v>132</v>
      </c>
      <c r="AI13" s="92" t="s">
        <v>132</v>
      </c>
    </row>
    <row r="14" spans="1:37" ht="17.100000000000001" customHeight="1" x14ac:dyDescent="0.2">
      <c r="A14" s="148" t="s">
        <v>48</v>
      </c>
      <c r="B14" s="16">
        <f>[10]Março!$K$5</f>
        <v>1.5999999999999999</v>
      </c>
      <c r="C14" s="16">
        <f>[10]Março!$K$6</f>
        <v>20</v>
      </c>
      <c r="D14" s="16">
        <f>[10]Março!$K$7</f>
        <v>0</v>
      </c>
      <c r="E14" s="16">
        <f>[10]Março!$K$8</f>
        <v>1.4</v>
      </c>
      <c r="F14" s="16">
        <f>[10]Março!$K$9</f>
        <v>0.6</v>
      </c>
      <c r="G14" s="16">
        <f>[10]Março!$K$10</f>
        <v>0.2</v>
      </c>
      <c r="H14" s="16">
        <f>[10]Março!$K$11</f>
        <v>0.2</v>
      </c>
      <c r="I14" s="16">
        <f>[10]Março!$K$12</f>
        <v>0</v>
      </c>
      <c r="J14" s="16">
        <f>[10]Março!$K$13</f>
        <v>6.4</v>
      </c>
      <c r="K14" s="16">
        <f>[10]Março!$K$14</f>
        <v>0.2</v>
      </c>
      <c r="L14" s="16">
        <f>[10]Março!$K$15</f>
        <v>0.2</v>
      </c>
      <c r="M14" s="16">
        <f>[10]Março!$K$16</f>
        <v>0</v>
      </c>
      <c r="N14" s="16">
        <f>[10]Março!$K$17</f>
        <v>10.600000000000001</v>
      </c>
      <c r="O14" s="16">
        <f>[10]Março!$K$18</f>
        <v>0</v>
      </c>
      <c r="P14" s="16">
        <f>[10]Março!$K$19</f>
        <v>17</v>
      </c>
      <c r="Q14" s="16">
        <f>[10]Março!$K$20</f>
        <v>26</v>
      </c>
      <c r="R14" s="16">
        <f>[10]Março!$K$21</f>
        <v>0</v>
      </c>
      <c r="S14" s="16">
        <f>[10]Março!$K$22</f>
        <v>20.2</v>
      </c>
      <c r="T14" s="16">
        <f>[10]Março!$K$23</f>
        <v>2.8</v>
      </c>
      <c r="U14" s="16">
        <f>[10]Março!$K$24</f>
        <v>22.4</v>
      </c>
      <c r="V14" s="16">
        <f>[10]Março!$K$25</f>
        <v>0.2</v>
      </c>
      <c r="W14" s="16">
        <f>[10]Março!$K$26</f>
        <v>0</v>
      </c>
      <c r="X14" s="16">
        <f>[10]Março!$K$27</f>
        <v>46.000000000000007</v>
      </c>
      <c r="Y14" s="16">
        <f>[10]Março!$K$28</f>
        <v>0</v>
      </c>
      <c r="Z14" s="16">
        <f>[10]Março!$K$29</f>
        <v>0</v>
      </c>
      <c r="AA14" s="16">
        <f>[10]Março!$K$30</f>
        <v>1</v>
      </c>
      <c r="AB14" s="16">
        <f>[10]Março!$K$31</f>
        <v>70.399999999999991</v>
      </c>
      <c r="AC14" s="16">
        <f>[10]Março!$K$32</f>
        <v>10</v>
      </c>
      <c r="AD14" s="16">
        <f>[10]Março!$K$33</f>
        <v>1</v>
      </c>
      <c r="AE14" s="16">
        <f>[10]Março!$K$34</f>
        <v>0</v>
      </c>
      <c r="AF14" s="16">
        <f>[10]Março!$K$35</f>
        <v>25.999999999999996</v>
      </c>
      <c r="AG14" s="28">
        <f t="shared" ref="AG14" si="8">SUM(B14:AF14)</f>
        <v>284.39999999999998</v>
      </c>
      <c r="AH14" s="31">
        <f t="shared" ref="AH14" si="9">MAX(B14:AF14)</f>
        <v>70.399999999999991</v>
      </c>
      <c r="AI14" s="92">
        <f t="shared" si="5"/>
        <v>9</v>
      </c>
      <c r="AK14" s="24" t="s">
        <v>50</v>
      </c>
    </row>
    <row r="15" spans="1:37" ht="17.100000000000001" customHeight="1" x14ac:dyDescent="0.2">
      <c r="A15" s="148" t="s">
        <v>6</v>
      </c>
      <c r="B15" s="16">
        <f>[11]Março!$K$5</f>
        <v>1</v>
      </c>
      <c r="C15" s="16">
        <f>[11]Março!$K$6</f>
        <v>0.2</v>
      </c>
      <c r="D15" s="16">
        <f>[11]Março!$K$7</f>
        <v>3.5999999999999996</v>
      </c>
      <c r="E15" s="16">
        <f>[11]Março!$K$8</f>
        <v>0</v>
      </c>
      <c r="F15" s="16">
        <f>[11]Março!$K$9</f>
        <v>0</v>
      </c>
      <c r="G15" s="16">
        <f>[11]Março!$K$10</f>
        <v>6.6</v>
      </c>
      <c r="H15" s="16">
        <f>[11]Março!$K$11</f>
        <v>0</v>
      </c>
      <c r="I15" s="16">
        <f>[11]Março!$K$12</f>
        <v>0</v>
      </c>
      <c r="J15" s="16">
        <f>[11]Março!$K$13</f>
        <v>3.6</v>
      </c>
      <c r="K15" s="16">
        <f>[11]Março!$K$14</f>
        <v>0</v>
      </c>
      <c r="L15" s="16">
        <f>[11]Março!$K$15</f>
        <v>0.6</v>
      </c>
      <c r="M15" s="16">
        <f>[11]Março!$K$16</f>
        <v>0</v>
      </c>
      <c r="N15" s="16">
        <f>[11]Março!$K$17</f>
        <v>0</v>
      </c>
      <c r="O15" s="16">
        <f>[11]Março!$K$18</f>
        <v>8</v>
      </c>
      <c r="P15" s="16">
        <f>[11]Março!$K$19</f>
        <v>0</v>
      </c>
      <c r="Q15" s="16">
        <f>[11]Março!$K$20</f>
        <v>0.2</v>
      </c>
      <c r="R15" s="16">
        <f>[11]Março!$K$21</f>
        <v>0</v>
      </c>
      <c r="S15" s="16">
        <f>[11]Março!$K$22</f>
        <v>2.6000000000000005</v>
      </c>
      <c r="T15" s="16">
        <f>[11]Março!$K$23</f>
        <v>0.60000000000000009</v>
      </c>
      <c r="U15" s="16">
        <f>[11]Março!$K$24</f>
        <v>0</v>
      </c>
      <c r="V15" s="16">
        <f>[11]Março!$K$25</f>
        <v>0.4</v>
      </c>
      <c r="W15" s="16">
        <f>[11]Março!$K$26</f>
        <v>0</v>
      </c>
      <c r="X15" s="16">
        <f>[11]Março!$K$27</f>
        <v>0</v>
      </c>
      <c r="Y15" s="16">
        <f>[11]Março!$K$28</f>
        <v>0.2</v>
      </c>
      <c r="Z15" s="16">
        <f>[11]Março!$K$29</f>
        <v>0</v>
      </c>
      <c r="AA15" s="16">
        <f>[11]Março!$K$30</f>
        <v>0</v>
      </c>
      <c r="AB15" s="16">
        <f>[11]Março!$K$31</f>
        <v>6</v>
      </c>
      <c r="AC15" s="16">
        <f>[11]Março!$K$32</f>
        <v>11.999999999999998</v>
      </c>
      <c r="AD15" s="16">
        <f>[11]Março!$K$33</f>
        <v>0</v>
      </c>
      <c r="AE15" s="16">
        <f>[11]Março!$K$34</f>
        <v>18.399999999999999</v>
      </c>
      <c r="AF15" s="16">
        <f>[11]Março!$K$35</f>
        <v>11.199999999999998</v>
      </c>
      <c r="AG15" s="28">
        <f t="shared" si="4"/>
        <v>75.199999999999989</v>
      </c>
      <c r="AH15" s="31">
        <f t="shared" si="6"/>
        <v>18.399999999999999</v>
      </c>
      <c r="AI15" s="92">
        <f t="shared" si="5"/>
        <v>15</v>
      </c>
    </row>
    <row r="16" spans="1:37" ht="17.100000000000001" customHeight="1" x14ac:dyDescent="0.2">
      <c r="A16" s="148" t="s">
        <v>7</v>
      </c>
      <c r="B16" s="16">
        <f>[12]Março!$K$5</f>
        <v>8</v>
      </c>
      <c r="C16" s="16">
        <f>[12]Março!$K$6</f>
        <v>7.2</v>
      </c>
      <c r="D16" s="16">
        <f>[12]Março!$K$7</f>
        <v>1.2</v>
      </c>
      <c r="E16" s="16">
        <f>[12]Março!$K$8</f>
        <v>0</v>
      </c>
      <c r="F16" s="16">
        <f>[12]Março!$K$9</f>
        <v>1.2000000000000002</v>
      </c>
      <c r="G16" s="16">
        <f>[12]Março!$K$10</f>
        <v>0</v>
      </c>
      <c r="H16" s="16">
        <f>[12]Março!$K$11</f>
        <v>0</v>
      </c>
      <c r="I16" s="16">
        <f>[12]Março!$K$12</f>
        <v>0</v>
      </c>
      <c r="J16" s="16">
        <f>[12]Março!$K$13</f>
        <v>7.0000000000000009</v>
      </c>
      <c r="K16" s="16">
        <f>[12]Março!$K$14</f>
        <v>0</v>
      </c>
      <c r="L16" s="16">
        <f>[12]Março!$K$15</f>
        <v>0</v>
      </c>
      <c r="M16" s="16">
        <f>[12]Março!$K$16</f>
        <v>8.4</v>
      </c>
      <c r="N16" s="16">
        <f>[12]Março!$K$17</f>
        <v>0.6</v>
      </c>
      <c r="O16" s="16">
        <f>[12]Março!$K$18</f>
        <v>0</v>
      </c>
      <c r="P16" s="16">
        <f>[12]Março!$K$19</f>
        <v>0</v>
      </c>
      <c r="Q16" s="16">
        <f>[12]Março!$K$20</f>
        <v>1</v>
      </c>
      <c r="R16" s="16">
        <f>[12]Março!$K$21</f>
        <v>17.2</v>
      </c>
      <c r="S16" s="16">
        <f>[12]Março!$K$22</f>
        <v>2</v>
      </c>
      <c r="T16" s="16">
        <f>[12]Março!$K$23</f>
        <v>0</v>
      </c>
      <c r="U16" s="16">
        <f>[12]Março!$K$24</f>
        <v>7.8</v>
      </c>
      <c r="V16" s="16">
        <f>[12]Março!$K$25</f>
        <v>5</v>
      </c>
      <c r="W16" s="16">
        <f>[12]Março!$K$26</f>
        <v>0.6</v>
      </c>
      <c r="X16" s="16">
        <f>[12]Março!$K$27</f>
        <v>2.4</v>
      </c>
      <c r="Y16" s="16">
        <f>[12]Março!$K$28</f>
        <v>0</v>
      </c>
      <c r="Z16" s="16">
        <f>[12]Março!$K$29</f>
        <v>16.599999999999998</v>
      </c>
      <c r="AA16" s="16">
        <f>[12]Março!$K$30</f>
        <v>0.2</v>
      </c>
      <c r="AB16" s="16">
        <f>[12]Março!$K$31</f>
        <v>19.600000000000001</v>
      </c>
      <c r="AC16" s="16">
        <f>[12]Março!$K$32</f>
        <v>0.2</v>
      </c>
      <c r="AD16" s="16">
        <f>[12]Março!$K$33</f>
        <v>1.2000000000000002</v>
      </c>
      <c r="AE16" s="16">
        <f>[12]Março!$K$34</f>
        <v>9.8000000000000007</v>
      </c>
      <c r="AF16" s="16">
        <f>[12]Março!$K$35</f>
        <v>15.2</v>
      </c>
      <c r="AG16" s="28">
        <f t="shared" si="4"/>
        <v>132.4</v>
      </c>
      <c r="AH16" s="31">
        <f t="shared" si="6"/>
        <v>19.600000000000001</v>
      </c>
      <c r="AI16" s="92">
        <f t="shared" si="5"/>
        <v>10</v>
      </c>
      <c r="AJ16" s="24" t="s">
        <v>50</v>
      </c>
    </row>
    <row r="17" spans="1:35" ht="17.100000000000001" customHeight="1" x14ac:dyDescent="0.2">
      <c r="A17" s="148" t="s">
        <v>8</v>
      </c>
      <c r="B17" s="15">
        <f>[13]Março!$K$5</f>
        <v>8.1999999999999993</v>
      </c>
      <c r="C17" s="15">
        <f>[13]Março!$K$6</f>
        <v>0</v>
      </c>
      <c r="D17" s="15">
        <f>[13]Março!$K$7</f>
        <v>0</v>
      </c>
      <c r="E17" s="15">
        <f>[13]Março!$K$8</f>
        <v>7.2</v>
      </c>
      <c r="F17" s="15">
        <f>[13]Março!$K$9</f>
        <v>31.599999999999998</v>
      </c>
      <c r="G17" s="15">
        <f>[13]Março!$K$10</f>
        <v>10</v>
      </c>
      <c r="H17" s="15">
        <f>[13]Março!$K$11</f>
        <v>0.2</v>
      </c>
      <c r="I17" s="15">
        <f>[13]Março!$K$12</f>
        <v>0</v>
      </c>
      <c r="J17" s="15">
        <f>[13]Março!$K$13</f>
        <v>66.600000000000009</v>
      </c>
      <c r="K17" s="15">
        <f>[13]Março!$K$14</f>
        <v>3.8</v>
      </c>
      <c r="L17" s="15">
        <f>[13]Março!$K$15</f>
        <v>0</v>
      </c>
      <c r="M17" s="15">
        <f>[13]Março!$K$16</f>
        <v>0</v>
      </c>
      <c r="N17" s="15">
        <f>[13]Março!$K$17</f>
        <v>0.60000000000000009</v>
      </c>
      <c r="O17" s="15">
        <f>[13]Março!$K$18</f>
        <v>12</v>
      </c>
      <c r="P17" s="15">
        <f>[13]Março!$K$19</f>
        <v>18</v>
      </c>
      <c r="Q17" s="15">
        <f>[13]Março!$K$20</f>
        <v>0</v>
      </c>
      <c r="R17" s="15">
        <f>[13]Março!$K$21</f>
        <v>0</v>
      </c>
      <c r="S17" s="15">
        <f>[13]Março!$K$22</f>
        <v>0</v>
      </c>
      <c r="T17" s="15">
        <f>[13]Março!$K$23</f>
        <v>0</v>
      </c>
      <c r="U17" s="15">
        <f>[13]Março!$K$24</f>
        <v>0</v>
      </c>
      <c r="V17" s="15">
        <f>[13]Março!$K$25</f>
        <v>0</v>
      </c>
      <c r="W17" s="15">
        <f>[13]Março!$K$26</f>
        <v>0</v>
      </c>
      <c r="X17" s="15">
        <f>[13]Março!$K$27</f>
        <v>0</v>
      </c>
      <c r="Y17" s="15">
        <f>[13]Março!$K$28</f>
        <v>9.1999999999999993</v>
      </c>
      <c r="Z17" s="15">
        <f>[13]Março!$K$29</f>
        <v>69.8</v>
      </c>
      <c r="AA17" s="15">
        <f>[13]Março!$K$30</f>
        <v>0</v>
      </c>
      <c r="AB17" s="15">
        <f>[13]Março!$K$31</f>
        <v>17</v>
      </c>
      <c r="AC17" s="15">
        <f>[13]Março!$K$32</f>
        <v>1.7999999999999998</v>
      </c>
      <c r="AD17" s="15">
        <f>[13]Março!$K$33</f>
        <v>0</v>
      </c>
      <c r="AE17" s="15">
        <f>[13]Março!$K$34</f>
        <v>2</v>
      </c>
      <c r="AF17" s="15">
        <f>[13]Março!$K$35</f>
        <v>8</v>
      </c>
      <c r="AG17" s="28">
        <f t="shared" si="4"/>
        <v>266</v>
      </c>
      <c r="AH17" s="31">
        <f t="shared" si="6"/>
        <v>69.8</v>
      </c>
      <c r="AI17" s="92">
        <f t="shared" si="5"/>
        <v>15</v>
      </c>
    </row>
    <row r="18" spans="1:35" ht="17.100000000000001" customHeight="1" x14ac:dyDescent="0.2">
      <c r="A18" s="148" t="s">
        <v>9</v>
      </c>
      <c r="B18" s="16">
        <f>[14]Março!$K$5</f>
        <v>11.999999999999996</v>
      </c>
      <c r="C18" s="16">
        <f>[14]Março!$K$6</f>
        <v>42.8</v>
      </c>
      <c r="D18" s="16">
        <f>[14]Março!$K$7</f>
        <v>0</v>
      </c>
      <c r="E18" s="16">
        <f>[14]Março!$K$8</f>
        <v>14.6</v>
      </c>
      <c r="F18" s="16">
        <f>[14]Março!$K$9</f>
        <v>24.6</v>
      </c>
      <c r="G18" s="16">
        <f>[14]Março!$K$10</f>
        <v>0.4</v>
      </c>
      <c r="H18" s="16">
        <f>[14]Março!$K$11</f>
        <v>1.9999999999999998</v>
      </c>
      <c r="I18" s="16">
        <f>[14]Março!$K$12</f>
        <v>0</v>
      </c>
      <c r="J18" s="16">
        <f>[14]Março!$K$13</f>
        <v>38</v>
      </c>
      <c r="K18" s="16">
        <f>[14]Março!$K$14</f>
        <v>0.60000000000000009</v>
      </c>
      <c r="L18" s="16">
        <f>[14]Março!$K$15</f>
        <v>0</v>
      </c>
      <c r="M18" s="16">
        <f>[14]Março!$K$16</f>
        <v>0</v>
      </c>
      <c r="N18" s="16">
        <f>[14]Março!$K$17</f>
        <v>0.2</v>
      </c>
      <c r="O18" s="16">
        <f>[14]Março!$K$18</f>
        <v>0</v>
      </c>
      <c r="P18" s="16">
        <f>[14]Março!$K$19</f>
        <v>7.1999999999999993</v>
      </c>
      <c r="Q18" s="16">
        <f>[14]Março!$K$20</f>
        <v>0</v>
      </c>
      <c r="R18" s="16">
        <f>[14]Março!$K$21</f>
        <v>0</v>
      </c>
      <c r="S18" s="16">
        <f>[14]Março!$K$22</f>
        <v>0</v>
      </c>
      <c r="T18" s="16">
        <f>[14]Março!$K$23</f>
        <v>2.2000000000000002</v>
      </c>
      <c r="U18" s="16">
        <f>[14]Março!$K$24</f>
        <v>0</v>
      </c>
      <c r="V18" s="16">
        <f>[14]Março!$K$25</f>
        <v>33.799999999999997</v>
      </c>
      <c r="W18" s="16">
        <f>[14]Março!$K$26</f>
        <v>6.4</v>
      </c>
      <c r="X18" s="16">
        <f>[14]Março!$K$27</f>
        <v>0</v>
      </c>
      <c r="Y18" s="16">
        <f>[14]Março!$K$28</f>
        <v>3.4000000000000004</v>
      </c>
      <c r="Z18" s="16">
        <f>[14]Março!$K$29</f>
        <v>46.599999999999994</v>
      </c>
      <c r="AA18" s="16">
        <f>[14]Março!$K$30</f>
        <v>0</v>
      </c>
      <c r="AB18" s="16">
        <f>[14]Março!$K$31</f>
        <v>0</v>
      </c>
      <c r="AC18" s="16">
        <f>[14]Março!$K$32</f>
        <v>14.599999999999998</v>
      </c>
      <c r="AD18" s="16">
        <f>[14]Março!$K$33</f>
        <v>4.5999999999999996</v>
      </c>
      <c r="AE18" s="16">
        <f>[14]Março!$K$34</f>
        <v>9.4</v>
      </c>
      <c r="AF18" s="16">
        <f>[14]Março!$K$35</f>
        <v>7.8000000000000007</v>
      </c>
      <c r="AG18" s="28">
        <f t="shared" ref="AG18:AG28" si="10">SUM(B18:AF18)</f>
        <v>271.2</v>
      </c>
      <c r="AH18" s="31">
        <f t="shared" ref="AH18:AH28" si="11">MAX(B18:AF18)</f>
        <v>46.599999999999994</v>
      </c>
      <c r="AI18" s="92">
        <f t="shared" si="5"/>
        <v>12</v>
      </c>
    </row>
    <row r="19" spans="1:35" ht="17.100000000000001" customHeight="1" x14ac:dyDescent="0.2">
      <c r="A19" s="148" t="s">
        <v>47</v>
      </c>
      <c r="B19" s="16">
        <f>[15]Março!$K$5</f>
        <v>0</v>
      </c>
      <c r="C19" s="16">
        <f>[15]Março!$K$6</f>
        <v>0</v>
      </c>
      <c r="D19" s="16">
        <f>[15]Março!$K$7</f>
        <v>0</v>
      </c>
      <c r="E19" s="16">
        <f>[15]Março!$K$8</f>
        <v>0</v>
      </c>
      <c r="F19" s="16">
        <f>[15]Março!$K$9</f>
        <v>0</v>
      </c>
      <c r="G19" s="16">
        <f>[15]Março!$K$10</f>
        <v>1</v>
      </c>
      <c r="H19" s="16">
        <f>[15]Março!$K$11</f>
        <v>0</v>
      </c>
      <c r="I19" s="16">
        <f>[15]Março!$K$12</f>
        <v>0</v>
      </c>
      <c r="J19" s="16">
        <f>[15]Março!$K$13</f>
        <v>0.60000000000000009</v>
      </c>
      <c r="K19" s="16">
        <f>[15]Março!$K$14</f>
        <v>0</v>
      </c>
      <c r="L19" s="16">
        <f>[15]Março!$K$15</f>
        <v>0</v>
      </c>
      <c r="M19" s="16">
        <f>[15]Março!$K$16</f>
        <v>0</v>
      </c>
      <c r="N19" s="16">
        <f>[15]Março!$K$17</f>
        <v>2.4000000000000004</v>
      </c>
      <c r="O19" s="16">
        <f>[15]Março!$K$18</f>
        <v>2.2000000000000002</v>
      </c>
      <c r="P19" s="16">
        <f>[15]Março!$K$19</f>
        <v>0.4</v>
      </c>
      <c r="Q19" s="16">
        <f>[15]Março!$K$20</f>
        <v>0</v>
      </c>
      <c r="R19" s="16">
        <f>[15]Março!$K$21</f>
        <v>0</v>
      </c>
      <c r="S19" s="16">
        <f>[15]Março!$K$22</f>
        <v>0</v>
      </c>
      <c r="T19" s="16">
        <f>[15]Março!$K$23</f>
        <v>0</v>
      </c>
      <c r="U19" s="16">
        <f>[15]Março!$K$24</f>
        <v>0</v>
      </c>
      <c r="V19" s="16">
        <f>[15]Março!$K$25</f>
        <v>0</v>
      </c>
      <c r="W19" s="16">
        <f>[15]Março!$K$26</f>
        <v>0</v>
      </c>
      <c r="X19" s="16">
        <f>[15]Março!$K$27</f>
        <v>0</v>
      </c>
      <c r="Y19" s="16">
        <f>[15]Março!$K$28</f>
        <v>0</v>
      </c>
      <c r="Z19" s="16">
        <f>[15]Março!$K$29</f>
        <v>0.8</v>
      </c>
      <c r="AA19" s="16">
        <f>[15]Março!$K$30</f>
        <v>0</v>
      </c>
      <c r="AB19" s="16">
        <f>[15]Março!$K$31</f>
        <v>19.399999999999999</v>
      </c>
      <c r="AC19" s="16">
        <f>[15]Março!$K$32</f>
        <v>0.8</v>
      </c>
      <c r="AD19" s="16">
        <f>[15]Março!$K$33</f>
        <v>17.2</v>
      </c>
      <c r="AE19" s="16">
        <f>[15]Março!$K$34</f>
        <v>3.2000000000000011</v>
      </c>
      <c r="AF19" s="16">
        <f>[15]Março!$K$35</f>
        <v>1.5999999999999999</v>
      </c>
      <c r="AG19" s="28">
        <f t="shared" ref="AG19:AG21" si="12">SUM(B19:AF19)</f>
        <v>49.6</v>
      </c>
      <c r="AH19" s="31">
        <f t="shared" ref="AH19:AH21" si="13">MAX(B19:AF19)</f>
        <v>19.399999999999999</v>
      </c>
      <c r="AI19" s="92">
        <f t="shared" si="5"/>
        <v>20</v>
      </c>
    </row>
    <row r="20" spans="1:35" ht="17.100000000000001" customHeight="1" x14ac:dyDescent="0.2">
      <c r="A20" s="148" t="s">
        <v>10</v>
      </c>
      <c r="B20" s="16">
        <f>[16]Março!$K$5</f>
        <v>11.6</v>
      </c>
      <c r="C20" s="16">
        <f>[16]Março!$K$6</f>
        <v>35.400000000000006</v>
      </c>
      <c r="D20" s="16">
        <f>[16]Março!$K$7</f>
        <v>0.8</v>
      </c>
      <c r="E20" s="16">
        <f>[16]Março!$K$8</f>
        <v>5.8</v>
      </c>
      <c r="F20" s="16">
        <f>[16]Março!$K$9</f>
        <v>35</v>
      </c>
      <c r="G20" s="16">
        <f>[16]Março!$K$10</f>
        <v>5</v>
      </c>
      <c r="H20" s="16">
        <f>[16]Março!$K$11</f>
        <v>0</v>
      </c>
      <c r="I20" s="16">
        <f>[16]Março!$K$12</f>
        <v>0</v>
      </c>
      <c r="J20" s="16">
        <f>[16]Março!$K$13</f>
        <v>14.6</v>
      </c>
      <c r="K20" s="16">
        <f>[16]Março!$K$14</f>
        <v>3.8000000000000003</v>
      </c>
      <c r="L20" s="16">
        <f>[16]Março!$K$15</f>
        <v>0</v>
      </c>
      <c r="M20" s="16">
        <f>[16]Março!$K$16</f>
        <v>61.8</v>
      </c>
      <c r="N20" s="16">
        <f>[16]Março!$K$17</f>
        <v>0.6</v>
      </c>
      <c r="O20" s="16">
        <f>[16]Março!$K$18</f>
        <v>6.4</v>
      </c>
      <c r="P20" s="16">
        <f>[16]Março!$K$19</f>
        <v>20.399999999999999</v>
      </c>
      <c r="Q20" s="16">
        <f>[16]Março!$K$20</f>
        <v>0.2</v>
      </c>
      <c r="R20" s="16">
        <f>[16]Março!$K$21</f>
        <v>0.4</v>
      </c>
      <c r="S20" s="16">
        <f>[16]Março!$K$22</f>
        <v>0</v>
      </c>
      <c r="T20" s="16">
        <f>[16]Março!$K$23</f>
        <v>3.2</v>
      </c>
      <c r="U20" s="16">
        <f>[16]Março!$K$24</f>
        <v>0</v>
      </c>
      <c r="V20" s="16">
        <f>[16]Março!$K$25</f>
        <v>9</v>
      </c>
      <c r="W20" s="16">
        <f>[16]Março!$K$26</f>
        <v>0</v>
      </c>
      <c r="X20" s="16">
        <f>[16]Março!$K$27</f>
        <v>0.2</v>
      </c>
      <c r="Y20" s="16">
        <f>[16]Março!$K$28</f>
        <v>0</v>
      </c>
      <c r="Z20" s="16">
        <f>[16]Março!$K$29</f>
        <v>21.199999999999996</v>
      </c>
      <c r="AA20" s="16">
        <f>[16]Março!$K$30</f>
        <v>0</v>
      </c>
      <c r="AB20" s="16">
        <f>[16]Março!$K$31</f>
        <v>19.200000000000003</v>
      </c>
      <c r="AC20" s="16">
        <f>[16]Março!$K$32</f>
        <v>0.2</v>
      </c>
      <c r="AD20" s="16">
        <f>[16]Março!$K$33</f>
        <v>16.599999999999998</v>
      </c>
      <c r="AE20" s="16">
        <f>[16]Março!$K$34</f>
        <v>27.799999999999997</v>
      </c>
      <c r="AF20" s="16">
        <f>[16]Março!$K$35</f>
        <v>12.2</v>
      </c>
      <c r="AG20" s="28">
        <f t="shared" si="12"/>
        <v>311.39999999999998</v>
      </c>
      <c r="AH20" s="31">
        <f t="shared" si="13"/>
        <v>61.8</v>
      </c>
      <c r="AI20" s="92">
        <f t="shared" si="5"/>
        <v>8</v>
      </c>
    </row>
    <row r="21" spans="1:35" ht="17.100000000000001" customHeight="1" x14ac:dyDescent="0.2">
      <c r="A21" s="148" t="s">
        <v>11</v>
      </c>
      <c r="B21" s="16">
        <f>[17]Março!$K$5</f>
        <v>0</v>
      </c>
      <c r="C21" s="16">
        <f>[17]Março!$K$6</f>
        <v>13</v>
      </c>
      <c r="D21" s="16">
        <f>[17]Março!$K$7</f>
        <v>0</v>
      </c>
      <c r="E21" s="16">
        <f>[17]Março!$K$8</f>
        <v>0.4</v>
      </c>
      <c r="F21" s="16">
        <f>[17]Março!$K$9</f>
        <v>4.8</v>
      </c>
      <c r="G21" s="16">
        <f>[17]Março!$K$10</f>
        <v>0</v>
      </c>
      <c r="H21" s="16">
        <f>[17]Março!$K$11</f>
        <v>0.2</v>
      </c>
      <c r="I21" s="16">
        <f>[17]Março!$K$12</f>
        <v>0</v>
      </c>
      <c r="J21" s="16">
        <f>[17]Março!$K$13</f>
        <v>30.799999999999997</v>
      </c>
      <c r="K21" s="16">
        <f>[17]Março!$K$14</f>
        <v>0</v>
      </c>
      <c r="L21" s="16">
        <f>[17]Março!$K$15</f>
        <v>0</v>
      </c>
      <c r="M21" s="16">
        <f>[17]Março!$K$16</f>
        <v>17.599999999999998</v>
      </c>
      <c r="N21" s="16">
        <f>[17]Março!$K$17</f>
        <v>0</v>
      </c>
      <c r="O21" s="16">
        <f>[17]Março!$K$18</f>
        <v>0</v>
      </c>
      <c r="P21" s="16">
        <f>[17]Março!$K$19</f>
        <v>1</v>
      </c>
      <c r="Q21" s="16">
        <f>[17]Março!$K$20</f>
        <v>0.2</v>
      </c>
      <c r="R21" s="16">
        <f>[17]Março!$K$21</f>
        <v>0</v>
      </c>
      <c r="S21" s="16">
        <f>[17]Março!$K$22</f>
        <v>1</v>
      </c>
      <c r="T21" s="16">
        <f>[17]Março!$K$23</f>
        <v>0</v>
      </c>
      <c r="U21" s="16">
        <f>[17]Março!$K$24</f>
        <v>0</v>
      </c>
      <c r="V21" s="16">
        <f>[17]Março!$K$25</f>
        <v>2.8</v>
      </c>
      <c r="W21" s="16">
        <f>[17]Março!$K$26</f>
        <v>0.2</v>
      </c>
      <c r="X21" s="16">
        <f>[17]Março!$K$27</f>
        <v>0</v>
      </c>
      <c r="Y21" s="16">
        <f>[17]Março!$K$28</f>
        <v>0</v>
      </c>
      <c r="Z21" s="16">
        <f>[17]Março!$K$29</f>
        <v>13.599999999999994</v>
      </c>
      <c r="AA21" s="16">
        <f>[17]Março!$K$30</f>
        <v>2.6</v>
      </c>
      <c r="AB21" s="16">
        <f>[17]Março!$K$31</f>
        <v>1.2</v>
      </c>
      <c r="AC21" s="16">
        <f>[17]Março!$K$32</f>
        <v>0.2</v>
      </c>
      <c r="AD21" s="16">
        <f>[17]Março!$K$33</f>
        <v>0.2</v>
      </c>
      <c r="AE21" s="16">
        <f>[17]Março!$K$34</f>
        <v>0</v>
      </c>
      <c r="AF21" s="16">
        <f>[17]Março!$K$35</f>
        <v>0.2</v>
      </c>
      <c r="AG21" s="28">
        <f t="shared" si="12"/>
        <v>90</v>
      </c>
      <c r="AH21" s="31">
        <f t="shared" si="13"/>
        <v>30.799999999999997</v>
      </c>
      <c r="AI21" s="92">
        <f t="shared" si="5"/>
        <v>14</v>
      </c>
    </row>
    <row r="22" spans="1:35" ht="17.100000000000001" customHeight="1" x14ac:dyDescent="0.2">
      <c r="A22" s="148" t="s">
        <v>12</v>
      </c>
      <c r="B22" s="16">
        <f>[18]Março!$K$5</f>
        <v>0</v>
      </c>
      <c r="C22" s="16">
        <f>[18]Março!$K$6</f>
        <v>0.2</v>
      </c>
      <c r="D22" s="16">
        <f>[18]Março!$K$7</f>
        <v>0</v>
      </c>
      <c r="E22" s="16">
        <f>[18]Março!$K$8</f>
        <v>0</v>
      </c>
      <c r="F22" s="16">
        <f>[18]Março!$K$9</f>
        <v>0</v>
      </c>
      <c r="G22" s="16">
        <f>[18]Março!$K$10</f>
        <v>0</v>
      </c>
      <c r="H22" s="16">
        <f>[18]Março!$K$11</f>
        <v>0</v>
      </c>
      <c r="I22" s="16">
        <f>[18]Março!$K$12</f>
        <v>0.2</v>
      </c>
      <c r="J22" s="16">
        <f>[18]Março!$K$13</f>
        <v>0</v>
      </c>
      <c r="K22" s="16">
        <f>[18]Março!$K$14</f>
        <v>0</v>
      </c>
      <c r="L22" s="16">
        <f>[18]Março!$K$15</f>
        <v>0</v>
      </c>
      <c r="M22" s="16">
        <f>[18]Março!$K$16</f>
        <v>0.2</v>
      </c>
      <c r="N22" s="16">
        <f>[18]Março!$K$17</f>
        <v>0.2</v>
      </c>
      <c r="O22" s="16">
        <f>[18]Março!$K$18</f>
        <v>0.2</v>
      </c>
      <c r="P22" s="16">
        <f>[18]Março!$K$19</f>
        <v>0.2</v>
      </c>
      <c r="Q22" s="16">
        <f>[18]Março!$K$20</f>
        <v>0</v>
      </c>
      <c r="R22" s="16">
        <f>[18]Março!$K$21</f>
        <v>0</v>
      </c>
      <c r="S22" s="16">
        <f>[18]Março!$K$22</f>
        <v>0</v>
      </c>
      <c r="T22" s="16">
        <f>[18]Março!$K$23</f>
        <v>0</v>
      </c>
      <c r="U22" s="16">
        <f>[18]Março!$K$24</f>
        <v>0</v>
      </c>
      <c r="V22" s="16">
        <f>[18]Março!$K$25</f>
        <v>6.2</v>
      </c>
      <c r="W22" s="16">
        <f>[18]Março!$K$26</f>
        <v>0</v>
      </c>
      <c r="X22" s="16">
        <f>[18]Março!$K$27</f>
        <v>0</v>
      </c>
      <c r="Y22" s="16">
        <f>[18]Março!$K$28</f>
        <v>0</v>
      </c>
      <c r="Z22" s="16">
        <f>[18]Março!$K$29</f>
        <v>14.4</v>
      </c>
      <c r="AA22" s="16">
        <f>[18]Março!$K$30</f>
        <v>0</v>
      </c>
      <c r="AB22" s="16">
        <f>[18]Março!$K$31</f>
        <v>4.4000000000000004</v>
      </c>
      <c r="AC22" s="16">
        <f>[18]Março!$K$32</f>
        <v>1.5999999999999999</v>
      </c>
      <c r="AD22" s="16">
        <f>[18]Março!$K$33</f>
        <v>0.2</v>
      </c>
      <c r="AE22" s="16">
        <f>[18]Março!$K$34</f>
        <v>1.5999999999999999</v>
      </c>
      <c r="AF22" s="16">
        <f>[18]Março!$K$35</f>
        <v>0.8</v>
      </c>
      <c r="AG22" s="28">
        <f t="shared" si="10"/>
        <v>30.400000000000006</v>
      </c>
      <c r="AH22" s="31">
        <f t="shared" si="11"/>
        <v>14.4</v>
      </c>
      <c r="AI22" s="92">
        <f t="shared" si="5"/>
        <v>18</v>
      </c>
    </row>
    <row r="23" spans="1:35" ht="17.100000000000001" customHeight="1" x14ac:dyDescent="0.2">
      <c r="A23" s="148" t="s">
        <v>13</v>
      </c>
      <c r="B23" s="16">
        <f>[19]Março!$K$5</f>
        <v>0.60000000000000009</v>
      </c>
      <c r="C23" s="16">
        <f>[19]Março!$K$6</f>
        <v>0</v>
      </c>
      <c r="D23" s="16">
        <f>[19]Março!$K$7</f>
        <v>0</v>
      </c>
      <c r="E23" s="16">
        <f>[19]Março!$K$8</f>
        <v>0</v>
      </c>
      <c r="F23" s="16">
        <f>[19]Março!$K$9</f>
        <v>0.2</v>
      </c>
      <c r="G23" s="16">
        <f>[19]Março!$K$10</f>
        <v>1</v>
      </c>
      <c r="H23" s="16">
        <f>[19]Março!$K$11</f>
        <v>0</v>
      </c>
      <c r="I23" s="16">
        <f>[19]Março!$K$12</f>
        <v>0.2</v>
      </c>
      <c r="J23" s="16">
        <f>[19]Março!$K$13</f>
        <v>1.2</v>
      </c>
      <c r="K23" s="16">
        <f>[19]Março!$K$14</f>
        <v>0.2</v>
      </c>
      <c r="L23" s="16">
        <f>[19]Março!$K$15</f>
        <v>0</v>
      </c>
      <c r="M23" s="16">
        <f>[19]Março!$K$16</f>
        <v>0</v>
      </c>
      <c r="N23" s="16">
        <f>[19]Março!$K$17</f>
        <v>0</v>
      </c>
      <c r="O23" s="16">
        <f>[19]Março!$K$18</f>
        <v>1.8</v>
      </c>
      <c r="P23" s="16">
        <f>[19]Março!$K$19</f>
        <v>0</v>
      </c>
      <c r="Q23" s="16">
        <f>[19]Março!$K$20</f>
        <v>0.2</v>
      </c>
      <c r="R23" s="16">
        <f>[19]Março!$K$21</f>
        <v>0</v>
      </c>
      <c r="S23" s="16">
        <f>[19]Março!$K$22</f>
        <v>0</v>
      </c>
      <c r="T23" s="16">
        <f>[19]Março!$K$23</f>
        <v>0</v>
      </c>
      <c r="U23" s="16">
        <f>[19]Março!$K$24</f>
        <v>0.2</v>
      </c>
      <c r="V23" s="16">
        <f>[19]Março!$K$25</f>
        <v>0</v>
      </c>
      <c r="W23" s="16">
        <f>[19]Março!$K$26</f>
        <v>0</v>
      </c>
      <c r="X23" s="16">
        <f>[19]Março!$K$27</f>
        <v>0</v>
      </c>
      <c r="Y23" s="16">
        <f>[19]Março!$K$28</f>
        <v>0</v>
      </c>
      <c r="Z23" s="16">
        <f>[19]Março!$K$29</f>
        <v>0</v>
      </c>
      <c r="AA23" s="16">
        <f>[19]Março!$K$30</f>
        <v>0</v>
      </c>
      <c r="AB23" s="16" t="str">
        <f>[19]Março!$K$31</f>
        <v>*</v>
      </c>
      <c r="AC23" s="16">
        <f>[19]Março!$K$32</f>
        <v>0</v>
      </c>
      <c r="AD23" s="15">
        <f>[19]Março!$K$33</f>
        <v>0</v>
      </c>
      <c r="AE23" s="15" t="str">
        <f>[19]Março!$K$34</f>
        <v>*</v>
      </c>
      <c r="AF23" s="16" t="str">
        <f>[19]Março!$K$35</f>
        <v>*</v>
      </c>
      <c r="AG23" s="28">
        <f t="shared" si="10"/>
        <v>5.6000000000000005</v>
      </c>
      <c r="AH23" s="31">
        <f t="shared" si="11"/>
        <v>1.8</v>
      </c>
      <c r="AI23" s="92">
        <f t="shared" si="5"/>
        <v>19</v>
      </c>
    </row>
    <row r="24" spans="1:35" ht="17.100000000000001" customHeight="1" x14ac:dyDescent="0.2">
      <c r="A24" s="148" t="s">
        <v>14</v>
      </c>
      <c r="B24" s="16">
        <f>[20]Março!$K$5</f>
        <v>10.799999999999999</v>
      </c>
      <c r="C24" s="16">
        <f>[20]Março!$K$6</f>
        <v>0</v>
      </c>
      <c r="D24" s="16">
        <f>[20]Março!$K$7</f>
        <v>0</v>
      </c>
      <c r="E24" s="16">
        <f>[20]Março!$K$8</f>
        <v>0</v>
      </c>
      <c r="F24" s="16">
        <f>[20]Março!$K$9</f>
        <v>0</v>
      </c>
      <c r="G24" s="16">
        <f>[20]Março!$K$10</f>
        <v>3.4</v>
      </c>
      <c r="H24" s="16">
        <f>[20]Março!$K$11</f>
        <v>0</v>
      </c>
      <c r="I24" s="16">
        <f>[20]Março!$K$12</f>
        <v>0</v>
      </c>
      <c r="J24" s="16">
        <f>[20]Março!$K$13</f>
        <v>0.4</v>
      </c>
      <c r="K24" s="16">
        <f>[20]Março!$K$14</f>
        <v>0.60000000000000009</v>
      </c>
      <c r="L24" s="16">
        <f>[20]Março!$K$15</f>
        <v>15.399999999999999</v>
      </c>
      <c r="M24" s="16">
        <f>[20]Março!$K$16</f>
        <v>0</v>
      </c>
      <c r="N24" s="16">
        <f>[20]Março!$K$17</f>
        <v>0</v>
      </c>
      <c r="O24" s="16">
        <f>[20]Março!$K$18</f>
        <v>0</v>
      </c>
      <c r="P24" s="16">
        <f>[20]Março!$K$19</f>
        <v>0</v>
      </c>
      <c r="Q24" s="16">
        <f>[20]Março!$K$20</f>
        <v>0</v>
      </c>
      <c r="R24" s="16">
        <f>[20]Março!$K$21</f>
        <v>0</v>
      </c>
      <c r="S24" s="16">
        <f>[20]Março!$K$22</f>
        <v>0</v>
      </c>
      <c r="T24" s="16">
        <f>[20]Março!$K$23</f>
        <v>0</v>
      </c>
      <c r="U24" s="16">
        <f>[20]Março!$K$24</f>
        <v>0</v>
      </c>
      <c r="V24" s="16">
        <f>[20]Março!$K$25</f>
        <v>9</v>
      </c>
      <c r="W24" s="16">
        <f>[20]Março!$K$26</f>
        <v>1.4</v>
      </c>
      <c r="X24" s="16">
        <f>[20]Março!$K$27</f>
        <v>0</v>
      </c>
      <c r="Y24" s="16">
        <f>[20]Março!$K$28</f>
        <v>0</v>
      </c>
      <c r="Z24" s="16">
        <f>[20]Março!$K$29</f>
        <v>0</v>
      </c>
      <c r="AA24" s="16">
        <f>[20]Março!$K$30</f>
        <v>4</v>
      </c>
      <c r="AB24" s="16">
        <f>[20]Março!$K$31</f>
        <v>1</v>
      </c>
      <c r="AC24" s="16">
        <f>[20]Março!$K$32</f>
        <v>0</v>
      </c>
      <c r="AD24" s="16">
        <f>[20]Março!$K$33</f>
        <v>0</v>
      </c>
      <c r="AE24" s="16">
        <f>[20]Março!$K$34</f>
        <v>0</v>
      </c>
      <c r="AF24" s="16">
        <f>[20]Março!$K$35</f>
        <v>0</v>
      </c>
      <c r="AG24" s="28">
        <f t="shared" si="10"/>
        <v>45.999999999999993</v>
      </c>
      <c r="AH24" s="31">
        <f t="shared" si="11"/>
        <v>15.399999999999999</v>
      </c>
      <c r="AI24" s="92">
        <f t="shared" si="5"/>
        <v>22</v>
      </c>
    </row>
    <row r="25" spans="1:35" ht="17.100000000000001" customHeight="1" x14ac:dyDescent="0.2">
      <c r="A25" s="148" t="s">
        <v>15</v>
      </c>
      <c r="B25" s="16">
        <f>[21]Março!$K$5</f>
        <v>17.799999999999997</v>
      </c>
      <c r="C25" s="16">
        <f>[21]Março!$K$6</f>
        <v>0.2</v>
      </c>
      <c r="D25" s="16">
        <f>[21]Março!$K$7</f>
        <v>18.600000000000001</v>
      </c>
      <c r="E25" s="16">
        <f>[21]Março!$K$8</f>
        <v>4.6000000000000005</v>
      </c>
      <c r="F25" s="16">
        <f>[21]Março!$K$9</f>
        <v>0</v>
      </c>
      <c r="G25" s="16">
        <f>[21]Março!$K$10</f>
        <v>0</v>
      </c>
      <c r="H25" s="16">
        <f>[21]Março!$K$11</f>
        <v>0.2</v>
      </c>
      <c r="I25" s="16">
        <f>[21]Março!$K$12</f>
        <v>0</v>
      </c>
      <c r="J25" s="16">
        <f>[21]Março!$K$13</f>
        <v>24.8</v>
      </c>
      <c r="K25" s="16">
        <f>[21]Março!$K$14</f>
        <v>0</v>
      </c>
      <c r="L25" s="16">
        <f>[21]Março!$K$15</f>
        <v>0</v>
      </c>
      <c r="M25" s="16">
        <f>[21]Março!$K$16</f>
        <v>0.8</v>
      </c>
      <c r="N25" s="16">
        <f>[21]Março!$K$17</f>
        <v>0.4</v>
      </c>
      <c r="O25" s="16">
        <f>[21]Março!$K$18</f>
        <v>0</v>
      </c>
      <c r="P25" s="16">
        <f>[21]Março!$K$19</f>
        <v>16.2</v>
      </c>
      <c r="Q25" s="16">
        <f>[21]Março!$K$20</f>
        <v>0.2</v>
      </c>
      <c r="R25" s="16">
        <f>[21]Março!$K$21</f>
        <v>0.2</v>
      </c>
      <c r="S25" s="16">
        <f>[21]Março!$K$22</f>
        <v>0</v>
      </c>
      <c r="T25" s="16">
        <f>[21]Março!$K$23</f>
        <v>0</v>
      </c>
      <c r="U25" s="16">
        <f>[21]Março!$K$24</f>
        <v>14.4</v>
      </c>
      <c r="V25" s="16">
        <f>[21]Março!$K$25</f>
        <v>42</v>
      </c>
      <c r="W25" s="16">
        <f>[21]Março!$K$26</f>
        <v>0.2</v>
      </c>
      <c r="X25" s="16">
        <f>[21]Março!$K$27</f>
        <v>0</v>
      </c>
      <c r="Y25" s="16">
        <f>[21]Março!$K$28</f>
        <v>0</v>
      </c>
      <c r="Z25" s="16">
        <f>[21]Março!$K$29</f>
        <v>12.6</v>
      </c>
      <c r="AA25" s="16">
        <f>[21]Março!$K$30</f>
        <v>0</v>
      </c>
      <c r="AB25" s="16">
        <f>[21]Março!$K$31</f>
        <v>13.4</v>
      </c>
      <c r="AC25" s="16">
        <f>[21]Março!$K$32</f>
        <v>17.799999999999997</v>
      </c>
      <c r="AD25" s="16">
        <f>[21]Março!$K$33</f>
        <v>4.5999999999999996</v>
      </c>
      <c r="AE25" s="16">
        <f>[21]Março!$K$34</f>
        <v>0.4</v>
      </c>
      <c r="AF25" s="16">
        <f>[21]Março!$K$35</f>
        <v>24.599999999999998</v>
      </c>
      <c r="AG25" s="28">
        <f t="shared" si="10"/>
        <v>214.00000000000003</v>
      </c>
      <c r="AH25" s="31">
        <f t="shared" si="11"/>
        <v>42</v>
      </c>
      <c r="AI25" s="92">
        <f t="shared" si="5"/>
        <v>11</v>
      </c>
    </row>
    <row r="26" spans="1:35" ht="17.100000000000001" customHeight="1" x14ac:dyDescent="0.2">
      <c r="A26" s="148" t="s">
        <v>16</v>
      </c>
      <c r="B26" s="16" t="str">
        <f>[22]Março!$K$5</f>
        <v>*</v>
      </c>
      <c r="C26" s="16" t="str">
        <f>[22]Março!$K$6</f>
        <v>*</v>
      </c>
      <c r="D26" s="16" t="str">
        <f>[22]Março!$K$7</f>
        <v>*</v>
      </c>
      <c r="E26" s="16" t="str">
        <f>[22]Março!$K$8</f>
        <v>*</v>
      </c>
      <c r="F26" s="16" t="str">
        <f>[22]Março!$K$9</f>
        <v>*</v>
      </c>
      <c r="G26" s="16" t="str">
        <f>[22]Março!$K$10</f>
        <v>*</v>
      </c>
      <c r="H26" s="16" t="str">
        <f>[22]Março!$K$11</f>
        <v>*</v>
      </c>
      <c r="I26" s="16" t="str">
        <f>[22]Março!$K$12</f>
        <v>*</v>
      </c>
      <c r="J26" s="16" t="str">
        <f>[22]Março!$K$13</f>
        <v>*</v>
      </c>
      <c r="K26" s="16" t="str">
        <f>[22]Março!$K$14</f>
        <v>*</v>
      </c>
      <c r="L26" s="16" t="str">
        <f>[22]Março!$K$15</f>
        <v>*</v>
      </c>
      <c r="M26" s="16" t="str">
        <f>[22]Março!$K$16</f>
        <v>*</v>
      </c>
      <c r="N26" s="16" t="str">
        <f>[22]Março!$K$17</f>
        <v>*</v>
      </c>
      <c r="O26" s="16" t="str">
        <f>[22]Março!$K$18</f>
        <v>*</v>
      </c>
      <c r="P26" s="16" t="str">
        <f>[22]Março!$K$19</f>
        <v>*</v>
      </c>
      <c r="Q26" s="16" t="str">
        <f>[22]Março!$K$20</f>
        <v>*</v>
      </c>
      <c r="R26" s="16" t="str">
        <f>[22]Março!$K$21</f>
        <v>*</v>
      </c>
      <c r="S26" s="16" t="str">
        <f>[22]Março!$K$22</f>
        <v>*</v>
      </c>
      <c r="T26" s="16" t="str">
        <f>[22]Março!$K$23</f>
        <v>*</v>
      </c>
      <c r="U26" s="16" t="str">
        <f>[22]Março!$K$24</f>
        <v>*</v>
      </c>
      <c r="V26" s="16" t="str">
        <f>[22]Março!$K$25</f>
        <v>*</v>
      </c>
      <c r="W26" s="16" t="str">
        <f>[22]Março!$K$26</f>
        <v>*</v>
      </c>
      <c r="X26" s="16" t="str">
        <f>[22]Março!$K$27</f>
        <v>*</v>
      </c>
      <c r="Y26" s="16" t="str">
        <f>[22]Março!$K$28</f>
        <v>*</v>
      </c>
      <c r="Z26" s="16" t="str">
        <f>[22]Março!$K$29</f>
        <v>*</v>
      </c>
      <c r="AA26" s="16" t="str">
        <f>[22]Março!$K$30</f>
        <v>*</v>
      </c>
      <c r="AB26" s="16" t="str">
        <f>[22]Março!$K$31</f>
        <v>*</v>
      </c>
      <c r="AC26" s="16" t="str">
        <f>[22]Março!$K$32</f>
        <v>*</v>
      </c>
      <c r="AD26" s="16" t="str">
        <f>[22]Março!$K$33</f>
        <v>*</v>
      </c>
      <c r="AE26" s="16" t="str">
        <f>[22]Março!$K$34</f>
        <v>*</v>
      </c>
      <c r="AF26" s="16" t="str">
        <f>[22]Março!$K$35</f>
        <v>*</v>
      </c>
      <c r="AG26" s="28" t="s">
        <v>132</v>
      </c>
      <c r="AH26" s="31" t="s">
        <v>132</v>
      </c>
      <c r="AI26" s="92" t="s">
        <v>132</v>
      </c>
    </row>
    <row r="27" spans="1:35" ht="17.100000000000001" customHeight="1" x14ac:dyDescent="0.2">
      <c r="A27" s="148" t="s">
        <v>17</v>
      </c>
      <c r="B27" s="16">
        <f>[23]Março!$K$5</f>
        <v>11.6</v>
      </c>
      <c r="C27" s="16">
        <f>[23]Março!$K$6</f>
        <v>6</v>
      </c>
      <c r="D27" s="16">
        <f>[23]Março!$K$7</f>
        <v>0</v>
      </c>
      <c r="E27" s="16">
        <f>[23]Março!$K$8</f>
        <v>0.6</v>
      </c>
      <c r="F27" s="16">
        <f>[23]Março!$K$9</f>
        <v>3.4000000000000004</v>
      </c>
      <c r="G27" s="16">
        <f>[23]Março!$K$10</f>
        <v>0.2</v>
      </c>
      <c r="H27" s="16">
        <f>[23]Março!$K$11</f>
        <v>3.4000000000000004</v>
      </c>
      <c r="I27" s="16">
        <f>[23]Março!$K$12</f>
        <v>0</v>
      </c>
      <c r="J27" s="16">
        <f>[23]Março!$K$13</f>
        <v>39.200000000000003</v>
      </c>
      <c r="K27" s="16">
        <f>[23]Março!$K$14</f>
        <v>17.799999999999997</v>
      </c>
      <c r="L27" s="16">
        <f>[23]Março!$K$15</f>
        <v>0</v>
      </c>
      <c r="M27" s="16">
        <f>[23]Março!$K$16</f>
        <v>0</v>
      </c>
      <c r="N27" s="16">
        <f>[23]Março!$K$17</f>
        <v>0</v>
      </c>
      <c r="O27" s="16">
        <f>[23]Março!$K$18</f>
        <v>3.8000000000000003</v>
      </c>
      <c r="P27" s="16">
        <f>[23]Março!$K$19</f>
        <v>0</v>
      </c>
      <c r="Q27" s="16">
        <f>[23]Março!$K$20</f>
        <v>0</v>
      </c>
      <c r="R27" s="16">
        <f>[23]Março!$K$21</f>
        <v>0.2</v>
      </c>
      <c r="S27" s="16">
        <f>[23]Março!$K$22</f>
        <v>3.2</v>
      </c>
      <c r="T27" s="16">
        <f>[23]Março!$K$23</f>
        <v>0</v>
      </c>
      <c r="U27" s="16">
        <f>[23]Março!$K$24</f>
        <v>4.5999999999999996</v>
      </c>
      <c r="V27" s="16">
        <f>[23]Março!$K$25</f>
        <v>14</v>
      </c>
      <c r="W27" s="16">
        <f>[23]Março!$K$26</f>
        <v>0</v>
      </c>
      <c r="X27" s="16">
        <f>[23]Março!$K$27</f>
        <v>0</v>
      </c>
      <c r="Y27" s="16">
        <f>[23]Março!$K$28</f>
        <v>8</v>
      </c>
      <c r="Z27" s="16">
        <f>[23]Março!$K$29</f>
        <v>10.199999999999999</v>
      </c>
      <c r="AA27" s="16">
        <f>[23]Março!$K$30</f>
        <v>0.4</v>
      </c>
      <c r="AB27" s="16">
        <f>[23]Março!$K$31</f>
        <v>15.599999999999998</v>
      </c>
      <c r="AC27" s="16">
        <f>[23]Março!$K$32</f>
        <v>12</v>
      </c>
      <c r="AD27" s="16">
        <f>[23]Março!$K$33</f>
        <v>2.8000000000000003</v>
      </c>
      <c r="AE27" s="16">
        <f>[23]Março!$K$34</f>
        <v>23.8</v>
      </c>
      <c r="AF27" s="16">
        <f>[23]Março!$K$35</f>
        <v>11.200000000000001</v>
      </c>
      <c r="AG27" s="28">
        <f t="shared" si="10"/>
        <v>192.00000000000003</v>
      </c>
      <c r="AH27" s="31">
        <f t="shared" si="11"/>
        <v>39.200000000000003</v>
      </c>
      <c r="AI27" s="92">
        <f t="shared" si="5"/>
        <v>10</v>
      </c>
    </row>
    <row r="28" spans="1:35" ht="17.100000000000001" customHeight="1" x14ac:dyDescent="0.2">
      <c r="A28" s="148" t="s">
        <v>18</v>
      </c>
      <c r="B28" s="16">
        <f>[24]Março!$K$5</f>
        <v>0.2</v>
      </c>
      <c r="C28" s="16">
        <f>[24]Março!$K$6</f>
        <v>0.2</v>
      </c>
      <c r="D28" s="16">
        <f>[24]Março!$K$7</f>
        <v>0.2</v>
      </c>
      <c r="E28" s="16">
        <f>[24]Março!$K$8</f>
        <v>0</v>
      </c>
      <c r="F28" s="16">
        <f>[24]Março!$K$9</f>
        <v>0.2</v>
      </c>
      <c r="G28" s="16">
        <f>[24]Março!$K$10</f>
        <v>0</v>
      </c>
      <c r="H28" s="16">
        <f>[24]Março!$K$11</f>
        <v>0.2</v>
      </c>
      <c r="I28" s="16">
        <f>[24]Março!$K$12</f>
        <v>0</v>
      </c>
      <c r="J28" s="16">
        <f>[24]Março!$K$13</f>
        <v>0</v>
      </c>
      <c r="K28" s="16">
        <f>[24]Março!$K$14</f>
        <v>0.2</v>
      </c>
      <c r="L28" s="16">
        <f>[24]Março!$K$15</f>
        <v>0</v>
      </c>
      <c r="M28" s="16">
        <f>[24]Março!$K$16</f>
        <v>0</v>
      </c>
      <c r="N28" s="16">
        <f>[24]Março!$K$17</f>
        <v>0.2</v>
      </c>
      <c r="O28" s="16">
        <f>[24]Março!$K$18</f>
        <v>0.4</v>
      </c>
      <c r="P28" s="16">
        <f>[24]Março!$K$19</f>
        <v>0.2</v>
      </c>
      <c r="Q28" s="16">
        <f>[24]Março!$K$20</f>
        <v>0.2</v>
      </c>
      <c r="R28" s="16">
        <f>[24]Março!$K$21</f>
        <v>0.2</v>
      </c>
      <c r="S28" s="16">
        <f>[24]Março!$K$22</f>
        <v>1.4</v>
      </c>
      <c r="T28" s="16">
        <f>[24]Março!$K$23</f>
        <v>0.2</v>
      </c>
      <c r="U28" s="16">
        <f>[24]Março!$K$24</f>
        <v>29.2</v>
      </c>
      <c r="V28" s="16">
        <f>[24]Março!$K$25</f>
        <v>9.3999999999999986</v>
      </c>
      <c r="W28" s="16">
        <f>[24]Março!$K$26</f>
        <v>4.6000000000000023</v>
      </c>
      <c r="X28" s="16">
        <f>[24]Março!$K$27</f>
        <v>3.600000000000001</v>
      </c>
      <c r="Y28" s="16">
        <f>[24]Março!$K$28</f>
        <v>2.6</v>
      </c>
      <c r="Z28" s="16">
        <f>[24]Março!$K$29</f>
        <v>1.7999999999999998</v>
      </c>
      <c r="AA28" s="16">
        <f>[24]Março!$K$30</f>
        <v>1.4</v>
      </c>
      <c r="AB28" s="16">
        <f>[24]Março!$K$31</f>
        <v>0.8</v>
      </c>
      <c r="AC28" s="16">
        <f>[24]Março!$K$32</f>
        <v>1</v>
      </c>
      <c r="AD28" s="16">
        <f>[24]Março!$K$33</f>
        <v>0.60000000000000009</v>
      </c>
      <c r="AE28" s="16">
        <f>[24]Março!$K$34</f>
        <v>1.5999999999999999</v>
      </c>
      <c r="AF28" s="16">
        <f>[24]Março!$K$35</f>
        <v>0.60000000000000009</v>
      </c>
      <c r="AG28" s="28">
        <f t="shared" si="10"/>
        <v>61.2</v>
      </c>
      <c r="AH28" s="31">
        <f t="shared" si="11"/>
        <v>29.2</v>
      </c>
      <c r="AI28" s="92">
        <f t="shared" si="5"/>
        <v>6</v>
      </c>
    </row>
    <row r="29" spans="1:35" ht="17.100000000000001" customHeight="1" x14ac:dyDescent="0.2">
      <c r="A29" s="148" t="s">
        <v>19</v>
      </c>
      <c r="B29" s="16" t="str">
        <f>[25]Março!$K$5</f>
        <v>*</v>
      </c>
      <c r="C29" s="16" t="str">
        <f>[25]Março!$K$6</f>
        <v>*</v>
      </c>
      <c r="D29" s="16" t="str">
        <f>[25]Março!$K$7</f>
        <v>*</v>
      </c>
      <c r="E29" s="16" t="str">
        <f>[25]Março!$K$8</f>
        <v>*</v>
      </c>
      <c r="F29" s="16" t="str">
        <f>[25]Março!$K$9</f>
        <v>*</v>
      </c>
      <c r="G29" s="16" t="str">
        <f>[25]Março!$K$10</f>
        <v>*</v>
      </c>
      <c r="H29" s="16" t="str">
        <f>[25]Março!$K$11</f>
        <v>*</v>
      </c>
      <c r="I29" s="16" t="str">
        <f>[25]Março!$K$12</f>
        <v>*</v>
      </c>
      <c r="J29" s="16" t="str">
        <f>[25]Março!$K$13</f>
        <v>*</v>
      </c>
      <c r="K29" s="16" t="str">
        <f>[25]Março!$K$14</f>
        <v>*</v>
      </c>
      <c r="L29" s="16" t="str">
        <f>[25]Março!$K$15</f>
        <v>*</v>
      </c>
      <c r="M29" s="16" t="str">
        <f>[25]Março!$K$16</f>
        <v>*</v>
      </c>
      <c r="N29" s="16" t="str">
        <f>[25]Março!$K$17</f>
        <v>*</v>
      </c>
      <c r="O29" s="16" t="str">
        <f>[25]Março!$K$18</f>
        <v>*</v>
      </c>
      <c r="P29" s="16" t="str">
        <f>[25]Março!$K$19</f>
        <v>*</v>
      </c>
      <c r="Q29" s="16" t="str">
        <f>[25]Março!$K$20</f>
        <v>*</v>
      </c>
      <c r="R29" s="16" t="str">
        <f>[25]Março!$K$21</f>
        <v>*</v>
      </c>
      <c r="S29" s="16" t="str">
        <f>[25]Março!$K$22</f>
        <v>*</v>
      </c>
      <c r="T29" s="16" t="str">
        <f>[25]Março!$K$23</f>
        <v>*</v>
      </c>
      <c r="U29" s="16" t="str">
        <f>[25]Março!$K$24</f>
        <v>*</v>
      </c>
      <c r="V29" s="16" t="str">
        <f>[25]Março!$K$25</f>
        <v>*</v>
      </c>
      <c r="W29" s="16" t="str">
        <f>[25]Março!$K$26</f>
        <v>*</v>
      </c>
      <c r="X29" s="16" t="str">
        <f>[25]Março!$K$27</f>
        <v>*</v>
      </c>
      <c r="Y29" s="16" t="str">
        <f>[25]Março!$K$28</f>
        <v>*</v>
      </c>
      <c r="Z29" s="16" t="str">
        <f>[25]Março!$K$29</f>
        <v>*</v>
      </c>
      <c r="AA29" s="16" t="str">
        <f>[25]Março!$K$30</f>
        <v>*</v>
      </c>
      <c r="AB29" s="16" t="str">
        <f>[25]Março!$K$31</f>
        <v>*</v>
      </c>
      <c r="AC29" s="16" t="str">
        <f>[25]Março!$K$32</f>
        <v>*</v>
      </c>
      <c r="AD29" s="16" t="str">
        <f>[25]Março!$K$33</f>
        <v>*</v>
      </c>
      <c r="AE29" s="16" t="str">
        <f>[25]Março!$K$34</f>
        <v>*</v>
      </c>
      <c r="AF29" s="16" t="str">
        <f>[25]Março!$K$35</f>
        <v>*</v>
      </c>
      <c r="AG29" s="28" t="s">
        <v>132</v>
      </c>
      <c r="AH29" s="31" t="s">
        <v>132</v>
      </c>
      <c r="AI29" s="92" t="s">
        <v>132</v>
      </c>
    </row>
    <row r="30" spans="1:35" ht="17.100000000000001" customHeight="1" x14ac:dyDescent="0.2">
      <c r="A30" s="148" t="s">
        <v>31</v>
      </c>
      <c r="B30" s="16">
        <f>[26]Março!$K$5</f>
        <v>2</v>
      </c>
      <c r="C30" s="16">
        <f>[26]Março!$K$6</f>
        <v>15</v>
      </c>
      <c r="D30" s="16">
        <f>[26]Março!$K$7</f>
        <v>3.600000000000001</v>
      </c>
      <c r="E30" s="16">
        <f>[26]Março!$K$8</f>
        <v>0</v>
      </c>
      <c r="F30" s="16">
        <f>[26]Março!$K$9</f>
        <v>0.2</v>
      </c>
      <c r="G30" s="16">
        <f>[26]Março!$K$10</f>
        <v>0</v>
      </c>
      <c r="H30" s="16">
        <f>[26]Março!$K$11</f>
        <v>0</v>
      </c>
      <c r="I30" s="16">
        <f>[26]Março!$K$12</f>
        <v>0</v>
      </c>
      <c r="J30" s="16">
        <f>[26]Março!$K$13</f>
        <v>0</v>
      </c>
      <c r="K30" s="16">
        <f>[26]Março!$K$14</f>
        <v>0</v>
      </c>
      <c r="L30" s="16">
        <f>[26]Março!$K$15</f>
        <v>0</v>
      </c>
      <c r="M30" s="16">
        <f>[26]Março!$K$16</f>
        <v>0</v>
      </c>
      <c r="N30" s="16">
        <f>[26]Março!$K$17</f>
        <v>0</v>
      </c>
      <c r="O30" s="16">
        <f>[26]Março!$K$18</f>
        <v>0</v>
      </c>
      <c r="P30" s="16">
        <f>[26]Março!$K$19</f>
        <v>0</v>
      </c>
      <c r="Q30" s="16">
        <f>[26]Março!$K$20</f>
        <v>0</v>
      </c>
      <c r="R30" s="16">
        <f>[26]Março!$K$21</f>
        <v>0</v>
      </c>
      <c r="S30" s="16">
        <f>[26]Março!$K$22</f>
        <v>0</v>
      </c>
      <c r="T30" s="16">
        <f>[26]Março!$K$23</f>
        <v>0</v>
      </c>
      <c r="U30" s="16">
        <f>[26]Março!$K$24</f>
        <v>0</v>
      </c>
      <c r="V30" s="16">
        <f>[26]Março!$K$25</f>
        <v>0</v>
      </c>
      <c r="W30" s="16" t="str">
        <f>[26]Março!$K$26</f>
        <v>*</v>
      </c>
      <c r="X30" s="16" t="str">
        <f>[26]Março!$K$27</f>
        <v>*</v>
      </c>
      <c r="Y30" s="16" t="str">
        <f>[26]Março!$K$28</f>
        <v>*</v>
      </c>
      <c r="Z30" s="16" t="str">
        <f>[26]Março!$K$29</f>
        <v>*</v>
      </c>
      <c r="AA30" s="16" t="str">
        <f>[26]Março!$K$30</f>
        <v>*</v>
      </c>
      <c r="AB30" s="16" t="str">
        <f>[26]Março!$K$31</f>
        <v>*</v>
      </c>
      <c r="AC30" s="16" t="str">
        <f>[26]Março!$K$32</f>
        <v>*</v>
      </c>
      <c r="AD30" s="16" t="str">
        <f>[26]Março!$K$33</f>
        <v>*</v>
      </c>
      <c r="AE30" s="16" t="str">
        <f>[26]Março!$K$34</f>
        <v>*</v>
      </c>
      <c r="AF30" s="16" t="str">
        <f>[26]Março!$K$35</f>
        <v>*</v>
      </c>
      <c r="AG30" s="28">
        <f>SUM(B30:AF30)</f>
        <v>20.8</v>
      </c>
      <c r="AH30" s="31">
        <f t="shared" ref="AH30" si="14">MAX(B30:AF30)</f>
        <v>15</v>
      </c>
      <c r="AI30" s="92">
        <f t="shared" si="5"/>
        <v>17</v>
      </c>
    </row>
    <row r="31" spans="1:35" ht="17.100000000000001" customHeight="1" x14ac:dyDescent="0.2">
      <c r="A31" s="148" t="s">
        <v>49</v>
      </c>
      <c r="B31" s="16">
        <f>[27]Março!$K$5</f>
        <v>3.2</v>
      </c>
      <c r="C31" s="16">
        <f>[27]Março!$K$6</f>
        <v>0</v>
      </c>
      <c r="D31" s="16">
        <f>[27]Março!$K$7</f>
        <v>6.6</v>
      </c>
      <c r="E31" s="16">
        <f>[27]Março!$K$8</f>
        <v>0</v>
      </c>
      <c r="F31" s="16">
        <f>[27]Março!$K$9</f>
        <v>0</v>
      </c>
      <c r="G31" s="16">
        <f>[27]Março!$K$10</f>
        <v>0</v>
      </c>
      <c r="H31" s="16">
        <f>[27]Março!$K$11</f>
        <v>0</v>
      </c>
      <c r="I31" s="16">
        <f>[27]Março!$K$12</f>
        <v>0</v>
      </c>
      <c r="J31" s="16">
        <f>[27]Março!$K$13</f>
        <v>35</v>
      </c>
      <c r="K31" s="16">
        <f>[27]Março!$K$14</f>
        <v>1</v>
      </c>
      <c r="L31" s="16">
        <f>[27]Março!$K$15</f>
        <v>5.6</v>
      </c>
      <c r="M31" s="16">
        <f>[27]Março!$K$16</f>
        <v>0.2</v>
      </c>
      <c r="N31" s="16">
        <f>[27]Março!$K$17</f>
        <v>9.6</v>
      </c>
      <c r="O31" s="16">
        <f>[27]Março!$K$18</f>
        <v>46.2</v>
      </c>
      <c r="P31" s="16">
        <f>[27]Março!$K$19</f>
        <v>0.8</v>
      </c>
      <c r="Q31" s="16">
        <f>[27]Março!$K$20</f>
        <v>1.2</v>
      </c>
      <c r="R31" s="16">
        <f>[27]Março!$K$21</f>
        <v>0.2</v>
      </c>
      <c r="S31" s="16">
        <f>[27]Março!$K$22</f>
        <v>5.6000000000000005</v>
      </c>
      <c r="T31" s="16">
        <f>[27]Março!$K$23</f>
        <v>0</v>
      </c>
      <c r="U31" s="16">
        <f>[27]Março!$K$24</f>
        <v>8.7999999999999989</v>
      </c>
      <c r="V31" s="16">
        <f>[27]Março!$K$25</f>
        <v>1.4</v>
      </c>
      <c r="W31" s="16">
        <f>[27]Março!$K$26</f>
        <v>1.4</v>
      </c>
      <c r="X31" s="16">
        <f>[27]Março!$K$27</f>
        <v>2.6</v>
      </c>
      <c r="Y31" s="16">
        <f>[27]Março!$K$28</f>
        <v>0</v>
      </c>
      <c r="Z31" s="16">
        <f>[27]Março!$K$29</f>
        <v>9.1999999999999993</v>
      </c>
      <c r="AA31" s="16">
        <f>[27]Março!$K$30</f>
        <v>43.8</v>
      </c>
      <c r="AB31" s="16">
        <f>[27]Março!$K$31</f>
        <v>7.8</v>
      </c>
      <c r="AC31" s="16">
        <f>[27]Março!$K$32</f>
        <v>17.999999999999996</v>
      </c>
      <c r="AD31" s="16">
        <f>[27]Março!$K$33</f>
        <v>12.8</v>
      </c>
      <c r="AE31" s="16">
        <f>[27]Março!$K$34</f>
        <v>5.8</v>
      </c>
      <c r="AF31" s="16">
        <f>[27]Março!$K$35</f>
        <v>20.199999999999996</v>
      </c>
      <c r="AG31" s="28">
        <f t="shared" ref="AG31:AG38" si="15">SUM(B31:AF31)</f>
        <v>247</v>
      </c>
      <c r="AH31" s="31">
        <f>MAX(B31:AF31)</f>
        <v>46.2</v>
      </c>
      <c r="AI31" s="92">
        <f t="shared" si="5"/>
        <v>8</v>
      </c>
    </row>
    <row r="32" spans="1:35" ht="17.100000000000001" customHeight="1" x14ac:dyDescent="0.2">
      <c r="A32" s="148" t="s">
        <v>20</v>
      </c>
      <c r="B32" s="15">
        <f>[28]Março!$K$5</f>
        <v>2.4</v>
      </c>
      <c r="C32" s="15">
        <f>[28]Março!$K$6</f>
        <v>3.4</v>
      </c>
      <c r="D32" s="15">
        <f>[28]Março!$K$7</f>
        <v>0</v>
      </c>
      <c r="E32" s="15">
        <f>[28]Março!$K$8</f>
        <v>0</v>
      </c>
      <c r="F32" s="15">
        <f>[28]Março!$K$9</f>
        <v>0</v>
      </c>
      <c r="G32" s="15">
        <f>[28]Março!$K$10</f>
        <v>0</v>
      </c>
      <c r="H32" s="15">
        <f>[28]Março!$K$11</f>
        <v>0.6</v>
      </c>
      <c r="I32" s="15">
        <f>[28]Março!$K$12</f>
        <v>0</v>
      </c>
      <c r="J32" s="15">
        <f>[28]Março!$K$13</f>
        <v>3.2</v>
      </c>
      <c r="K32" s="15">
        <f>[28]Março!$K$14</f>
        <v>0.2</v>
      </c>
      <c r="L32" s="15">
        <f>[28]Março!$K$15</f>
        <v>0</v>
      </c>
      <c r="M32" s="15">
        <f>[28]Março!$K$16</f>
        <v>0</v>
      </c>
      <c r="N32" s="15">
        <f>[28]Março!$K$17</f>
        <v>0</v>
      </c>
      <c r="O32" s="15">
        <f>[28]Março!$K$18</f>
        <v>0</v>
      </c>
      <c r="P32" s="15">
        <f>[28]Março!$K$19</f>
        <v>0</v>
      </c>
      <c r="Q32" s="15">
        <f>[28]Março!$K$20</f>
        <v>0</v>
      </c>
      <c r="R32" s="15">
        <f>[28]Março!$K$21</f>
        <v>0</v>
      </c>
      <c r="S32" s="15">
        <f>[28]Março!$K$22</f>
        <v>0</v>
      </c>
      <c r="T32" s="15">
        <f>[28]Março!$K$23</f>
        <v>0</v>
      </c>
      <c r="U32" s="15">
        <f>[28]Março!$K$24</f>
        <v>0</v>
      </c>
      <c r="V32" s="15">
        <f>[28]Março!$K$25</f>
        <v>2.8</v>
      </c>
      <c r="W32" s="15">
        <f>[28]Março!$K$26</f>
        <v>0.2</v>
      </c>
      <c r="X32" s="15">
        <f>[28]Março!$K$27</f>
        <v>0</v>
      </c>
      <c r="Y32" s="15">
        <f>[28]Março!$K$28</f>
        <v>0</v>
      </c>
      <c r="Z32" s="15">
        <f>[28]Março!$K$29</f>
        <v>0</v>
      </c>
      <c r="AA32" s="15">
        <f>[28]Março!$K$30</f>
        <v>1.2</v>
      </c>
      <c r="AB32" s="15">
        <f>[28]Março!$K$31</f>
        <v>0</v>
      </c>
      <c r="AC32" s="15">
        <f>[28]Março!$K$32</f>
        <v>16</v>
      </c>
      <c r="AD32" s="15">
        <f>[28]Março!$K$33</f>
        <v>0</v>
      </c>
      <c r="AE32" s="15">
        <f>[28]Março!$K$34</f>
        <v>0</v>
      </c>
      <c r="AF32" s="15">
        <f>[28]Março!$K$35</f>
        <v>10.999999999999998</v>
      </c>
      <c r="AG32" s="28">
        <f t="shared" si="15"/>
        <v>40.999999999999993</v>
      </c>
      <c r="AH32" s="31">
        <f t="shared" ref="AH32:AH38" si="16">MAX(B32:AF32)</f>
        <v>16</v>
      </c>
      <c r="AI32" s="92">
        <f>COUNTIF(B32:AF32,"=0,0")</f>
        <v>21</v>
      </c>
    </row>
    <row r="33" spans="1:35" ht="17.100000000000001" customHeight="1" x14ac:dyDescent="0.2">
      <c r="A33" s="91" t="s">
        <v>145</v>
      </c>
      <c r="B33" s="15" t="str">
        <f>[29]Março!$K$5</f>
        <v>*</v>
      </c>
      <c r="C33" s="15" t="str">
        <f>[29]Março!$K$6</f>
        <v>*</v>
      </c>
      <c r="D33" s="15" t="str">
        <f>[29]Março!$K$7</f>
        <v>*</v>
      </c>
      <c r="E33" s="15" t="str">
        <f>[29]Março!$K$8</f>
        <v>*</v>
      </c>
      <c r="F33" s="15" t="str">
        <f>[29]Março!$K$9</f>
        <v>*</v>
      </c>
      <c r="G33" s="15" t="str">
        <f>[29]Março!$K$10</f>
        <v>*</v>
      </c>
      <c r="H33" s="15" t="str">
        <f>[29]Março!$K$11</f>
        <v>*</v>
      </c>
      <c r="I33" s="15" t="str">
        <f>[29]Março!$K$12</f>
        <v>*</v>
      </c>
      <c r="J33" s="15" t="str">
        <f>[29]Março!$K$13</f>
        <v>*</v>
      </c>
      <c r="K33" s="15" t="str">
        <f>[29]Março!$K$14</f>
        <v>*</v>
      </c>
      <c r="L33" s="15" t="str">
        <f>[29]Março!$K$15</f>
        <v>*</v>
      </c>
      <c r="M33" s="15" t="str">
        <f>[29]Março!$K$16</f>
        <v>*</v>
      </c>
      <c r="N33" s="15" t="str">
        <f>[29]Março!$K$17</f>
        <v>*</v>
      </c>
      <c r="O33" s="15" t="str">
        <f>[29]Março!$K$18</f>
        <v>*</v>
      </c>
      <c r="P33" s="15" t="str">
        <f>[29]Março!$K$19</f>
        <v>*</v>
      </c>
      <c r="Q33" s="15" t="str">
        <f>[29]Março!$K$20</f>
        <v>*</v>
      </c>
      <c r="R33" s="15" t="str">
        <f>[29]Março!$K$21</f>
        <v>*</v>
      </c>
      <c r="S33" s="15" t="str">
        <f>[29]Março!$K$22</f>
        <v>*</v>
      </c>
      <c r="T33" s="15" t="str">
        <f>[29]Março!$K$23</f>
        <v>*</v>
      </c>
      <c r="U33" s="15" t="str">
        <f>[29]Março!$K$24</f>
        <v>*</v>
      </c>
      <c r="V33" s="15">
        <f>[29]Março!$K$25</f>
        <v>0</v>
      </c>
      <c r="W33" s="15">
        <f>[29]Março!$K$26</f>
        <v>2.4000000000000004</v>
      </c>
      <c r="X33" s="15">
        <f>[29]Março!$K$27</f>
        <v>0</v>
      </c>
      <c r="Y33" s="15">
        <f>[29]Março!$K$28</f>
        <v>0</v>
      </c>
      <c r="Z33" s="15">
        <f>[29]Março!$K$29</f>
        <v>0</v>
      </c>
      <c r="AA33" s="15">
        <f>[29]Março!$K$30</f>
        <v>3.6</v>
      </c>
      <c r="AB33" s="15">
        <f>[29]Março!$K$31</f>
        <v>36.200000000000003</v>
      </c>
      <c r="AC33" s="15">
        <f>[29]Março!$K$32</f>
        <v>26.199999999999996</v>
      </c>
      <c r="AD33" s="15">
        <f>[29]Março!$K$33</f>
        <v>1.2000000000000002</v>
      </c>
      <c r="AE33" s="15">
        <f>[29]Março!$K$34</f>
        <v>0</v>
      </c>
      <c r="AF33" s="15">
        <f>[29]Março!$K$35</f>
        <v>14.799999999999999</v>
      </c>
      <c r="AG33" s="28">
        <f t="shared" si="15"/>
        <v>84.4</v>
      </c>
      <c r="AH33" s="31">
        <f t="shared" si="16"/>
        <v>36.200000000000003</v>
      </c>
      <c r="AI33" s="92">
        <f t="shared" ref="AI33:AI42" si="17">COUNTIF(B33:AF33,"=0,0")</f>
        <v>5</v>
      </c>
    </row>
    <row r="34" spans="1:35" ht="17.100000000000001" customHeight="1" x14ac:dyDescent="0.2">
      <c r="A34" s="91" t="s">
        <v>146</v>
      </c>
      <c r="B34" s="15" t="str">
        <f>[30]Março!$K$5</f>
        <v>*</v>
      </c>
      <c r="C34" s="15" t="str">
        <f>[30]Março!$K$6</f>
        <v>*</v>
      </c>
      <c r="D34" s="15" t="str">
        <f>[30]Março!$K$7</f>
        <v>*</v>
      </c>
      <c r="E34" s="15" t="str">
        <f>[30]Março!$K$8</f>
        <v>*</v>
      </c>
      <c r="F34" s="15" t="str">
        <f>[30]Março!$K$9</f>
        <v>*</v>
      </c>
      <c r="G34" s="15" t="str">
        <f>[30]Março!$K$10</f>
        <v>*</v>
      </c>
      <c r="H34" s="15" t="str">
        <f>[30]Março!$K$11</f>
        <v>*</v>
      </c>
      <c r="I34" s="15" t="str">
        <f>[30]Março!$K$12</f>
        <v>*</v>
      </c>
      <c r="J34" s="15" t="str">
        <f>[30]Março!$K$13</f>
        <v>*</v>
      </c>
      <c r="K34" s="15" t="str">
        <f>[30]Março!$K$14</f>
        <v>*</v>
      </c>
      <c r="L34" s="15" t="str">
        <f>[30]Março!$K$15</f>
        <v>*</v>
      </c>
      <c r="M34" s="15" t="str">
        <f>[30]Março!$K$16</f>
        <v>*</v>
      </c>
      <c r="N34" s="15" t="str">
        <f>[30]Março!$K$17</f>
        <v>*</v>
      </c>
      <c r="O34" s="15" t="str">
        <f>[30]Março!$K$18</f>
        <v>*</v>
      </c>
      <c r="P34" s="15" t="str">
        <f>[30]Março!$K$19</f>
        <v>*</v>
      </c>
      <c r="Q34" s="15" t="str">
        <f>[30]Março!$K$20</f>
        <v>*</v>
      </c>
      <c r="R34" s="15" t="str">
        <f>[30]Março!$K$21</f>
        <v>*</v>
      </c>
      <c r="S34" s="15" t="str">
        <f>[30]Março!$K$22</f>
        <v>*</v>
      </c>
      <c r="T34" s="15" t="str">
        <f>[30]Março!$K$23</f>
        <v>*</v>
      </c>
      <c r="U34" s="15" t="str">
        <f>[30]Março!$K$24</f>
        <v>*</v>
      </c>
      <c r="V34" s="15" t="str">
        <f>[30]Março!$K$25</f>
        <v>*</v>
      </c>
      <c r="W34" s="15" t="str">
        <f>[30]Março!$K$26</f>
        <v>*</v>
      </c>
      <c r="X34" s="15" t="str">
        <f>[30]Março!$K$27</f>
        <v>*</v>
      </c>
      <c r="Y34" s="15" t="str">
        <f>[30]Março!$K$28</f>
        <v>*</v>
      </c>
      <c r="Z34" s="15" t="str">
        <f>[30]Março!$K$29</f>
        <v>*</v>
      </c>
      <c r="AA34" s="15" t="str">
        <f>[30]Março!$K$30</f>
        <v>*</v>
      </c>
      <c r="AB34" s="15" t="str">
        <f>[30]Março!$K$31</f>
        <v>*</v>
      </c>
      <c r="AC34" s="15" t="str">
        <f>[30]Março!$K$32</f>
        <v>*</v>
      </c>
      <c r="AD34" s="15" t="str">
        <f>[30]Março!$K$33</f>
        <v>*</v>
      </c>
      <c r="AE34" s="15" t="str">
        <f>[30]Março!$K$34</f>
        <v>*</v>
      </c>
      <c r="AF34" s="15" t="str">
        <f>[30]Março!$K$35</f>
        <v>*</v>
      </c>
      <c r="AG34" s="28" t="s">
        <v>132</v>
      </c>
      <c r="AH34" s="31" t="s">
        <v>132</v>
      </c>
      <c r="AI34" s="92" t="s">
        <v>132</v>
      </c>
    </row>
    <row r="35" spans="1:35" ht="17.100000000000001" customHeight="1" x14ac:dyDescent="0.2">
      <c r="A35" s="91" t="s">
        <v>147</v>
      </c>
      <c r="B35" s="15" t="str">
        <f>[31]Março!$K$5</f>
        <v>*</v>
      </c>
      <c r="C35" s="15" t="str">
        <f>[31]Março!$K$6</f>
        <v>*</v>
      </c>
      <c r="D35" s="15" t="str">
        <f>[31]Março!$K$7</f>
        <v>*</v>
      </c>
      <c r="E35" s="15" t="str">
        <f>[31]Março!$K$8</f>
        <v>*</v>
      </c>
      <c r="F35" s="15" t="str">
        <f>[31]Março!$K$9</f>
        <v>*</v>
      </c>
      <c r="G35" s="15" t="str">
        <f>[31]Março!$K$10</f>
        <v>*</v>
      </c>
      <c r="H35" s="15" t="str">
        <f>[31]Março!$K$11</f>
        <v>*</v>
      </c>
      <c r="I35" s="15" t="str">
        <f>[31]Março!$K$12</f>
        <v>*</v>
      </c>
      <c r="J35" s="15" t="str">
        <f>[31]Março!$K$13</f>
        <v>*</v>
      </c>
      <c r="K35" s="15" t="str">
        <f>[31]Março!$K$14</f>
        <v>*</v>
      </c>
      <c r="L35" s="15" t="str">
        <f>[31]Março!$K$15</f>
        <v>*</v>
      </c>
      <c r="M35" s="15" t="str">
        <f>[31]Março!$K$16</f>
        <v>*</v>
      </c>
      <c r="N35" s="15" t="str">
        <f>[31]Março!$K$17</f>
        <v>*</v>
      </c>
      <c r="O35" s="15" t="str">
        <f>[31]Março!$K$18</f>
        <v>*</v>
      </c>
      <c r="P35" s="15" t="str">
        <f>[31]Março!$K$19</f>
        <v>*</v>
      </c>
      <c r="Q35" s="15" t="str">
        <f>[31]Março!$K$20</f>
        <v>*</v>
      </c>
      <c r="R35" s="15" t="str">
        <f>[31]Março!$K$21</f>
        <v>*</v>
      </c>
      <c r="S35" s="15" t="str">
        <f>[31]Março!$K$22</f>
        <v>*</v>
      </c>
      <c r="T35" s="15" t="str">
        <f>[31]Março!$K$23</f>
        <v>*</v>
      </c>
      <c r="U35" s="15" t="str">
        <f>[31]Março!$K$24</f>
        <v>*</v>
      </c>
      <c r="V35" s="15">
        <f>[31]Março!$K$25</f>
        <v>0</v>
      </c>
      <c r="W35" s="15">
        <f>[31]Março!$K$26</f>
        <v>0</v>
      </c>
      <c r="X35" s="15">
        <f>[31]Março!$K$27</f>
        <v>0</v>
      </c>
      <c r="Y35" s="15">
        <f>[31]Março!$K$28</f>
        <v>0</v>
      </c>
      <c r="Z35" s="15">
        <f>[31]Março!$K$29</f>
        <v>35.6</v>
      </c>
      <c r="AA35" s="15">
        <f>[31]Março!$K$30</f>
        <v>0.2</v>
      </c>
      <c r="AB35" s="15">
        <f>[31]Março!$K$31</f>
        <v>3.8</v>
      </c>
      <c r="AC35" s="15">
        <f>[31]Março!$K$32</f>
        <v>3.2</v>
      </c>
      <c r="AD35" s="15">
        <f>[31]Março!$K$33</f>
        <v>0.8</v>
      </c>
      <c r="AE35" s="15">
        <f>[31]Março!$K$34</f>
        <v>19.2</v>
      </c>
      <c r="AF35" s="15">
        <f>[31]Março!$K$35</f>
        <v>15.4</v>
      </c>
      <c r="AG35" s="28">
        <f t="shared" si="15"/>
        <v>78.2</v>
      </c>
      <c r="AH35" s="31">
        <f t="shared" si="16"/>
        <v>35.6</v>
      </c>
      <c r="AI35" s="92">
        <f t="shared" si="17"/>
        <v>4</v>
      </c>
    </row>
    <row r="36" spans="1:35" ht="17.100000000000001" customHeight="1" x14ac:dyDescent="0.2">
      <c r="A36" s="91" t="s">
        <v>148</v>
      </c>
      <c r="B36" s="15" t="str">
        <f>[32]Março!$K$5</f>
        <v>*</v>
      </c>
      <c r="C36" s="15" t="str">
        <f>[32]Março!$K$6</f>
        <v>*</v>
      </c>
      <c r="D36" s="15" t="str">
        <f>[32]Março!$K$7</f>
        <v>*</v>
      </c>
      <c r="E36" s="15" t="str">
        <f>[32]Março!$K$8</f>
        <v>*</v>
      </c>
      <c r="F36" s="15" t="str">
        <f>[32]Março!$K$9</f>
        <v>*</v>
      </c>
      <c r="G36" s="15" t="str">
        <f>[32]Março!$K$10</f>
        <v>*</v>
      </c>
      <c r="H36" s="15" t="str">
        <f>[32]Março!$K$11</f>
        <v>*</v>
      </c>
      <c r="I36" s="15" t="str">
        <f>[32]Março!$K$12</f>
        <v>*</v>
      </c>
      <c r="J36" s="15" t="str">
        <f>[32]Março!$K$13</f>
        <v>*</v>
      </c>
      <c r="K36" s="15" t="str">
        <f>[32]Março!$K$14</f>
        <v>*</v>
      </c>
      <c r="L36" s="15" t="str">
        <f>[32]Março!$K$15</f>
        <v>*</v>
      </c>
      <c r="M36" s="15" t="str">
        <f>[32]Março!$K$16</f>
        <v>*</v>
      </c>
      <c r="N36" s="15" t="str">
        <f>[32]Março!$K$17</f>
        <v>*</v>
      </c>
      <c r="O36" s="15" t="str">
        <f>[32]Março!$K$18</f>
        <v>*</v>
      </c>
      <c r="P36" s="15" t="str">
        <f>[32]Março!$K$19</f>
        <v>*</v>
      </c>
      <c r="Q36" s="15" t="str">
        <f>[32]Março!$K$20</f>
        <v>*</v>
      </c>
      <c r="R36" s="15" t="str">
        <f>[32]Março!$K$21</f>
        <v>*</v>
      </c>
      <c r="S36" s="15" t="str">
        <f>[32]Março!$K$22</f>
        <v>*</v>
      </c>
      <c r="T36" s="15" t="str">
        <f>[32]Março!$K$23</f>
        <v>*</v>
      </c>
      <c r="U36" s="15" t="str">
        <f>[32]Março!$K$24</f>
        <v>*</v>
      </c>
      <c r="V36" s="15" t="str">
        <f>[32]Março!$K$25</f>
        <v>*</v>
      </c>
      <c r="W36" s="15" t="str">
        <f>[32]Março!$K$26</f>
        <v>*</v>
      </c>
      <c r="X36" s="15" t="str">
        <f>[32]Março!$K$27</f>
        <v>*</v>
      </c>
      <c r="Y36" s="15" t="str">
        <f>[32]Março!$K$28</f>
        <v>*</v>
      </c>
      <c r="Z36" s="15" t="str">
        <f>[32]Março!$K$29</f>
        <v>*</v>
      </c>
      <c r="AA36" s="15" t="str">
        <f>[32]Março!$K$30</f>
        <v>*</v>
      </c>
      <c r="AB36" s="15" t="str">
        <f>[32]Março!$K$31</f>
        <v>*</v>
      </c>
      <c r="AC36" s="15" t="str">
        <f>[32]Março!$K$32</f>
        <v>*</v>
      </c>
      <c r="AD36" s="15" t="str">
        <f>[32]Março!$K$33</f>
        <v>*</v>
      </c>
      <c r="AE36" s="15" t="str">
        <f>[32]Março!$K$34</f>
        <v>*</v>
      </c>
      <c r="AF36" s="15" t="str">
        <f>[32]Março!$K$35</f>
        <v>*</v>
      </c>
      <c r="AG36" s="28" t="s">
        <v>132</v>
      </c>
      <c r="AH36" s="31" t="s">
        <v>132</v>
      </c>
      <c r="AI36" s="92" t="s">
        <v>132</v>
      </c>
    </row>
    <row r="37" spans="1:35" ht="17.100000000000001" customHeight="1" x14ac:dyDescent="0.2">
      <c r="A37" s="91" t="s">
        <v>149</v>
      </c>
      <c r="B37" s="15" t="str">
        <f>[33]Março!$K$5</f>
        <v>*</v>
      </c>
      <c r="C37" s="15" t="str">
        <f>[33]Março!$K$6</f>
        <v>*</v>
      </c>
      <c r="D37" s="15" t="str">
        <f>[33]Março!$K$7</f>
        <v>*</v>
      </c>
      <c r="E37" s="15" t="str">
        <f>[33]Março!$K$8</f>
        <v>*</v>
      </c>
      <c r="F37" s="15" t="str">
        <f>[33]Março!$K$9</f>
        <v>*</v>
      </c>
      <c r="G37" s="15" t="str">
        <f>[33]Março!$K$10</f>
        <v>*</v>
      </c>
      <c r="H37" s="15" t="str">
        <f>[33]Março!$K$11</f>
        <v>*</v>
      </c>
      <c r="I37" s="15" t="str">
        <f>[33]Março!$K$12</f>
        <v>*</v>
      </c>
      <c r="J37" s="15" t="str">
        <f>[33]Março!$K$13</f>
        <v>*</v>
      </c>
      <c r="K37" s="15" t="str">
        <f>[33]Março!$K$14</f>
        <v>*</v>
      </c>
      <c r="L37" s="15" t="str">
        <f>[33]Março!$K$15</f>
        <v>*</v>
      </c>
      <c r="M37" s="15" t="str">
        <f>[33]Março!$K$16</f>
        <v>*</v>
      </c>
      <c r="N37" s="15" t="str">
        <f>[33]Março!$K$17</f>
        <v>*</v>
      </c>
      <c r="O37" s="15" t="str">
        <f>[33]Março!$K$18</f>
        <v>*</v>
      </c>
      <c r="P37" s="15" t="str">
        <f>[33]Março!$K$19</f>
        <v>*</v>
      </c>
      <c r="Q37" s="15" t="str">
        <f>[33]Março!$K$20</f>
        <v>*</v>
      </c>
      <c r="R37" s="15" t="str">
        <f>[33]Março!$K$21</f>
        <v>*</v>
      </c>
      <c r="S37" s="15" t="str">
        <f>[33]Março!$K$22</f>
        <v>*</v>
      </c>
      <c r="T37" s="15" t="str">
        <f>[33]Março!$K$23</f>
        <v>*</v>
      </c>
      <c r="U37" s="15" t="str">
        <f>[33]Março!$K$24</f>
        <v>*</v>
      </c>
      <c r="V37" s="15">
        <f>[33]Março!$K$25</f>
        <v>0.4</v>
      </c>
      <c r="W37" s="15">
        <f>[33]Março!$K$26</f>
        <v>9.1999999999999993</v>
      </c>
      <c r="X37" s="15">
        <f>[33]Março!$K$27</f>
        <v>0</v>
      </c>
      <c r="Y37" s="15">
        <f>[33]Março!$K$28</f>
        <v>0</v>
      </c>
      <c r="Z37" s="15">
        <f>[33]Março!$K$29</f>
        <v>22.2</v>
      </c>
      <c r="AA37" s="15">
        <f>[33]Março!$K$30</f>
        <v>0</v>
      </c>
      <c r="AB37" s="15">
        <f>[33]Março!$K$31</f>
        <v>6.6</v>
      </c>
      <c r="AC37" s="15">
        <f>[33]Março!$K$32</f>
        <v>13.399999999999999</v>
      </c>
      <c r="AD37" s="15">
        <f>[33]Março!$K$33</f>
        <v>0</v>
      </c>
      <c r="AE37" s="15">
        <f>[33]Março!$K$34</f>
        <v>15.2</v>
      </c>
      <c r="AF37" s="15">
        <f>[33]Março!$K$35</f>
        <v>3</v>
      </c>
      <c r="AG37" s="28">
        <f t="shared" si="15"/>
        <v>70</v>
      </c>
      <c r="AH37" s="31">
        <f t="shared" si="16"/>
        <v>22.2</v>
      </c>
      <c r="AI37" s="92">
        <f t="shared" si="17"/>
        <v>4</v>
      </c>
    </row>
    <row r="38" spans="1:35" ht="17.100000000000001" customHeight="1" x14ac:dyDescent="0.2">
      <c r="A38" s="91" t="s">
        <v>150</v>
      </c>
      <c r="B38" s="15" t="str">
        <f>[34]Março!$K$5</f>
        <v>*</v>
      </c>
      <c r="C38" s="15" t="str">
        <f>[34]Março!$K$6</f>
        <v>*</v>
      </c>
      <c r="D38" s="15" t="str">
        <f>[34]Março!$K$7</f>
        <v>*</v>
      </c>
      <c r="E38" s="15" t="str">
        <f>[34]Março!$K$8</f>
        <v>*</v>
      </c>
      <c r="F38" s="15" t="str">
        <f>[34]Março!$K$9</f>
        <v>*</v>
      </c>
      <c r="G38" s="15" t="str">
        <f>[34]Março!$K$10</f>
        <v>*</v>
      </c>
      <c r="H38" s="15" t="str">
        <f>[34]Março!$K$11</f>
        <v>*</v>
      </c>
      <c r="I38" s="15" t="str">
        <f>[34]Março!$K$12</f>
        <v>*</v>
      </c>
      <c r="J38" s="15" t="str">
        <f>[34]Março!$K$13</f>
        <v>*</v>
      </c>
      <c r="K38" s="15" t="str">
        <f>[34]Março!$K$14</f>
        <v>*</v>
      </c>
      <c r="L38" s="15" t="str">
        <f>[34]Março!$K$15</f>
        <v>*</v>
      </c>
      <c r="M38" s="15" t="str">
        <f>[34]Março!$K$16</f>
        <v>*</v>
      </c>
      <c r="N38" s="15" t="str">
        <f>[34]Março!$K$17</f>
        <v>*</v>
      </c>
      <c r="O38" s="15" t="str">
        <f>[34]Março!$K$18</f>
        <v>*</v>
      </c>
      <c r="P38" s="15" t="str">
        <f>[34]Março!$K$19</f>
        <v>*</v>
      </c>
      <c r="Q38" s="15" t="str">
        <f>[34]Março!$K$20</f>
        <v>*</v>
      </c>
      <c r="R38" s="15" t="str">
        <f>[34]Março!$K$21</f>
        <v>*</v>
      </c>
      <c r="S38" s="15" t="str">
        <f>[34]Março!$K$22</f>
        <v>*</v>
      </c>
      <c r="T38" s="15" t="str">
        <f>[34]Março!$K$23</f>
        <v>*</v>
      </c>
      <c r="U38" s="15" t="str">
        <f>[34]Março!$K$24</f>
        <v>*</v>
      </c>
      <c r="V38" s="15">
        <f>[34]Março!$K$25</f>
        <v>0</v>
      </c>
      <c r="W38" s="15">
        <f>[34]Março!$K$26</f>
        <v>0</v>
      </c>
      <c r="X38" s="15">
        <f>[34]Março!$K$27</f>
        <v>0</v>
      </c>
      <c r="Y38" s="15">
        <f>[34]Março!$K$28</f>
        <v>0</v>
      </c>
      <c r="Z38" s="15">
        <f>[34]Março!$K$29</f>
        <v>15</v>
      </c>
      <c r="AA38" s="15">
        <f>[34]Março!$K$30</f>
        <v>0</v>
      </c>
      <c r="AB38" s="15">
        <f>[34]Março!$K$31</f>
        <v>30.599999999999998</v>
      </c>
      <c r="AC38" s="15">
        <f>[34]Março!$K$32</f>
        <v>3.2</v>
      </c>
      <c r="AD38" s="15">
        <f>[34]Março!$K$33</f>
        <v>0</v>
      </c>
      <c r="AE38" s="15">
        <f>[34]Março!$K$34</f>
        <v>9.4</v>
      </c>
      <c r="AF38" s="15">
        <f>[34]Março!$K$35</f>
        <v>4.8</v>
      </c>
      <c r="AG38" s="28">
        <f t="shared" si="15"/>
        <v>62.999999999999993</v>
      </c>
      <c r="AH38" s="31">
        <f t="shared" si="16"/>
        <v>30.599999999999998</v>
      </c>
      <c r="AI38" s="92">
        <f t="shared" si="17"/>
        <v>6</v>
      </c>
    </row>
    <row r="39" spans="1:35" ht="17.100000000000001" customHeight="1" x14ac:dyDescent="0.2">
      <c r="A39" s="91" t="s">
        <v>151</v>
      </c>
      <c r="B39" s="15" t="str">
        <f>[35]Março!$K$5</f>
        <v>*</v>
      </c>
      <c r="C39" s="15" t="str">
        <f>[35]Março!$K$6</f>
        <v>*</v>
      </c>
      <c r="D39" s="15" t="str">
        <f>[35]Março!$K$7</f>
        <v>*</v>
      </c>
      <c r="E39" s="15" t="str">
        <f>[35]Março!$K$8</f>
        <v>*</v>
      </c>
      <c r="F39" s="15" t="str">
        <f>[35]Março!$K$9</f>
        <v>*</v>
      </c>
      <c r="G39" s="15" t="str">
        <f>[35]Março!$K$10</f>
        <v>*</v>
      </c>
      <c r="H39" s="15" t="str">
        <f>[35]Março!$K$11</f>
        <v>*</v>
      </c>
      <c r="I39" s="15" t="str">
        <f>[35]Março!$K$12</f>
        <v>*</v>
      </c>
      <c r="J39" s="15" t="str">
        <f>[35]Março!$K$13</f>
        <v>*</v>
      </c>
      <c r="K39" s="15" t="str">
        <f>[35]Março!$K$14</f>
        <v>*</v>
      </c>
      <c r="L39" s="15" t="str">
        <f>[35]Março!$K$15</f>
        <v>*</v>
      </c>
      <c r="M39" s="15" t="str">
        <f>[35]Março!$K$16</f>
        <v>*</v>
      </c>
      <c r="N39" s="15" t="str">
        <f>[35]Março!$K$17</f>
        <v>*</v>
      </c>
      <c r="O39" s="15" t="str">
        <f>[35]Março!$K$18</f>
        <v>*</v>
      </c>
      <c r="P39" s="15" t="str">
        <f>[35]Março!$K$19</f>
        <v>*</v>
      </c>
      <c r="Q39" s="15" t="str">
        <f>[35]Março!$K$20</f>
        <v>*</v>
      </c>
      <c r="R39" s="15" t="str">
        <f>[35]Março!$K$21</f>
        <v>*</v>
      </c>
      <c r="S39" s="15" t="str">
        <f>[35]Março!$K$22</f>
        <v>*</v>
      </c>
      <c r="T39" s="15" t="str">
        <f>[35]Março!$K$23</f>
        <v>*</v>
      </c>
      <c r="U39" s="15" t="str">
        <f>[35]Março!$K$24</f>
        <v>*</v>
      </c>
      <c r="V39" s="15" t="str">
        <f>[35]Março!$K$25</f>
        <v>*</v>
      </c>
      <c r="W39" s="15" t="str">
        <f>[35]Março!$K$26</f>
        <v>*</v>
      </c>
      <c r="X39" s="15" t="str">
        <f>[35]Março!$K$27</f>
        <v>*</v>
      </c>
      <c r="Y39" s="15" t="str">
        <f>[35]Março!$K$28</f>
        <v>*</v>
      </c>
      <c r="Z39" s="15" t="str">
        <f>[35]Março!$K$29</f>
        <v>*</v>
      </c>
      <c r="AA39" s="15" t="str">
        <f>[35]Março!$K$30</f>
        <v>*</v>
      </c>
      <c r="AB39" s="15" t="str">
        <f>[35]Março!$K$31</f>
        <v>*</v>
      </c>
      <c r="AC39" s="15" t="str">
        <f>[35]Março!$K$32</f>
        <v>*</v>
      </c>
      <c r="AD39" s="15" t="str">
        <f>[35]Março!$K$33</f>
        <v>*</v>
      </c>
      <c r="AE39" s="15" t="str">
        <f>[35]Março!$K$34</f>
        <v>*</v>
      </c>
      <c r="AF39" s="15" t="str">
        <f>[35]Março!$K$35</f>
        <v>*</v>
      </c>
      <c r="AG39" s="28" t="s">
        <v>132</v>
      </c>
      <c r="AH39" s="31" t="s">
        <v>132</v>
      </c>
      <c r="AI39" s="92" t="s">
        <v>132</v>
      </c>
    </row>
    <row r="40" spans="1:35" ht="17.100000000000001" customHeight="1" x14ac:dyDescent="0.2">
      <c r="A40" s="91" t="s">
        <v>152</v>
      </c>
      <c r="B40" s="15" t="str">
        <f>[36]Março!$K$5</f>
        <v>*</v>
      </c>
      <c r="C40" s="15" t="str">
        <f>[36]Março!$K$6</f>
        <v>*</v>
      </c>
      <c r="D40" s="15" t="str">
        <f>[36]Março!$K$7</f>
        <v>*</v>
      </c>
      <c r="E40" s="15" t="str">
        <f>[36]Março!$K$8</f>
        <v>*</v>
      </c>
      <c r="F40" s="15" t="str">
        <f>[36]Março!$K$9</f>
        <v>*</v>
      </c>
      <c r="G40" s="15" t="str">
        <f>[36]Março!$K$10</f>
        <v>*</v>
      </c>
      <c r="H40" s="15" t="str">
        <f>[36]Março!$K$11</f>
        <v>*</v>
      </c>
      <c r="I40" s="15" t="str">
        <f>[36]Março!$K$12</f>
        <v>*</v>
      </c>
      <c r="J40" s="15" t="str">
        <f>[36]Março!$K$13</f>
        <v>*</v>
      </c>
      <c r="K40" s="15" t="str">
        <f>[36]Março!$K$14</f>
        <v>*</v>
      </c>
      <c r="L40" s="15" t="str">
        <f>[36]Março!$K$15</f>
        <v>*</v>
      </c>
      <c r="M40" s="15" t="str">
        <f>[36]Março!$K$16</f>
        <v>*</v>
      </c>
      <c r="N40" s="15" t="str">
        <f>[36]Março!$K$17</f>
        <v>*</v>
      </c>
      <c r="O40" s="15" t="str">
        <f>[36]Março!$K$18</f>
        <v>*</v>
      </c>
      <c r="P40" s="15" t="str">
        <f>[36]Março!$K$19</f>
        <v>*</v>
      </c>
      <c r="Q40" s="15" t="str">
        <f>[36]Março!$K$20</f>
        <v>*</v>
      </c>
      <c r="R40" s="15" t="str">
        <f>[36]Março!$K$21</f>
        <v>*</v>
      </c>
      <c r="S40" s="15" t="str">
        <f>[36]Março!$K$22</f>
        <v>*</v>
      </c>
      <c r="T40" s="15" t="str">
        <f>[36]Março!$K$23</f>
        <v>*</v>
      </c>
      <c r="U40" s="15" t="str">
        <f>[36]Março!$K$24</f>
        <v>*</v>
      </c>
      <c r="V40" s="15" t="str">
        <f>[36]Março!$K$25</f>
        <v>*</v>
      </c>
      <c r="W40" s="15" t="str">
        <f>[36]Março!$K$26</f>
        <v>*</v>
      </c>
      <c r="X40" s="15" t="str">
        <f>[36]Março!$K$27</f>
        <v>*</v>
      </c>
      <c r="Y40" s="15" t="str">
        <f>[36]Março!$K$28</f>
        <v>*</v>
      </c>
      <c r="Z40" s="15" t="str">
        <f>[36]Março!$K$29</f>
        <v>*</v>
      </c>
      <c r="AA40" s="15" t="str">
        <f>[36]Março!$K$30</f>
        <v>*</v>
      </c>
      <c r="AB40" s="15" t="str">
        <f>[36]Março!$K$31</f>
        <v>*</v>
      </c>
      <c r="AC40" s="15" t="str">
        <f>[36]Março!$K$32</f>
        <v>*</v>
      </c>
      <c r="AD40" s="15" t="str">
        <f>[36]Março!$K$33</f>
        <v>*</v>
      </c>
      <c r="AE40" s="15" t="str">
        <f>[36]Março!$K$34</f>
        <v>*</v>
      </c>
      <c r="AF40" s="15" t="str">
        <f>[36]Março!$K$35</f>
        <v>*</v>
      </c>
      <c r="AG40" s="28" t="s">
        <v>132</v>
      </c>
      <c r="AH40" s="31" t="s">
        <v>132</v>
      </c>
      <c r="AI40" s="92" t="s">
        <v>132</v>
      </c>
    </row>
    <row r="41" spans="1:35" ht="17.100000000000001" customHeight="1" x14ac:dyDescent="0.2">
      <c r="A41" s="91" t="s">
        <v>153</v>
      </c>
      <c r="B41" s="15" t="str">
        <f>[37]Março!$K$5</f>
        <v>*</v>
      </c>
      <c r="C41" s="15" t="str">
        <f>[37]Março!$K$6</f>
        <v>*</v>
      </c>
      <c r="D41" s="15" t="str">
        <f>[37]Março!$K$7</f>
        <v>*</v>
      </c>
      <c r="E41" s="15" t="str">
        <f>[37]Março!$K$8</f>
        <v>*</v>
      </c>
      <c r="F41" s="15" t="str">
        <f>[37]Março!$K$9</f>
        <v>*</v>
      </c>
      <c r="G41" s="15" t="str">
        <f>[37]Março!$K$10</f>
        <v>*</v>
      </c>
      <c r="H41" s="15" t="str">
        <f>[37]Março!$K$11</f>
        <v>*</v>
      </c>
      <c r="I41" s="15" t="str">
        <f>[37]Março!$K$12</f>
        <v>*</v>
      </c>
      <c r="J41" s="15" t="str">
        <f>[37]Março!$K$13</f>
        <v>*</v>
      </c>
      <c r="K41" s="15" t="str">
        <f>[37]Março!$K$14</f>
        <v>*</v>
      </c>
      <c r="L41" s="15" t="str">
        <f>[37]Março!$K$15</f>
        <v>*</v>
      </c>
      <c r="M41" s="15" t="str">
        <f>[37]Março!$K$16</f>
        <v>*</v>
      </c>
      <c r="N41" s="15" t="str">
        <f>[37]Março!$K$17</f>
        <v>*</v>
      </c>
      <c r="O41" s="15" t="str">
        <f>[37]Março!$K$18</f>
        <v>*</v>
      </c>
      <c r="P41" s="15" t="str">
        <f>[37]Março!$K$19</f>
        <v>*</v>
      </c>
      <c r="Q41" s="15" t="str">
        <f>[37]Março!$K$20</f>
        <v>*</v>
      </c>
      <c r="R41" s="15" t="str">
        <f>[37]Março!$K$21</f>
        <v>*</v>
      </c>
      <c r="S41" s="15" t="str">
        <f>[37]Março!$K$22</f>
        <v>*</v>
      </c>
      <c r="T41" s="15" t="str">
        <f>[37]Março!$K$23</f>
        <v>*</v>
      </c>
      <c r="U41" s="15" t="str">
        <f>[37]Março!$K$24</f>
        <v>*</v>
      </c>
      <c r="V41" s="15">
        <f>[37]Março!$K$25</f>
        <v>0.6</v>
      </c>
      <c r="W41" s="15">
        <f>[37]Março!$K$26</f>
        <v>0.4</v>
      </c>
      <c r="X41" s="15">
        <f>[37]Março!$K$27</f>
        <v>7.4</v>
      </c>
      <c r="Y41" s="15">
        <f>[37]Março!$K$28</f>
        <v>12</v>
      </c>
      <c r="Z41" s="15">
        <f>[37]Março!$K$29</f>
        <v>0</v>
      </c>
      <c r="AA41" s="15">
        <f>[37]Março!$K$30</f>
        <v>12</v>
      </c>
      <c r="AB41" s="15">
        <f>[37]Março!$K$31</f>
        <v>3.8000000000000003</v>
      </c>
      <c r="AC41" s="15">
        <f>[37]Março!$K$32</f>
        <v>16.599999999999998</v>
      </c>
      <c r="AD41" s="15">
        <f>[37]Março!$K$33</f>
        <v>0</v>
      </c>
      <c r="AE41" s="15">
        <f>[37]Março!$K$34</f>
        <v>10.6</v>
      </c>
      <c r="AF41" s="15">
        <f>[37]Março!$K$35</f>
        <v>27</v>
      </c>
      <c r="AG41" s="28">
        <f t="shared" ref="AG41:AG42" si="18">SUM(B41:AF41)</f>
        <v>90.4</v>
      </c>
      <c r="AH41" s="31">
        <f t="shared" ref="AH41:AH42" si="19">MAX(B41:AF41)</f>
        <v>27</v>
      </c>
      <c r="AI41" s="92">
        <f t="shared" si="17"/>
        <v>2</v>
      </c>
    </row>
    <row r="42" spans="1:35" ht="17.100000000000001" customHeight="1" x14ac:dyDescent="0.2">
      <c r="A42" s="91" t="s">
        <v>154</v>
      </c>
      <c r="B42" s="15" t="str">
        <f>[38]Março!$K$5</f>
        <v>*</v>
      </c>
      <c r="C42" s="15" t="str">
        <f>[38]Março!$K$6</f>
        <v>*</v>
      </c>
      <c r="D42" s="15" t="str">
        <f>[38]Março!$K$7</f>
        <v>*</v>
      </c>
      <c r="E42" s="15" t="str">
        <f>[38]Março!$K$8</f>
        <v>*</v>
      </c>
      <c r="F42" s="15" t="str">
        <f>[38]Março!$K$9</f>
        <v>*</v>
      </c>
      <c r="G42" s="15" t="str">
        <f>[38]Março!$K$10</f>
        <v>*</v>
      </c>
      <c r="H42" s="15" t="str">
        <f>[38]Março!$K$11</f>
        <v>*</v>
      </c>
      <c r="I42" s="15" t="str">
        <f>[38]Março!$K$12</f>
        <v>*</v>
      </c>
      <c r="J42" s="15" t="str">
        <f>[38]Março!$K$13</f>
        <v>*</v>
      </c>
      <c r="K42" s="15" t="str">
        <f>[38]Março!$K$14</f>
        <v>*</v>
      </c>
      <c r="L42" s="15" t="str">
        <f>[38]Março!$K$15</f>
        <v>*</v>
      </c>
      <c r="M42" s="15" t="str">
        <f>[38]Março!$K$16</f>
        <v>*</v>
      </c>
      <c r="N42" s="15" t="str">
        <f>[38]Março!$K$17</f>
        <v>*</v>
      </c>
      <c r="O42" s="15" t="str">
        <f>[38]Março!$K$18</f>
        <v>*</v>
      </c>
      <c r="P42" s="15" t="str">
        <f>[38]Março!$K$19</f>
        <v>*</v>
      </c>
      <c r="Q42" s="15" t="str">
        <f>[38]Março!$K$20</f>
        <v>*</v>
      </c>
      <c r="R42" s="15" t="str">
        <f>[38]Março!$K$21</f>
        <v>*</v>
      </c>
      <c r="S42" s="15" t="str">
        <f>[38]Março!$K$22</f>
        <v>*</v>
      </c>
      <c r="T42" s="15" t="str">
        <f>[38]Março!$K$23</f>
        <v>*</v>
      </c>
      <c r="U42" s="15" t="str">
        <f>[38]Março!$K$24</f>
        <v>*</v>
      </c>
      <c r="V42" s="15">
        <f>[38]Março!$K$25</f>
        <v>0</v>
      </c>
      <c r="W42" s="15">
        <f>[38]Março!$K$26</f>
        <v>0</v>
      </c>
      <c r="X42" s="15">
        <f>[38]Março!$K$27</f>
        <v>0</v>
      </c>
      <c r="Y42" s="15">
        <f>[38]Março!$K$28</f>
        <v>0</v>
      </c>
      <c r="Z42" s="15">
        <f>[38]Março!$K$29</f>
        <v>0.4</v>
      </c>
      <c r="AA42" s="15">
        <f>[38]Março!$K$30</f>
        <v>0</v>
      </c>
      <c r="AB42" s="15">
        <f>[38]Março!$K$31</f>
        <v>8.8000000000000007</v>
      </c>
      <c r="AC42" s="15">
        <f>[38]Março!$K$32</f>
        <v>38.800000000000004</v>
      </c>
      <c r="AD42" s="15">
        <f>[38]Março!$K$33</f>
        <v>11</v>
      </c>
      <c r="AE42" s="15">
        <f>[38]Março!$K$34</f>
        <v>0.2</v>
      </c>
      <c r="AF42" s="15">
        <f>[38]Março!$K$35</f>
        <v>13.799999999999995</v>
      </c>
      <c r="AG42" s="28">
        <f t="shared" si="18"/>
        <v>73</v>
      </c>
      <c r="AH42" s="31">
        <f t="shared" si="19"/>
        <v>38.800000000000004</v>
      </c>
      <c r="AI42" s="92">
        <f t="shared" si="17"/>
        <v>5</v>
      </c>
    </row>
    <row r="43" spans="1:35" s="5" customFormat="1" ht="17.100000000000001" customHeight="1" x14ac:dyDescent="0.2">
      <c r="A43" s="93" t="s">
        <v>33</v>
      </c>
      <c r="B43" s="25">
        <f t="shared" ref="B43:AF43" si="20">MAX(B5:B42)</f>
        <v>27.2</v>
      </c>
      <c r="C43" s="25">
        <f t="shared" si="20"/>
        <v>42.8</v>
      </c>
      <c r="D43" s="25">
        <f t="shared" si="20"/>
        <v>22.599999999999998</v>
      </c>
      <c r="E43" s="25">
        <f t="shared" si="20"/>
        <v>14.6</v>
      </c>
      <c r="F43" s="25">
        <f t="shared" si="20"/>
        <v>35</v>
      </c>
      <c r="G43" s="25">
        <f t="shared" si="20"/>
        <v>10.399999999999999</v>
      </c>
      <c r="H43" s="25">
        <f t="shared" si="20"/>
        <v>3.4000000000000004</v>
      </c>
      <c r="I43" s="25">
        <f t="shared" si="20"/>
        <v>0.6</v>
      </c>
      <c r="J43" s="25">
        <f t="shared" si="20"/>
        <v>66.600000000000009</v>
      </c>
      <c r="K43" s="25">
        <f t="shared" si="20"/>
        <v>17.799999999999997</v>
      </c>
      <c r="L43" s="25">
        <f t="shared" si="20"/>
        <v>15.399999999999999</v>
      </c>
      <c r="M43" s="25">
        <f t="shared" si="20"/>
        <v>61.8</v>
      </c>
      <c r="N43" s="25">
        <f t="shared" si="20"/>
        <v>10.600000000000001</v>
      </c>
      <c r="O43" s="25">
        <f t="shared" si="20"/>
        <v>46.2</v>
      </c>
      <c r="P43" s="25">
        <f t="shared" si="20"/>
        <v>20.399999999999999</v>
      </c>
      <c r="Q43" s="25">
        <f t="shared" si="20"/>
        <v>26</v>
      </c>
      <c r="R43" s="25">
        <f t="shared" si="20"/>
        <v>17.2</v>
      </c>
      <c r="S43" s="25">
        <f t="shared" si="20"/>
        <v>20.2</v>
      </c>
      <c r="T43" s="25">
        <f t="shared" si="20"/>
        <v>13.6</v>
      </c>
      <c r="U43" s="25">
        <f t="shared" si="20"/>
        <v>29.2</v>
      </c>
      <c r="V43" s="25">
        <f t="shared" si="20"/>
        <v>42</v>
      </c>
      <c r="W43" s="25">
        <f t="shared" si="20"/>
        <v>20.2</v>
      </c>
      <c r="X43" s="25">
        <f t="shared" si="20"/>
        <v>46.000000000000007</v>
      </c>
      <c r="Y43" s="25">
        <f t="shared" si="20"/>
        <v>12</v>
      </c>
      <c r="Z43" s="25">
        <f t="shared" si="20"/>
        <v>69.8</v>
      </c>
      <c r="AA43" s="25">
        <f t="shared" si="20"/>
        <v>43.8</v>
      </c>
      <c r="AB43" s="25">
        <f t="shared" si="20"/>
        <v>70.399999999999991</v>
      </c>
      <c r="AC43" s="25">
        <f t="shared" si="20"/>
        <v>38.800000000000004</v>
      </c>
      <c r="AD43" s="25">
        <f t="shared" si="20"/>
        <v>17.2</v>
      </c>
      <c r="AE43" s="25">
        <f t="shared" si="20"/>
        <v>27.799999999999997</v>
      </c>
      <c r="AF43" s="25">
        <f t="shared" si="20"/>
        <v>43.8</v>
      </c>
      <c r="AG43" s="28">
        <f>MAX(AG5:AG42)</f>
        <v>311.39999999999998</v>
      </c>
      <c r="AH43" s="34">
        <f>MAX(AH5:AH42)</f>
        <v>70.399999999999991</v>
      </c>
      <c r="AI43" s="92"/>
    </row>
    <row r="44" spans="1:35" s="11" customFormat="1" x14ac:dyDescent="0.2">
      <c r="A44" s="94" t="s">
        <v>36</v>
      </c>
      <c r="B44" s="88">
        <f t="shared" ref="B44:AF44" si="21">SUM(B5:B42)</f>
        <v>156.19999999999996</v>
      </c>
      <c r="C44" s="88">
        <f t="shared" si="21"/>
        <v>189.6</v>
      </c>
      <c r="D44" s="88">
        <f t="shared" si="21"/>
        <v>57.2</v>
      </c>
      <c r="E44" s="88">
        <f t="shared" si="21"/>
        <v>43.4</v>
      </c>
      <c r="F44" s="88">
        <f t="shared" si="21"/>
        <v>143</v>
      </c>
      <c r="G44" s="88">
        <f t="shared" si="21"/>
        <v>44.199999999999996</v>
      </c>
      <c r="H44" s="88">
        <f t="shared" si="21"/>
        <v>9.7999999999999989</v>
      </c>
      <c r="I44" s="88">
        <f t="shared" si="21"/>
        <v>1.4</v>
      </c>
      <c r="J44" s="88">
        <f t="shared" si="21"/>
        <v>311.2</v>
      </c>
      <c r="K44" s="88">
        <f t="shared" si="21"/>
        <v>62.800000000000004</v>
      </c>
      <c r="L44" s="88">
        <f t="shared" si="21"/>
        <v>40</v>
      </c>
      <c r="M44" s="88">
        <f t="shared" si="21"/>
        <v>113.39999999999999</v>
      </c>
      <c r="N44" s="88">
        <f t="shared" si="21"/>
        <v>37.000000000000007</v>
      </c>
      <c r="O44" s="88">
        <f t="shared" si="21"/>
        <v>82.6</v>
      </c>
      <c r="P44" s="88">
        <f t="shared" si="21"/>
        <v>90</v>
      </c>
      <c r="Q44" s="88">
        <f t="shared" si="21"/>
        <v>31.599999999999994</v>
      </c>
      <c r="R44" s="88">
        <f t="shared" si="21"/>
        <v>18.599999999999994</v>
      </c>
      <c r="S44" s="88">
        <f t="shared" si="21"/>
        <v>51.6</v>
      </c>
      <c r="T44" s="88">
        <f t="shared" si="21"/>
        <v>27.8</v>
      </c>
      <c r="U44" s="88">
        <f t="shared" si="21"/>
        <v>99.8</v>
      </c>
      <c r="V44" s="88">
        <f t="shared" si="21"/>
        <v>159.80000000000001</v>
      </c>
      <c r="W44" s="88">
        <f t="shared" si="21"/>
        <v>47.4</v>
      </c>
      <c r="X44" s="88">
        <f t="shared" si="21"/>
        <v>71.200000000000017</v>
      </c>
      <c r="Y44" s="88">
        <f t="shared" si="21"/>
        <v>42.2</v>
      </c>
      <c r="Z44" s="88">
        <f t="shared" si="21"/>
        <v>308.39999999999992</v>
      </c>
      <c r="AA44" s="88">
        <f t="shared" si="21"/>
        <v>94.4</v>
      </c>
      <c r="AB44" s="88">
        <f t="shared" si="21"/>
        <v>335.80000000000013</v>
      </c>
      <c r="AC44" s="88">
        <f t="shared" si="21"/>
        <v>260.99999999999994</v>
      </c>
      <c r="AD44" s="88">
        <f t="shared" si="21"/>
        <v>76.2</v>
      </c>
      <c r="AE44" s="88">
        <f t="shared" si="21"/>
        <v>164.79999999999995</v>
      </c>
      <c r="AF44" s="88">
        <f t="shared" si="21"/>
        <v>324.39999999999992</v>
      </c>
      <c r="AG44" s="28">
        <f>SUM(AG5:AG42)</f>
        <v>3496.7999999999997</v>
      </c>
      <c r="AH44" s="89"/>
      <c r="AI44" s="92"/>
    </row>
    <row r="45" spans="1:35" x14ac:dyDescent="0.2">
      <c r="A45" s="84"/>
      <c r="B45" s="66"/>
      <c r="C45" s="66"/>
      <c r="D45" s="66" t="s">
        <v>143</v>
      </c>
      <c r="E45" s="66"/>
      <c r="F45" s="66"/>
      <c r="G45" s="6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71"/>
      <c r="AE45" s="71"/>
      <c r="AF45" s="72"/>
      <c r="AG45" s="72"/>
      <c r="AH45" s="72"/>
      <c r="AI45" s="80"/>
    </row>
    <row r="46" spans="1:35" x14ac:dyDescent="0.2">
      <c r="A46" s="84"/>
      <c r="B46" s="85" t="s">
        <v>134</v>
      </c>
      <c r="C46" s="85"/>
      <c r="D46" s="85"/>
      <c r="E46" s="85"/>
      <c r="F46" s="85"/>
      <c r="G46" s="85"/>
      <c r="H46" s="85"/>
      <c r="I46" s="85"/>
      <c r="J46" s="86"/>
      <c r="K46" s="86"/>
      <c r="L46" s="86"/>
      <c r="M46" s="86" t="s">
        <v>51</v>
      </c>
      <c r="N46" s="86"/>
      <c r="O46" s="86"/>
      <c r="P46" s="86"/>
      <c r="Q46" s="86"/>
      <c r="R46" s="86"/>
      <c r="S46" s="86"/>
      <c r="T46" s="150" t="s">
        <v>135</v>
      </c>
      <c r="U46" s="150"/>
      <c r="V46" s="150"/>
      <c r="W46" s="150"/>
      <c r="X46" s="150"/>
      <c r="Y46" s="86"/>
      <c r="Z46" s="86"/>
      <c r="AA46" s="86"/>
      <c r="AB46" s="86"/>
      <c r="AC46" s="86"/>
      <c r="AD46" s="86"/>
      <c r="AE46" s="86" t="s">
        <v>50</v>
      </c>
      <c r="AF46" s="86"/>
      <c r="AG46" s="68"/>
      <c r="AH46" s="86"/>
      <c r="AI46" s="80"/>
    </row>
    <row r="47" spans="1:35" x14ac:dyDescent="0.2">
      <c r="A47" s="64"/>
      <c r="B47" s="86"/>
      <c r="C47" s="86"/>
      <c r="D47" s="86"/>
      <c r="E47" s="86"/>
      <c r="F47" s="86"/>
      <c r="G47" s="86"/>
      <c r="H47" s="86"/>
      <c r="I47" s="86"/>
      <c r="J47" s="87"/>
      <c r="K47" s="87"/>
      <c r="L47" s="87"/>
      <c r="M47" s="87" t="s">
        <v>52</v>
      </c>
      <c r="N47" s="87"/>
      <c r="O47" s="87"/>
      <c r="P47" s="87"/>
      <c r="Q47" s="86"/>
      <c r="R47" s="86"/>
      <c r="S47" s="86"/>
      <c r="T47" s="151" t="s">
        <v>136</v>
      </c>
      <c r="U47" s="151"/>
      <c r="V47" s="151"/>
      <c r="W47" s="151"/>
      <c r="X47" s="151"/>
      <c r="Y47" s="86"/>
      <c r="Z47" s="86"/>
      <c r="AA47" s="86"/>
      <c r="AB47" s="86"/>
      <c r="AC47" s="86"/>
      <c r="AD47" s="71"/>
      <c r="AE47" s="71"/>
      <c r="AF47" s="72"/>
      <c r="AG47" s="86"/>
      <c r="AH47" s="86"/>
      <c r="AI47" s="73"/>
    </row>
    <row r="48" spans="1:35" x14ac:dyDescent="0.2">
      <c r="A48" s="84"/>
      <c r="B48" s="66"/>
      <c r="C48" s="66"/>
      <c r="D48" s="66"/>
      <c r="E48" s="66"/>
      <c r="F48" s="66"/>
      <c r="G48" s="66"/>
      <c r="H48" s="66"/>
      <c r="I48" s="66"/>
      <c r="J48" s="6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71"/>
      <c r="AE48" s="71"/>
      <c r="AF48" s="72"/>
      <c r="AG48" s="87"/>
      <c r="AH48" s="87"/>
      <c r="AI48" s="73" t="s">
        <v>50</v>
      </c>
    </row>
    <row r="49" spans="1:35" x14ac:dyDescent="0.2">
      <c r="A49" s="64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71"/>
      <c r="AF49" s="72"/>
      <c r="AG49" s="68"/>
      <c r="AH49" s="71"/>
      <c r="AI49" s="97"/>
    </row>
    <row r="50" spans="1:35" ht="13.5" thickBot="1" x14ac:dyDescent="0.25">
      <c r="A50" s="78"/>
      <c r="B50" s="74"/>
      <c r="C50" s="74"/>
      <c r="D50" s="74"/>
      <c r="E50" s="74"/>
      <c r="F50" s="74"/>
      <c r="G50" s="74"/>
      <c r="H50" s="98"/>
      <c r="I50" s="98"/>
      <c r="J50" s="99"/>
      <c r="K50" s="98"/>
      <c r="L50" s="98"/>
      <c r="M50" s="98"/>
      <c r="N50" s="98"/>
      <c r="O50" s="98"/>
      <c r="P50" s="99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74"/>
      <c r="AB50" s="74"/>
      <c r="AC50" s="74"/>
      <c r="AD50" s="74"/>
      <c r="AE50" s="74"/>
      <c r="AF50" s="74"/>
      <c r="AG50" s="75"/>
      <c r="AH50" s="76"/>
      <c r="AI50" s="100"/>
    </row>
    <row r="52" spans="1:35" x14ac:dyDescent="0.2">
      <c r="R52" s="2" t="s">
        <v>50</v>
      </c>
    </row>
    <row r="55" spans="1:35" x14ac:dyDescent="0.2">
      <c r="I55" s="2" t="s">
        <v>50</v>
      </c>
      <c r="AG55" s="9" t="s">
        <v>50</v>
      </c>
    </row>
    <row r="56" spans="1:35" x14ac:dyDescent="0.2">
      <c r="Y56" s="2" t="s">
        <v>50</v>
      </c>
    </row>
    <row r="59" spans="1:35" x14ac:dyDescent="0.2">
      <c r="H59" s="2" t="s">
        <v>50</v>
      </c>
      <c r="AC59" s="2" t="s">
        <v>50</v>
      </c>
      <c r="AH59" s="1" t="s">
        <v>50</v>
      </c>
    </row>
    <row r="64" spans="1:35" x14ac:dyDescent="0.2">
      <c r="L64" s="2" t="s">
        <v>50</v>
      </c>
    </row>
    <row r="66" spans="35:35" x14ac:dyDescent="0.2">
      <c r="AI66" s="13" t="s">
        <v>50</v>
      </c>
    </row>
  </sheetData>
  <sheetProtection algorithmName="SHA-512" hashValue="WFko3fdKndMzHMMi1YPArL4tWnfLK8rijQMT5h6QML/PGxKPy+6SVFBgzKx+1+c8wk7aILfxcwUlGw8PXQMiIQ==" saltValue="RlWAG8e5bFk0iQ3lWsZmiw==" spinCount="100000" sheet="1" objects="1" scenarios="1"/>
  <mergeCells count="36">
    <mergeCell ref="T47:X47"/>
    <mergeCell ref="A1:AH1"/>
    <mergeCell ref="B2:AH2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E3:E4"/>
    <mergeCell ref="F3:F4"/>
    <mergeCell ref="G3:G4"/>
    <mergeCell ref="J3:J4"/>
    <mergeCell ref="T46:X46"/>
    <mergeCell ref="A2:A4"/>
    <mergeCell ref="B3:B4"/>
    <mergeCell ref="C3:C4"/>
    <mergeCell ref="D3:D4"/>
    <mergeCell ref="AF3:AF4"/>
    <mergeCell ref="M3:M4"/>
    <mergeCell ref="N3:N4"/>
    <mergeCell ref="O3:O4"/>
    <mergeCell ref="AA3:AA4"/>
    <mergeCell ref="T3:T4"/>
    <mergeCell ref="AE3:AE4"/>
    <mergeCell ref="S3:S4"/>
    <mergeCell ref="R3:R4"/>
    <mergeCell ref="Q3:Q4"/>
    <mergeCell ref="V3:V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8 AG14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view="pageLayout" topLeftCell="A10" zoomScale="90" zoomScaleNormal="100" zoomScalePageLayoutView="90" workbookViewId="0">
      <selection activeCell="I39" sqref="I39"/>
    </sheetView>
  </sheetViews>
  <sheetFormatPr defaultRowHeight="12.75" x14ac:dyDescent="0.2"/>
  <cols>
    <col min="1" max="1" width="30.28515625" customWidth="1"/>
    <col min="2" max="2" width="9.5703125" style="62" customWidth="1"/>
    <col min="3" max="3" width="9.5703125" style="63" customWidth="1"/>
    <col min="4" max="4" width="9.5703125" style="62" customWidth="1"/>
    <col min="5" max="5" width="9.85546875" style="62" customWidth="1"/>
    <col min="6" max="6" width="9.5703125" style="62" customWidth="1"/>
    <col min="7" max="7" width="16.140625" bestFit="1" customWidth="1"/>
    <col min="8" max="8" width="9.7109375" customWidth="1"/>
    <col min="9" max="9" width="54.8554687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37" customFormat="1" ht="42.75" customHeight="1" x14ac:dyDescent="0.2">
      <c r="A1" s="35" t="s">
        <v>56</v>
      </c>
      <c r="B1" s="35" t="s">
        <v>57</v>
      </c>
      <c r="C1" s="35" t="s">
        <v>58</v>
      </c>
      <c r="D1" s="35" t="s">
        <v>59</v>
      </c>
      <c r="E1" s="35" t="s">
        <v>60</v>
      </c>
      <c r="F1" s="35" t="s">
        <v>61</v>
      </c>
      <c r="G1" s="35" t="s">
        <v>62</v>
      </c>
      <c r="H1" s="35" t="s">
        <v>63</v>
      </c>
      <c r="I1" s="35" t="s">
        <v>64</v>
      </c>
      <c r="J1" s="36"/>
      <c r="K1" s="36"/>
      <c r="L1" s="36"/>
      <c r="M1" s="36"/>
    </row>
    <row r="2" spans="1:13" s="42" customFormat="1" x14ac:dyDescent="0.2">
      <c r="A2" s="38" t="s">
        <v>65</v>
      </c>
      <c r="B2" s="38" t="s">
        <v>66</v>
      </c>
      <c r="C2" s="39" t="s">
        <v>67</v>
      </c>
      <c r="D2" s="39">
        <v>-20.444199999999999</v>
      </c>
      <c r="E2" s="39">
        <v>-52.875599999999999</v>
      </c>
      <c r="F2" s="39">
        <v>388</v>
      </c>
      <c r="G2" s="40">
        <v>40405</v>
      </c>
      <c r="H2" s="41">
        <v>1</v>
      </c>
      <c r="I2" s="39" t="s">
        <v>68</v>
      </c>
      <c r="J2" s="36"/>
      <c r="K2" s="36"/>
      <c r="L2" s="36"/>
      <c r="M2" s="36"/>
    </row>
    <row r="3" spans="1:13" ht="12.75" customHeight="1" x14ac:dyDescent="0.2">
      <c r="A3" s="38" t="s">
        <v>0</v>
      </c>
      <c r="B3" s="38" t="s">
        <v>66</v>
      </c>
      <c r="C3" s="39" t="s">
        <v>69</v>
      </c>
      <c r="D3" s="41">
        <v>-23.002500000000001</v>
      </c>
      <c r="E3" s="41">
        <v>-55.3294</v>
      </c>
      <c r="F3" s="41">
        <v>431</v>
      </c>
      <c r="G3" s="43">
        <v>39611</v>
      </c>
      <c r="H3" s="41">
        <v>1</v>
      </c>
      <c r="I3" s="39" t="s">
        <v>70</v>
      </c>
      <c r="J3" s="44"/>
      <c r="K3" s="44"/>
      <c r="L3" s="44"/>
      <c r="M3" s="44"/>
    </row>
    <row r="4" spans="1:13" x14ac:dyDescent="0.2">
      <c r="A4" s="38" t="s">
        <v>1</v>
      </c>
      <c r="B4" s="38" t="s">
        <v>66</v>
      </c>
      <c r="C4" s="39" t="s">
        <v>71</v>
      </c>
      <c r="D4" s="45">
        <v>-20.4756</v>
      </c>
      <c r="E4" s="45">
        <v>-55.783900000000003</v>
      </c>
      <c r="F4" s="45">
        <v>155</v>
      </c>
      <c r="G4" s="43">
        <v>39022</v>
      </c>
      <c r="H4" s="41">
        <v>1</v>
      </c>
      <c r="I4" s="39" t="s">
        <v>72</v>
      </c>
      <c r="J4" s="44"/>
      <c r="K4" s="44"/>
      <c r="L4" s="44"/>
      <c r="M4" s="44"/>
    </row>
    <row r="5" spans="1:13" s="47" customFormat="1" x14ac:dyDescent="0.2">
      <c r="A5" s="38" t="s">
        <v>46</v>
      </c>
      <c r="B5" s="38" t="s">
        <v>66</v>
      </c>
      <c r="C5" s="39" t="s">
        <v>73</v>
      </c>
      <c r="D5" s="45">
        <v>-22.1008</v>
      </c>
      <c r="E5" s="45">
        <v>-56.54</v>
      </c>
      <c r="F5" s="45">
        <v>208</v>
      </c>
      <c r="G5" s="43">
        <v>40764</v>
      </c>
      <c r="H5" s="41">
        <v>1</v>
      </c>
      <c r="I5" s="46" t="s">
        <v>74</v>
      </c>
      <c r="J5" s="44"/>
      <c r="K5" s="44"/>
      <c r="L5" s="44"/>
      <c r="M5" s="44"/>
    </row>
    <row r="6" spans="1:13" s="47" customFormat="1" x14ac:dyDescent="0.2">
      <c r="A6" s="38" t="s">
        <v>55</v>
      </c>
      <c r="B6" s="38" t="s">
        <v>66</v>
      </c>
      <c r="C6" s="39" t="s">
        <v>75</v>
      </c>
      <c r="D6" s="45">
        <v>-21.7514</v>
      </c>
      <c r="E6" s="45">
        <v>-52.470599999999997</v>
      </c>
      <c r="F6" s="45">
        <v>387</v>
      </c>
      <c r="G6" s="43">
        <v>41354</v>
      </c>
      <c r="H6" s="41">
        <v>1</v>
      </c>
      <c r="I6" s="46" t="s">
        <v>76</v>
      </c>
      <c r="J6" s="44"/>
      <c r="K6" s="44"/>
      <c r="L6" s="44"/>
      <c r="M6" s="44"/>
    </row>
    <row r="7" spans="1:13" x14ac:dyDescent="0.2">
      <c r="A7" s="38" t="s">
        <v>2</v>
      </c>
      <c r="B7" s="38" t="s">
        <v>66</v>
      </c>
      <c r="C7" s="39" t="s">
        <v>77</v>
      </c>
      <c r="D7" s="45">
        <v>-20.45</v>
      </c>
      <c r="E7" s="45">
        <v>-54.616599999999998</v>
      </c>
      <c r="F7" s="45">
        <v>530</v>
      </c>
      <c r="G7" s="43">
        <v>37145</v>
      </c>
      <c r="H7" s="41">
        <v>1</v>
      </c>
      <c r="I7" s="39" t="s">
        <v>78</v>
      </c>
      <c r="J7" s="44"/>
      <c r="K7" s="44"/>
      <c r="L7" s="44"/>
      <c r="M7" s="44"/>
    </row>
    <row r="8" spans="1:13" x14ac:dyDescent="0.2">
      <c r="A8" s="38" t="s">
        <v>3</v>
      </c>
      <c r="B8" s="38" t="s">
        <v>66</v>
      </c>
      <c r="C8" s="39" t="s">
        <v>79</v>
      </c>
      <c r="D8" s="41">
        <v>-19.122499999999999</v>
      </c>
      <c r="E8" s="41">
        <v>-51.720799999999997</v>
      </c>
      <c r="F8" s="45">
        <v>516</v>
      </c>
      <c r="G8" s="43">
        <v>39515</v>
      </c>
      <c r="H8" s="41">
        <v>1</v>
      </c>
      <c r="I8" s="39" t="s">
        <v>80</v>
      </c>
      <c r="J8" s="44"/>
      <c r="K8" s="44"/>
      <c r="L8" s="44"/>
      <c r="M8" s="44"/>
    </row>
    <row r="9" spans="1:13" x14ac:dyDescent="0.2">
      <c r="A9" s="38" t="s">
        <v>4</v>
      </c>
      <c r="B9" s="38" t="s">
        <v>66</v>
      </c>
      <c r="C9" s="39" t="s">
        <v>81</v>
      </c>
      <c r="D9" s="45">
        <v>-18.802199999999999</v>
      </c>
      <c r="E9" s="45">
        <v>-52.602800000000002</v>
      </c>
      <c r="F9" s="45">
        <v>818</v>
      </c>
      <c r="G9" s="43">
        <v>39070</v>
      </c>
      <c r="H9" s="41">
        <v>1</v>
      </c>
      <c r="I9" s="39" t="s">
        <v>82</v>
      </c>
      <c r="J9" s="44"/>
      <c r="K9" s="44"/>
      <c r="L9" s="44"/>
      <c r="M9" s="44"/>
    </row>
    <row r="10" spans="1:13" ht="13.5" customHeight="1" x14ac:dyDescent="0.2">
      <c r="A10" s="38" t="s">
        <v>5</v>
      </c>
      <c r="B10" s="38" t="s">
        <v>66</v>
      </c>
      <c r="C10" s="39" t="s">
        <v>83</v>
      </c>
      <c r="D10" s="45">
        <v>-18.996700000000001</v>
      </c>
      <c r="E10" s="45">
        <v>-57.637500000000003</v>
      </c>
      <c r="F10" s="45">
        <v>126</v>
      </c>
      <c r="G10" s="43">
        <v>39017</v>
      </c>
      <c r="H10" s="41">
        <v>1</v>
      </c>
      <c r="I10" s="39" t="s">
        <v>84</v>
      </c>
      <c r="J10" s="44"/>
      <c r="K10" s="44"/>
      <c r="L10" s="44"/>
      <c r="M10" s="44"/>
    </row>
    <row r="11" spans="1:13" ht="13.5" customHeight="1" x14ac:dyDescent="0.2">
      <c r="A11" s="38" t="s">
        <v>48</v>
      </c>
      <c r="B11" s="38" t="s">
        <v>66</v>
      </c>
      <c r="C11" s="39" t="s">
        <v>85</v>
      </c>
      <c r="D11" s="45">
        <v>-18.4922</v>
      </c>
      <c r="E11" s="45">
        <v>-53.167200000000001</v>
      </c>
      <c r="F11" s="45">
        <v>730</v>
      </c>
      <c r="G11" s="43">
        <v>41247</v>
      </c>
      <c r="H11" s="41">
        <v>1</v>
      </c>
      <c r="I11" s="46" t="s">
        <v>86</v>
      </c>
      <c r="J11" s="44"/>
      <c r="K11" s="44"/>
      <c r="L11" s="44"/>
      <c r="M11" s="44"/>
    </row>
    <row r="12" spans="1:13" x14ac:dyDescent="0.2">
      <c r="A12" s="38" t="s">
        <v>6</v>
      </c>
      <c r="B12" s="38" t="s">
        <v>66</v>
      </c>
      <c r="C12" s="39" t="s">
        <v>87</v>
      </c>
      <c r="D12" s="45">
        <v>-18.304400000000001</v>
      </c>
      <c r="E12" s="45">
        <v>-54.440899999999999</v>
      </c>
      <c r="F12" s="45">
        <v>252</v>
      </c>
      <c r="G12" s="43">
        <v>39028</v>
      </c>
      <c r="H12" s="41">
        <v>1</v>
      </c>
      <c r="I12" s="39" t="s">
        <v>88</v>
      </c>
      <c r="J12" s="44"/>
      <c r="K12" s="44"/>
      <c r="L12" s="44"/>
      <c r="M12" s="44"/>
    </row>
    <row r="13" spans="1:13" x14ac:dyDescent="0.2">
      <c r="A13" s="38" t="s">
        <v>7</v>
      </c>
      <c r="B13" s="38" t="s">
        <v>66</v>
      </c>
      <c r="C13" s="39" t="s">
        <v>89</v>
      </c>
      <c r="D13" s="45">
        <v>-22.193899999999999</v>
      </c>
      <c r="E13" s="48">
        <v>-54.9114</v>
      </c>
      <c r="F13" s="45">
        <v>469</v>
      </c>
      <c r="G13" s="43">
        <v>39011</v>
      </c>
      <c r="H13" s="41">
        <v>1</v>
      </c>
      <c r="I13" s="39" t="s">
        <v>90</v>
      </c>
      <c r="J13" s="44"/>
      <c r="K13" s="44"/>
      <c r="L13" s="44"/>
      <c r="M13" s="44"/>
    </row>
    <row r="14" spans="1:13" x14ac:dyDescent="0.2">
      <c r="A14" s="38" t="s">
        <v>91</v>
      </c>
      <c r="B14" s="38" t="s">
        <v>66</v>
      </c>
      <c r="C14" s="39" t="s">
        <v>92</v>
      </c>
      <c r="D14" s="41">
        <v>-23.449400000000001</v>
      </c>
      <c r="E14" s="41">
        <v>-54.181699999999999</v>
      </c>
      <c r="F14" s="41">
        <v>336</v>
      </c>
      <c r="G14" s="43">
        <v>39598</v>
      </c>
      <c r="H14" s="41">
        <v>1</v>
      </c>
      <c r="I14" s="39" t="s">
        <v>93</v>
      </c>
      <c r="J14" s="44"/>
      <c r="K14" s="44"/>
      <c r="L14" s="44"/>
      <c r="M14" s="44"/>
    </row>
    <row r="15" spans="1:13" x14ac:dyDescent="0.2">
      <c r="A15" s="38" t="s">
        <v>9</v>
      </c>
      <c r="B15" s="38" t="s">
        <v>66</v>
      </c>
      <c r="C15" s="39" t="s">
        <v>94</v>
      </c>
      <c r="D15" s="45">
        <v>-22.3</v>
      </c>
      <c r="E15" s="45">
        <v>-53.816600000000001</v>
      </c>
      <c r="F15" s="45">
        <v>373.29</v>
      </c>
      <c r="G15" s="43">
        <v>37662</v>
      </c>
      <c r="H15" s="41">
        <v>1</v>
      </c>
      <c r="I15" s="39" t="s">
        <v>95</v>
      </c>
      <c r="J15" s="44"/>
      <c r="K15" s="44"/>
      <c r="L15" s="44"/>
      <c r="M15" s="44"/>
    </row>
    <row r="16" spans="1:13" s="47" customFormat="1" x14ac:dyDescent="0.2">
      <c r="A16" s="38" t="s">
        <v>47</v>
      </c>
      <c r="B16" s="38" t="s">
        <v>66</v>
      </c>
      <c r="C16" s="39" t="s">
        <v>96</v>
      </c>
      <c r="D16" s="45">
        <v>-21.478200000000001</v>
      </c>
      <c r="E16" s="45">
        <v>-56.136899999999997</v>
      </c>
      <c r="F16" s="45">
        <v>249</v>
      </c>
      <c r="G16" s="43">
        <v>40759</v>
      </c>
      <c r="H16" s="41">
        <v>1</v>
      </c>
      <c r="I16" s="46" t="s">
        <v>97</v>
      </c>
      <c r="J16" s="44"/>
      <c r="K16" s="44"/>
      <c r="L16" s="44"/>
      <c r="M16" s="44"/>
    </row>
    <row r="17" spans="1:13" x14ac:dyDescent="0.2">
      <c r="A17" s="38" t="s">
        <v>10</v>
      </c>
      <c r="B17" s="38" t="s">
        <v>66</v>
      </c>
      <c r="C17" s="39" t="s">
        <v>98</v>
      </c>
      <c r="D17" s="41">
        <v>-22.857199999999999</v>
      </c>
      <c r="E17" s="41">
        <v>-54.605600000000003</v>
      </c>
      <c r="F17" s="41">
        <v>379</v>
      </c>
      <c r="G17" s="43">
        <v>39617</v>
      </c>
      <c r="H17" s="41">
        <v>1</v>
      </c>
      <c r="I17" s="39" t="s">
        <v>99</v>
      </c>
      <c r="J17" s="44"/>
      <c r="K17" s="44"/>
      <c r="L17" s="44"/>
      <c r="M17" s="44"/>
    </row>
    <row r="18" spans="1:13" ht="12.75" customHeight="1" x14ac:dyDescent="0.2">
      <c r="A18" s="38" t="s">
        <v>11</v>
      </c>
      <c r="B18" s="38" t="s">
        <v>66</v>
      </c>
      <c r="C18" s="39" t="s">
        <v>100</v>
      </c>
      <c r="D18" s="45">
        <v>-21.609200000000001</v>
      </c>
      <c r="E18" s="45">
        <v>-55.177799999999998</v>
      </c>
      <c r="F18" s="45">
        <v>401</v>
      </c>
      <c r="G18" s="43">
        <v>39065</v>
      </c>
      <c r="H18" s="41">
        <v>1</v>
      </c>
      <c r="I18" s="39" t="s">
        <v>101</v>
      </c>
      <c r="J18" s="44"/>
      <c r="K18" s="44"/>
      <c r="L18" s="44"/>
      <c r="M18" s="44"/>
    </row>
    <row r="19" spans="1:13" s="47" customFormat="1" x14ac:dyDescent="0.2">
      <c r="A19" s="38" t="s">
        <v>12</v>
      </c>
      <c r="B19" s="38" t="s">
        <v>66</v>
      </c>
      <c r="C19" s="39" t="s">
        <v>102</v>
      </c>
      <c r="D19" s="45">
        <v>-20.395600000000002</v>
      </c>
      <c r="E19" s="45">
        <v>-56.431699999999999</v>
      </c>
      <c r="F19" s="45">
        <v>140</v>
      </c>
      <c r="G19" s="43">
        <v>39023</v>
      </c>
      <c r="H19" s="41">
        <v>1</v>
      </c>
      <c r="I19" s="39" t="s">
        <v>103</v>
      </c>
      <c r="J19" s="44"/>
      <c r="K19" s="44"/>
      <c r="L19" s="44"/>
      <c r="M19" s="44"/>
    </row>
    <row r="20" spans="1:13" x14ac:dyDescent="0.2">
      <c r="A20" s="38" t="s">
        <v>104</v>
      </c>
      <c r="B20" s="38" t="s">
        <v>66</v>
      </c>
      <c r="C20" s="39" t="s">
        <v>105</v>
      </c>
      <c r="D20" s="45">
        <v>-18.988900000000001</v>
      </c>
      <c r="E20" s="45">
        <v>-56.623100000000001</v>
      </c>
      <c r="F20" s="45">
        <v>104</v>
      </c>
      <c r="G20" s="43">
        <v>38932</v>
      </c>
      <c r="H20" s="41">
        <v>1</v>
      </c>
      <c r="I20" s="39" t="s">
        <v>106</v>
      </c>
      <c r="J20" s="44"/>
      <c r="K20" s="44"/>
      <c r="L20" s="44"/>
      <c r="M20" s="44"/>
    </row>
    <row r="21" spans="1:13" s="47" customFormat="1" x14ac:dyDescent="0.2">
      <c r="A21" s="38" t="s">
        <v>14</v>
      </c>
      <c r="B21" s="38" t="s">
        <v>66</v>
      </c>
      <c r="C21" s="39" t="s">
        <v>107</v>
      </c>
      <c r="D21" s="45">
        <v>-19.414300000000001</v>
      </c>
      <c r="E21" s="45">
        <v>-51.1053</v>
      </c>
      <c r="F21" s="45">
        <v>424</v>
      </c>
      <c r="G21" s="43" t="s">
        <v>108</v>
      </c>
      <c r="H21" s="41">
        <v>1</v>
      </c>
      <c r="I21" s="39" t="s">
        <v>109</v>
      </c>
      <c r="J21" s="44"/>
      <c r="K21" s="44"/>
      <c r="L21" s="44"/>
      <c r="M21" s="44"/>
    </row>
    <row r="22" spans="1:13" x14ac:dyDescent="0.2">
      <c r="A22" s="38" t="s">
        <v>15</v>
      </c>
      <c r="B22" s="38" t="s">
        <v>66</v>
      </c>
      <c r="C22" s="39" t="s">
        <v>110</v>
      </c>
      <c r="D22" s="45">
        <v>-22.533300000000001</v>
      </c>
      <c r="E22" s="45">
        <v>-55.533299999999997</v>
      </c>
      <c r="F22" s="45">
        <v>650</v>
      </c>
      <c r="G22" s="43">
        <v>37140</v>
      </c>
      <c r="H22" s="41">
        <v>1</v>
      </c>
      <c r="I22" s="39" t="s">
        <v>111</v>
      </c>
      <c r="J22" s="44"/>
      <c r="K22" s="44"/>
      <c r="L22" s="44"/>
      <c r="M22" s="44"/>
    </row>
    <row r="23" spans="1:13" x14ac:dyDescent="0.2">
      <c r="A23" s="38" t="s">
        <v>16</v>
      </c>
      <c r="B23" s="38" t="s">
        <v>66</v>
      </c>
      <c r="C23" s="39" t="s">
        <v>112</v>
      </c>
      <c r="D23" s="45">
        <v>-21.7058</v>
      </c>
      <c r="E23" s="45">
        <v>-57.5533</v>
      </c>
      <c r="F23" s="45">
        <v>85</v>
      </c>
      <c r="G23" s="43">
        <v>39014</v>
      </c>
      <c r="H23" s="41">
        <v>1</v>
      </c>
      <c r="I23" s="39" t="s">
        <v>113</v>
      </c>
      <c r="J23" s="44"/>
      <c r="K23" s="44"/>
      <c r="L23" s="44"/>
      <c r="M23" s="44"/>
    </row>
    <row r="24" spans="1:13" s="47" customFormat="1" x14ac:dyDescent="0.2">
      <c r="A24" s="38" t="s">
        <v>18</v>
      </c>
      <c r="B24" s="38" t="s">
        <v>66</v>
      </c>
      <c r="C24" s="39" t="s">
        <v>114</v>
      </c>
      <c r="D24" s="45">
        <v>-19.420100000000001</v>
      </c>
      <c r="E24" s="45">
        <v>-54.553100000000001</v>
      </c>
      <c r="F24" s="45">
        <v>647</v>
      </c>
      <c r="G24" s="43">
        <v>39067</v>
      </c>
      <c r="H24" s="41">
        <v>1</v>
      </c>
      <c r="I24" s="39" t="s">
        <v>115</v>
      </c>
      <c r="J24" s="44"/>
      <c r="K24" s="44"/>
      <c r="L24" s="44"/>
      <c r="M24" s="44"/>
    </row>
    <row r="25" spans="1:13" x14ac:dyDescent="0.2">
      <c r="A25" s="38" t="s">
        <v>116</v>
      </c>
      <c r="B25" s="38" t="s">
        <v>66</v>
      </c>
      <c r="C25" s="39" t="s">
        <v>117</v>
      </c>
      <c r="D25" s="41">
        <v>-21.774999999999999</v>
      </c>
      <c r="E25" s="41">
        <v>-54.528100000000002</v>
      </c>
      <c r="F25" s="41">
        <v>329</v>
      </c>
      <c r="G25" s="43">
        <v>39625</v>
      </c>
      <c r="H25" s="41">
        <v>1</v>
      </c>
      <c r="I25" s="39" t="s">
        <v>118</v>
      </c>
      <c r="J25" s="44"/>
      <c r="K25" s="44"/>
      <c r="L25" s="44"/>
      <c r="M25" s="44"/>
    </row>
    <row r="26" spans="1:13" s="52" customFormat="1" ht="15" customHeight="1" x14ac:dyDescent="0.2">
      <c r="A26" s="49" t="s">
        <v>31</v>
      </c>
      <c r="B26" s="49" t="s">
        <v>66</v>
      </c>
      <c r="C26" s="39" t="s">
        <v>119</v>
      </c>
      <c r="D26" s="50">
        <v>-20.9817</v>
      </c>
      <c r="E26" s="50">
        <v>-54.971899999999998</v>
      </c>
      <c r="F26" s="50">
        <v>464</v>
      </c>
      <c r="G26" s="40" t="s">
        <v>120</v>
      </c>
      <c r="H26" s="39">
        <v>1</v>
      </c>
      <c r="I26" s="49" t="s">
        <v>121</v>
      </c>
      <c r="J26" s="51"/>
      <c r="K26" s="51"/>
      <c r="L26" s="51"/>
      <c r="M26" s="51"/>
    </row>
    <row r="27" spans="1:13" s="47" customFormat="1" x14ac:dyDescent="0.2">
      <c r="A27" s="38" t="s">
        <v>19</v>
      </c>
      <c r="B27" s="38" t="s">
        <v>66</v>
      </c>
      <c r="C27" s="39" t="s">
        <v>122</v>
      </c>
      <c r="D27" s="41">
        <v>-23.966899999999999</v>
      </c>
      <c r="E27" s="41">
        <v>-55.0242</v>
      </c>
      <c r="F27" s="41">
        <v>402</v>
      </c>
      <c r="G27" s="43">
        <v>39605</v>
      </c>
      <c r="H27" s="41">
        <v>1</v>
      </c>
      <c r="I27" s="39" t="s">
        <v>123</v>
      </c>
      <c r="J27" s="44"/>
      <c r="K27" s="44"/>
      <c r="L27" s="44"/>
      <c r="M27" s="44"/>
    </row>
    <row r="28" spans="1:13" s="54" customFormat="1" x14ac:dyDescent="0.2">
      <c r="A28" s="49" t="s">
        <v>49</v>
      </c>
      <c r="B28" s="49" t="s">
        <v>66</v>
      </c>
      <c r="C28" s="39" t="s">
        <v>124</v>
      </c>
      <c r="D28" s="39">
        <v>-17.634699999999999</v>
      </c>
      <c r="E28" s="39">
        <v>-54.760100000000001</v>
      </c>
      <c r="F28" s="39">
        <v>486</v>
      </c>
      <c r="G28" s="40" t="s">
        <v>125</v>
      </c>
      <c r="H28" s="39">
        <v>1</v>
      </c>
      <c r="I28" s="41" t="s">
        <v>126</v>
      </c>
      <c r="J28" s="53"/>
      <c r="K28" s="53"/>
      <c r="L28" s="53"/>
      <c r="M28" s="53"/>
    </row>
    <row r="29" spans="1:13" x14ac:dyDescent="0.2">
      <c r="A29" s="38" t="s">
        <v>20</v>
      </c>
      <c r="B29" s="38" t="s">
        <v>66</v>
      </c>
      <c r="C29" s="39" t="s">
        <v>127</v>
      </c>
      <c r="D29" s="41">
        <v>-20.783300000000001</v>
      </c>
      <c r="E29" s="41">
        <v>-51.7</v>
      </c>
      <c r="F29" s="41">
        <v>313</v>
      </c>
      <c r="G29" s="43">
        <v>37137</v>
      </c>
      <c r="H29" s="41">
        <v>1</v>
      </c>
      <c r="I29" s="39" t="s">
        <v>128</v>
      </c>
      <c r="J29" s="44"/>
      <c r="K29" s="44"/>
      <c r="L29" s="44"/>
      <c r="M29" s="44"/>
    </row>
    <row r="30" spans="1:13" ht="18" customHeight="1" x14ac:dyDescent="0.2">
      <c r="A30" s="55"/>
      <c r="B30" s="56"/>
      <c r="C30" s="57"/>
      <c r="D30" s="57"/>
      <c r="E30" s="57"/>
      <c r="F30" s="57"/>
      <c r="G30" s="35" t="s">
        <v>129</v>
      </c>
      <c r="H30" s="39">
        <f>SUM(H2:H29)</f>
        <v>28</v>
      </c>
      <c r="I30" s="55"/>
      <c r="J30" s="44"/>
      <c r="K30" s="44"/>
      <c r="L30" s="44"/>
      <c r="M30" s="44"/>
    </row>
    <row r="31" spans="1:13" x14ac:dyDescent="0.2">
      <c r="A31" s="44" t="s">
        <v>130</v>
      </c>
      <c r="B31" s="58"/>
      <c r="C31" s="58"/>
      <c r="D31" s="58"/>
      <c r="E31" s="58"/>
      <c r="F31" s="58"/>
      <c r="G31" s="44"/>
      <c r="H31" s="59"/>
      <c r="I31" s="44"/>
      <c r="J31" s="44"/>
      <c r="K31" s="44"/>
      <c r="L31" s="44"/>
      <c r="M31" s="44"/>
    </row>
    <row r="32" spans="1:13" x14ac:dyDescent="0.2">
      <c r="A32" s="60" t="s">
        <v>131</v>
      </c>
      <c r="B32" s="61"/>
      <c r="C32" s="61"/>
      <c r="D32" s="61"/>
      <c r="E32" s="61"/>
      <c r="F32" s="61"/>
      <c r="G32" s="44"/>
      <c r="H32" s="44"/>
      <c r="I32" s="44"/>
      <c r="J32" s="44"/>
      <c r="K32" s="44"/>
      <c r="L32" s="44"/>
      <c r="M32" s="44"/>
    </row>
    <row r="33" spans="1:13" x14ac:dyDescent="0.2">
      <c r="A33" s="44"/>
      <c r="B33" s="61"/>
      <c r="C33" s="61"/>
      <c r="D33" s="61"/>
      <c r="E33" s="61"/>
      <c r="F33" s="61"/>
      <c r="G33" s="44"/>
      <c r="H33" s="44"/>
      <c r="I33" s="44"/>
      <c r="J33" s="44"/>
      <c r="K33" s="44"/>
      <c r="L33" s="44"/>
      <c r="M33" s="44"/>
    </row>
    <row r="34" spans="1:13" x14ac:dyDescent="0.2">
      <c r="A34" s="44"/>
      <c r="B34" s="61"/>
      <c r="C34" s="61"/>
      <c r="D34" s="61"/>
      <c r="E34" s="61"/>
      <c r="F34" s="61"/>
      <c r="G34" s="44"/>
      <c r="H34" s="44"/>
      <c r="I34" s="44"/>
      <c r="J34" s="44"/>
      <c r="K34" s="44"/>
      <c r="L34" s="44"/>
      <c r="M34" s="44"/>
    </row>
    <row r="35" spans="1:13" x14ac:dyDescent="0.2">
      <c r="A35" s="44"/>
      <c r="B35" s="61"/>
      <c r="C35" s="61"/>
      <c r="D35" s="61"/>
      <c r="E35" s="61"/>
      <c r="F35" s="61"/>
      <c r="G35" s="44"/>
      <c r="H35" s="44"/>
      <c r="I35" s="44"/>
      <c r="J35" s="44"/>
      <c r="K35" s="44"/>
      <c r="L35" s="44"/>
      <c r="M35" s="44"/>
    </row>
    <row r="36" spans="1:13" x14ac:dyDescent="0.2">
      <c r="A36" s="44"/>
      <c r="B36" s="61"/>
      <c r="C36" s="61"/>
      <c r="D36" s="61"/>
      <c r="E36" s="61"/>
      <c r="F36" s="61"/>
      <c r="G36" s="44"/>
      <c r="H36" s="44"/>
      <c r="I36" s="44"/>
      <c r="J36" s="44"/>
      <c r="K36" s="44"/>
      <c r="L36" s="44"/>
      <c r="M36" s="44"/>
    </row>
    <row r="37" spans="1:13" x14ac:dyDescent="0.2">
      <c r="A37" s="44"/>
      <c r="B37" s="61"/>
      <c r="C37" s="61"/>
      <c r="D37" s="61"/>
      <c r="E37" s="61"/>
      <c r="F37" s="61"/>
      <c r="G37" s="44"/>
      <c r="H37" s="44"/>
      <c r="I37" s="44"/>
      <c r="J37" s="44"/>
      <c r="K37" s="44"/>
      <c r="L37" s="44"/>
      <c r="M37" s="44"/>
    </row>
    <row r="38" spans="1:13" x14ac:dyDescent="0.2">
      <c r="A38" s="44"/>
      <c r="B38" s="61"/>
      <c r="C38" s="61"/>
      <c r="D38" s="61"/>
      <c r="E38" s="61"/>
      <c r="F38" s="61"/>
      <c r="G38" s="44"/>
      <c r="H38" s="44"/>
      <c r="I38" s="44"/>
      <c r="J38" s="44"/>
      <c r="K38" s="44"/>
      <c r="L38" s="44"/>
      <c r="M38" s="44"/>
    </row>
    <row r="39" spans="1:13" x14ac:dyDescent="0.2">
      <c r="A39" s="44"/>
      <c r="B39" s="61"/>
      <c r="C39" s="61"/>
      <c r="D39" s="61"/>
      <c r="E39" s="61"/>
      <c r="F39" s="61"/>
      <c r="G39" s="44"/>
      <c r="H39" s="44"/>
      <c r="I39" s="44"/>
      <c r="J39" s="44"/>
      <c r="K39" s="44"/>
      <c r="L39" s="44"/>
      <c r="M39" s="44"/>
    </row>
    <row r="40" spans="1:13" x14ac:dyDescent="0.2">
      <c r="A40" s="44"/>
      <c r="B40" s="61"/>
      <c r="C40" s="61"/>
      <c r="D40" s="61"/>
      <c r="E40" s="61"/>
      <c r="F40" s="61"/>
      <c r="G40" s="44"/>
      <c r="H40" s="44"/>
      <c r="I40" s="44"/>
      <c r="J40" s="44"/>
      <c r="K40" s="44"/>
      <c r="L40" s="44"/>
      <c r="M40" s="44"/>
    </row>
    <row r="41" spans="1:13" x14ac:dyDescent="0.2">
      <c r="A41" s="44"/>
      <c r="B41" s="61"/>
      <c r="C41" s="61"/>
      <c r="D41" s="61"/>
      <c r="E41" s="61"/>
      <c r="F41" s="61"/>
      <c r="G41" s="44"/>
      <c r="H41" s="44"/>
      <c r="I41" s="44"/>
      <c r="J41" s="44"/>
      <c r="K41" s="44"/>
      <c r="L41" s="44"/>
      <c r="M41" s="44"/>
    </row>
    <row r="42" spans="1:13" x14ac:dyDescent="0.2">
      <c r="A42" s="44"/>
      <c r="B42" s="61"/>
      <c r="C42" s="61"/>
      <c r="D42" s="61"/>
      <c r="E42" s="61"/>
      <c r="F42" s="61"/>
      <c r="G42" s="44"/>
      <c r="H42" s="44"/>
      <c r="I42" s="44"/>
      <c r="J42" s="44"/>
      <c r="K42" s="44"/>
      <c r="L42" s="44"/>
      <c r="M42" s="44"/>
    </row>
    <row r="43" spans="1:13" x14ac:dyDescent="0.2">
      <c r="A43" s="44"/>
      <c r="B43" s="61"/>
      <c r="C43" s="61"/>
      <c r="D43" s="61"/>
      <c r="E43" s="61"/>
      <c r="F43" s="61"/>
      <c r="G43" s="44"/>
      <c r="H43" s="44"/>
      <c r="I43" s="44"/>
      <c r="J43" s="44"/>
      <c r="K43" s="44"/>
      <c r="L43" s="44"/>
      <c r="M43" s="44"/>
    </row>
    <row r="44" spans="1:13" x14ac:dyDescent="0.2">
      <c r="A44" s="44"/>
      <c r="B44" s="61"/>
      <c r="C44" s="61"/>
      <c r="D44" s="61"/>
      <c r="E44" s="61"/>
      <c r="F44" s="61"/>
      <c r="G44" s="44"/>
      <c r="H44" s="44"/>
      <c r="I44" s="44"/>
      <c r="J44" s="44"/>
      <c r="K44" s="44"/>
      <c r="L44" s="44"/>
      <c r="M44" s="44"/>
    </row>
    <row r="45" spans="1:13" x14ac:dyDescent="0.2">
      <c r="A45" s="44"/>
      <c r="B45" s="61"/>
      <c r="C45" s="61"/>
      <c r="D45" s="61"/>
      <c r="E45" s="61"/>
      <c r="F45" s="61"/>
      <c r="G45" s="44"/>
      <c r="H45" s="44"/>
      <c r="I45" s="44"/>
      <c r="J45" s="44"/>
      <c r="K45" s="44"/>
      <c r="L45" s="44"/>
      <c r="M45" s="44"/>
    </row>
    <row r="46" spans="1:13" x14ac:dyDescent="0.2">
      <c r="A46" s="44"/>
      <c r="B46" s="61"/>
      <c r="C46" s="61"/>
      <c r="D46" s="61"/>
      <c r="E46" s="61"/>
      <c r="F46" s="61"/>
      <c r="G46" s="44"/>
      <c r="H46" s="44"/>
      <c r="I46" s="44"/>
      <c r="J46" s="44"/>
      <c r="K46" s="44"/>
      <c r="L46" s="44"/>
      <c r="M46" s="44"/>
    </row>
  </sheetData>
  <sheetProtection password="C6EC" sheet="1" objects="1" scenarios="1"/>
  <hyperlinks>
    <hyperlink ref="A32" r:id="rId1"/>
  </hyperlinks>
  <pageMargins left="0.51181102362204722" right="0.51181102362204722" top="0.78740157480314965" bottom="0.78740157480314965" header="0.31496062992125984" footer="0.31496062992125984"/>
  <pageSetup paperSize="9" scale="45" orientation="portrait" r:id="rId2"/>
  <headerFooter>
    <oddHeader>&amp;CCentro de Monitoramento de Tempo, do Clima e dos Recursos Hídricos  de Mato Grosso do Sul (Cemtec-MS)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9"/>
  <sheetViews>
    <sheetView zoomScale="90" zoomScaleNormal="90" workbookViewId="0">
      <selection activeCell="AK68" sqref="AK68"/>
    </sheetView>
  </sheetViews>
  <sheetFormatPr defaultRowHeight="12.75" x14ac:dyDescent="0.2"/>
  <cols>
    <col min="1" max="1" width="17.5703125" style="2" customWidth="1"/>
    <col min="2" max="3" width="5.85546875" style="2" customWidth="1"/>
    <col min="4" max="4" width="5.42578125" style="2" customWidth="1"/>
    <col min="5" max="5" width="5.5703125" style="2" customWidth="1"/>
    <col min="6" max="7" width="5.140625" style="2" customWidth="1"/>
    <col min="8" max="10" width="5.28515625" style="2" customWidth="1"/>
    <col min="11" max="11" width="5.42578125" style="2" customWidth="1"/>
    <col min="12" max="15" width="5.140625" style="2" customWidth="1"/>
    <col min="16" max="18" width="5.28515625" style="2" customWidth="1"/>
    <col min="19" max="20" width="5.140625" style="2" customWidth="1"/>
    <col min="21" max="21" width="5.42578125" style="2" customWidth="1"/>
    <col min="22" max="22" width="5.28515625" style="2" customWidth="1"/>
    <col min="23" max="23" width="5.140625" style="2" customWidth="1"/>
    <col min="24" max="27" width="5.28515625" style="2" customWidth="1"/>
    <col min="28" max="29" width="5.42578125" style="2" bestFit="1" customWidth="1"/>
    <col min="30" max="30" width="5.42578125" style="2" customWidth="1"/>
    <col min="31" max="31" width="5.42578125" style="2" bestFit="1" customWidth="1"/>
    <col min="32" max="32" width="5.42578125" style="2" customWidth="1"/>
    <col min="33" max="33" width="7.28515625" style="9" customWidth="1"/>
    <col min="34" max="34" width="6.7109375" style="12" customWidth="1"/>
  </cols>
  <sheetData>
    <row r="1" spans="1:34" ht="20.100000000000001" customHeight="1" x14ac:dyDescent="0.2">
      <c r="A1" s="160" t="s">
        <v>23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</row>
    <row r="2" spans="1:34" ht="20.100000000000001" customHeight="1" x14ac:dyDescent="0.2">
      <c r="A2" s="159" t="s">
        <v>21</v>
      </c>
      <c r="B2" s="153" t="s">
        <v>133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</row>
    <row r="3" spans="1:34" s="4" customFormat="1" ht="20.100000000000001" customHeight="1" x14ac:dyDescent="0.2">
      <c r="A3" s="159"/>
      <c r="B3" s="152">
        <v>1</v>
      </c>
      <c r="C3" s="152">
        <f>SUM(B3+1)</f>
        <v>2</v>
      </c>
      <c r="D3" s="152">
        <f t="shared" ref="D3:AD3" si="0">SUM(C3+1)</f>
        <v>3</v>
      </c>
      <c r="E3" s="152">
        <f t="shared" si="0"/>
        <v>4</v>
      </c>
      <c r="F3" s="152">
        <f t="shared" si="0"/>
        <v>5</v>
      </c>
      <c r="G3" s="152">
        <f t="shared" si="0"/>
        <v>6</v>
      </c>
      <c r="H3" s="152">
        <f t="shared" si="0"/>
        <v>7</v>
      </c>
      <c r="I3" s="152">
        <f t="shared" si="0"/>
        <v>8</v>
      </c>
      <c r="J3" s="152">
        <f t="shared" si="0"/>
        <v>9</v>
      </c>
      <c r="K3" s="152">
        <f t="shared" si="0"/>
        <v>10</v>
      </c>
      <c r="L3" s="152">
        <f t="shared" si="0"/>
        <v>11</v>
      </c>
      <c r="M3" s="152">
        <f t="shared" si="0"/>
        <v>12</v>
      </c>
      <c r="N3" s="152">
        <f t="shared" si="0"/>
        <v>13</v>
      </c>
      <c r="O3" s="152">
        <f t="shared" si="0"/>
        <v>14</v>
      </c>
      <c r="P3" s="152">
        <f t="shared" si="0"/>
        <v>15</v>
      </c>
      <c r="Q3" s="152">
        <f t="shared" si="0"/>
        <v>16</v>
      </c>
      <c r="R3" s="152">
        <f t="shared" si="0"/>
        <v>17</v>
      </c>
      <c r="S3" s="152">
        <f t="shared" si="0"/>
        <v>18</v>
      </c>
      <c r="T3" s="152">
        <f t="shared" si="0"/>
        <v>19</v>
      </c>
      <c r="U3" s="152">
        <f t="shared" si="0"/>
        <v>20</v>
      </c>
      <c r="V3" s="152">
        <f t="shared" si="0"/>
        <v>21</v>
      </c>
      <c r="W3" s="152">
        <f t="shared" si="0"/>
        <v>22</v>
      </c>
      <c r="X3" s="152">
        <f t="shared" si="0"/>
        <v>23</v>
      </c>
      <c r="Y3" s="152">
        <f t="shared" si="0"/>
        <v>24</v>
      </c>
      <c r="Z3" s="152">
        <f t="shared" si="0"/>
        <v>25</v>
      </c>
      <c r="AA3" s="152">
        <f t="shared" si="0"/>
        <v>26</v>
      </c>
      <c r="AB3" s="152">
        <f t="shared" si="0"/>
        <v>27</v>
      </c>
      <c r="AC3" s="152">
        <f t="shared" si="0"/>
        <v>28</v>
      </c>
      <c r="AD3" s="152">
        <f t="shared" si="0"/>
        <v>29</v>
      </c>
      <c r="AE3" s="152">
        <v>30</v>
      </c>
      <c r="AF3" s="152">
        <v>31</v>
      </c>
      <c r="AG3" s="26" t="s">
        <v>41</v>
      </c>
      <c r="AH3" s="29" t="s">
        <v>40</v>
      </c>
    </row>
    <row r="4" spans="1:34" s="5" customFormat="1" ht="20.100000000000001" customHeight="1" x14ac:dyDescent="0.2">
      <c r="A4" s="159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26" t="s">
        <v>39</v>
      </c>
      <c r="AH4" s="29" t="s">
        <v>39</v>
      </c>
    </row>
    <row r="5" spans="1:34" s="5" customFormat="1" ht="20.100000000000001" customHeight="1" x14ac:dyDescent="0.2">
      <c r="A5" s="149" t="s">
        <v>45</v>
      </c>
      <c r="B5" s="14">
        <f>[1]Março!$C$5</f>
        <v>35.5</v>
      </c>
      <c r="C5" s="14">
        <f>[1]Março!$C$6</f>
        <v>34.5</v>
      </c>
      <c r="D5" s="14">
        <f>[1]Março!$C$7</f>
        <v>33.9</v>
      </c>
      <c r="E5" s="14">
        <f>[1]Março!$C$8</f>
        <v>34.4</v>
      </c>
      <c r="F5" s="14">
        <f>[1]Março!$C$9</f>
        <v>35.299999999999997</v>
      </c>
      <c r="G5" s="14">
        <f>[1]Março!$C$10</f>
        <v>35.1</v>
      </c>
      <c r="H5" s="14">
        <f>[1]Março!$C$11</f>
        <v>34.200000000000003</v>
      </c>
      <c r="I5" s="14">
        <f>[1]Março!$C$12</f>
        <v>34</v>
      </c>
      <c r="J5" s="14">
        <f>[1]Março!$C$13</f>
        <v>34.200000000000003</v>
      </c>
      <c r="K5" s="14">
        <f>[1]Março!$C$14</f>
        <v>34.299999999999997</v>
      </c>
      <c r="L5" s="14">
        <f>[1]Março!$C$15</f>
        <v>33.700000000000003</v>
      </c>
      <c r="M5" s="14">
        <f>[1]Março!$C$16</f>
        <v>34.6</v>
      </c>
      <c r="N5" s="14">
        <f>[1]Março!$C$17</f>
        <v>37.1</v>
      </c>
      <c r="O5" s="14">
        <f>[1]Março!$C$18</f>
        <v>36.9</v>
      </c>
      <c r="P5" s="14">
        <f>[1]Março!$C$19</f>
        <v>35.1</v>
      </c>
      <c r="Q5" s="14">
        <f>[1]Março!$C$20</f>
        <v>36</v>
      </c>
      <c r="R5" s="14">
        <f>[1]Março!$C$21</f>
        <v>36.5</v>
      </c>
      <c r="S5" s="14">
        <f>[1]Março!$C$22</f>
        <v>36.5</v>
      </c>
      <c r="T5" s="14">
        <f>[1]Março!$C$23</f>
        <v>36.799999999999997</v>
      </c>
      <c r="U5" s="14">
        <f>[1]Março!$C$24</f>
        <v>36</v>
      </c>
      <c r="V5" s="14">
        <f>[1]Março!$C$25</f>
        <v>33.4</v>
      </c>
      <c r="W5" s="14">
        <f>[1]Março!$C$26</f>
        <v>35.6</v>
      </c>
      <c r="X5" s="14">
        <f>[1]Março!$C$27</f>
        <v>35.1</v>
      </c>
      <c r="Y5" s="14">
        <f>[1]Março!$C$28</f>
        <v>37.200000000000003</v>
      </c>
      <c r="Z5" s="14">
        <f>[1]Março!$C$29</f>
        <v>31.7</v>
      </c>
      <c r="AA5" s="14">
        <f>[1]Março!$C$30</f>
        <v>28.3</v>
      </c>
      <c r="AB5" s="14">
        <f>[1]Março!$C$31</f>
        <v>28.3</v>
      </c>
      <c r="AC5" s="14">
        <f>[1]Março!$C$32</f>
        <v>28.1</v>
      </c>
      <c r="AD5" s="14">
        <f>[1]Março!$C$33</f>
        <v>34.1</v>
      </c>
      <c r="AE5" s="14">
        <f>[1]Março!$C$34</f>
        <v>32.5</v>
      </c>
      <c r="AF5" s="14">
        <f>[1]Março!$C$35</f>
        <v>26.4</v>
      </c>
      <c r="AG5" s="27">
        <f>MAX(B5:AF5)</f>
        <v>37.200000000000003</v>
      </c>
      <c r="AH5" s="30">
        <f>AVERAGE(B5:AF5)</f>
        <v>34.041935483870972</v>
      </c>
    </row>
    <row r="6" spans="1:34" ht="17.100000000000001" customHeight="1" x14ac:dyDescent="0.2">
      <c r="A6" s="149" t="s">
        <v>0</v>
      </c>
      <c r="B6" s="15">
        <f>[2]Março!$C$5</f>
        <v>31.7</v>
      </c>
      <c r="C6" s="15">
        <f>[2]Março!$C$6</f>
        <v>33.6</v>
      </c>
      <c r="D6" s="15">
        <f>[2]Março!$C$7</f>
        <v>33.799999999999997</v>
      </c>
      <c r="E6" s="15">
        <f>[2]Março!$C$8</f>
        <v>35.700000000000003</v>
      </c>
      <c r="F6" s="15">
        <f>[2]Março!$C$9</f>
        <v>32.700000000000003</v>
      </c>
      <c r="G6" s="15">
        <f>[2]Março!$C$10</f>
        <v>31</v>
      </c>
      <c r="H6" s="15">
        <f>[2]Março!$C$11</f>
        <v>32</v>
      </c>
      <c r="I6" s="15">
        <f>[2]Março!$C$12</f>
        <v>33.5</v>
      </c>
      <c r="J6" s="15">
        <f>[2]Março!$C$13</f>
        <v>33.700000000000003</v>
      </c>
      <c r="K6" s="15">
        <f>[2]Março!$C$14</f>
        <v>33.700000000000003</v>
      </c>
      <c r="L6" s="15">
        <f>[2]Março!$C$15</f>
        <v>34.4</v>
      </c>
      <c r="M6" s="15">
        <f>[2]Março!$C$16</f>
        <v>32.799999999999997</v>
      </c>
      <c r="N6" s="15">
        <f>[2]Março!$C$17</f>
        <v>34.1</v>
      </c>
      <c r="O6" s="15">
        <f>[2]Março!$C$18</f>
        <v>34.700000000000003</v>
      </c>
      <c r="P6" s="15">
        <f>[2]Março!$C$19</f>
        <v>35</v>
      </c>
      <c r="Q6" s="15">
        <f>[2]Março!$C$20</f>
        <v>34.6</v>
      </c>
      <c r="R6" s="15">
        <f>[2]Março!$C$21</f>
        <v>37.200000000000003</v>
      </c>
      <c r="S6" s="15">
        <f>[2]Março!$C$22</f>
        <v>35.799999999999997</v>
      </c>
      <c r="T6" s="15">
        <f>[2]Março!$C$23</f>
        <v>36.9</v>
      </c>
      <c r="U6" s="15">
        <f>[2]Março!$C$24</f>
        <v>32.299999999999997</v>
      </c>
      <c r="V6" s="15">
        <f>[2]Março!$C$25</f>
        <v>30.5</v>
      </c>
      <c r="W6" s="15">
        <f>[2]Março!$C$26</f>
        <v>33.1</v>
      </c>
      <c r="X6" s="15">
        <f>[2]Março!$C$27</f>
        <v>34.9</v>
      </c>
      <c r="Y6" s="15">
        <f>[2]Março!$C$28</f>
        <v>33.9</v>
      </c>
      <c r="Z6" s="15">
        <f>[2]Março!$C$29</f>
        <v>25.8</v>
      </c>
      <c r="AA6" s="15">
        <f>[2]Março!$C$30</f>
        <v>27.3</v>
      </c>
      <c r="AB6" s="15">
        <f>[2]Março!$C$31</f>
        <v>27.9</v>
      </c>
      <c r="AC6" s="15">
        <f>[2]Março!$C$32</f>
        <v>26.6</v>
      </c>
      <c r="AD6" s="15">
        <f>[2]Março!$C$33</f>
        <v>28.6</v>
      </c>
      <c r="AE6" s="15">
        <f>[2]Março!$C$34</f>
        <v>29.1</v>
      </c>
      <c r="AF6" s="15">
        <f>[2]Março!$C$35</f>
        <v>28.6</v>
      </c>
      <c r="AG6" s="28">
        <f t="shared" ref="AG6:AG16" si="1">MAX(B6:AF6)</f>
        <v>37.200000000000003</v>
      </c>
      <c r="AH6" s="31">
        <f t="shared" ref="AH6:AH16" si="2">AVERAGE(B6:AF6)</f>
        <v>32.435483870967737</v>
      </c>
    </row>
    <row r="7" spans="1:34" ht="17.100000000000001" customHeight="1" x14ac:dyDescent="0.2">
      <c r="A7" s="149" t="s">
        <v>1</v>
      </c>
      <c r="B7" s="15">
        <f>[3]Março!$C$5</f>
        <v>35.1</v>
      </c>
      <c r="C7" s="15">
        <f>[3]Março!$C$6</f>
        <v>35.799999999999997</v>
      </c>
      <c r="D7" s="15">
        <f>[3]Março!$C$7</f>
        <v>35.5</v>
      </c>
      <c r="E7" s="15">
        <f>[3]Março!$C$8</f>
        <v>36.700000000000003</v>
      </c>
      <c r="F7" s="15">
        <f>[3]Março!$C$9</f>
        <v>36.6</v>
      </c>
      <c r="G7" s="15">
        <f>[3]Março!$C$10</f>
        <v>33.6</v>
      </c>
      <c r="H7" s="15">
        <f>[3]Março!$C$11</f>
        <v>33.799999999999997</v>
      </c>
      <c r="I7" s="15">
        <f>[3]Março!$C$12</f>
        <v>35.299999999999997</v>
      </c>
      <c r="J7" s="15">
        <f>[3]Março!$C$13</f>
        <v>35.1</v>
      </c>
      <c r="K7" s="15">
        <f>[3]Março!$C$14</f>
        <v>33</v>
      </c>
      <c r="L7" s="15">
        <f>[3]Março!$C$15</f>
        <v>34.200000000000003</v>
      </c>
      <c r="M7" s="15">
        <f>[3]Março!$C$16</f>
        <v>34.9</v>
      </c>
      <c r="N7" s="15">
        <f>[3]Março!$C$17</f>
        <v>35.299999999999997</v>
      </c>
      <c r="O7" s="15">
        <f>[3]Março!$C$18</f>
        <v>35.6</v>
      </c>
      <c r="P7" s="15">
        <f>[3]Março!$C$19</f>
        <v>35.6</v>
      </c>
      <c r="Q7" s="15">
        <f>[3]Março!$C$20</f>
        <v>35.299999999999997</v>
      </c>
      <c r="R7" s="15">
        <f>[3]Março!$C$21</f>
        <v>36.700000000000003</v>
      </c>
      <c r="S7" s="15">
        <f>[3]Março!$C$22</f>
        <v>35.200000000000003</v>
      </c>
      <c r="T7" s="15">
        <f>[3]Março!$C$23</f>
        <v>34.1</v>
      </c>
      <c r="U7" s="15">
        <f>[3]Março!$C$24</f>
        <v>35.9</v>
      </c>
      <c r="V7" s="15">
        <f>[3]Março!$C$25</f>
        <v>34.5</v>
      </c>
      <c r="W7" s="15">
        <f>[3]Março!$C$26</f>
        <v>35.1</v>
      </c>
      <c r="X7" s="15">
        <f>[3]Março!$C$27</f>
        <v>36.9</v>
      </c>
      <c r="Y7" s="15">
        <f>[3]Março!$C$28</f>
        <v>36.799999999999997</v>
      </c>
      <c r="Z7" s="15">
        <f>[3]Março!$C$29</f>
        <v>28.4</v>
      </c>
      <c r="AA7" s="15">
        <f>[3]Março!$C$30</f>
        <v>29.1</v>
      </c>
      <c r="AB7" s="15">
        <f>[3]Março!$C$31</f>
        <v>32.1</v>
      </c>
      <c r="AC7" s="15">
        <f>[3]Março!$C$32</f>
        <v>28</v>
      </c>
      <c r="AD7" s="15">
        <f>[3]Março!$C$33</f>
        <v>32.799999999999997</v>
      </c>
      <c r="AE7" s="15">
        <f>[3]Março!$C$34</f>
        <v>32.299999999999997</v>
      </c>
      <c r="AF7" s="15">
        <f>[3]Março!$C$35</f>
        <v>31.2</v>
      </c>
      <c r="AG7" s="28">
        <f t="shared" si="1"/>
        <v>36.9</v>
      </c>
      <c r="AH7" s="31">
        <f t="shared" si="2"/>
        <v>34.20967741935484</v>
      </c>
    </row>
    <row r="8" spans="1:34" ht="17.100000000000001" customHeight="1" x14ac:dyDescent="0.2">
      <c r="A8" s="149" t="s">
        <v>55</v>
      </c>
      <c r="B8" s="15">
        <f>[4]Março!$C$5</f>
        <v>33.5</v>
      </c>
      <c r="C8" s="15">
        <f>[4]Março!$C$6</f>
        <v>33.200000000000003</v>
      </c>
      <c r="D8" s="15">
        <f>[4]Março!$C$7</f>
        <v>33.4</v>
      </c>
      <c r="E8" s="15">
        <f>[4]Março!$C$8</f>
        <v>34.5</v>
      </c>
      <c r="F8" s="15">
        <f>[4]Março!$C$9</f>
        <v>34.6</v>
      </c>
      <c r="G8" s="15">
        <f>[4]Março!$C$10</f>
        <v>32.9</v>
      </c>
      <c r="H8" s="15">
        <f>[4]Março!$C$11</f>
        <v>32.5</v>
      </c>
      <c r="I8" s="15">
        <f>[4]Março!$C$12</f>
        <v>33.1</v>
      </c>
      <c r="J8" s="15">
        <f>[4]Março!$C$13</f>
        <v>31.3</v>
      </c>
      <c r="K8" s="15">
        <f>[4]Março!$C$14</f>
        <v>31.8</v>
      </c>
      <c r="L8" s="15">
        <f>[4]Março!$C$15</f>
        <v>34</v>
      </c>
      <c r="M8" s="15">
        <f>[4]Março!$C$16</f>
        <v>34.799999999999997</v>
      </c>
      <c r="N8" s="15">
        <f>[4]Março!$C$17</f>
        <v>35.1</v>
      </c>
      <c r="O8" s="15">
        <f>[4]Março!$C$18</f>
        <v>35.200000000000003</v>
      </c>
      <c r="P8" s="15">
        <f>[4]Março!$C$19</f>
        <v>34.5</v>
      </c>
      <c r="Q8" s="15">
        <f>[4]Março!$C$20</f>
        <v>34.200000000000003</v>
      </c>
      <c r="R8" s="15">
        <f>[4]Março!$C$21</f>
        <v>35.4</v>
      </c>
      <c r="S8" s="15">
        <f>[4]Março!$C$22</f>
        <v>35</v>
      </c>
      <c r="T8" s="15">
        <f>[4]Março!$C$23</f>
        <v>34.799999999999997</v>
      </c>
      <c r="U8" s="15">
        <f>[4]Março!$C$24</f>
        <v>34.9</v>
      </c>
      <c r="V8" s="15">
        <f>[4]Março!$C$25</f>
        <v>31.6</v>
      </c>
      <c r="W8" s="15">
        <f>[4]Março!$C$26</f>
        <v>32.700000000000003</v>
      </c>
      <c r="X8" s="15">
        <f>[4]Março!$C$27</f>
        <v>34.1</v>
      </c>
      <c r="Y8" s="15">
        <f>[4]Março!$C$28</f>
        <v>34.9</v>
      </c>
      <c r="Z8" s="15">
        <f>[4]Março!$C$29</f>
        <v>30.1</v>
      </c>
      <c r="AA8" s="15">
        <f>[4]Março!$C$30</f>
        <v>26.7</v>
      </c>
      <c r="AB8" s="15">
        <f>[4]Março!$C$31</f>
        <v>30.9</v>
      </c>
      <c r="AC8" s="15">
        <f>[4]Março!$C$32</f>
        <v>31.4</v>
      </c>
      <c r="AD8" s="15">
        <f>[4]Março!$C$33</f>
        <v>32.5</v>
      </c>
      <c r="AE8" s="15">
        <f>[4]Março!$C$34</f>
        <v>30.1</v>
      </c>
      <c r="AF8" s="15">
        <f>[4]Março!$C$35</f>
        <v>26.9</v>
      </c>
      <c r="AG8" s="28">
        <f t="shared" si="1"/>
        <v>35.4</v>
      </c>
      <c r="AH8" s="31">
        <f t="shared" si="2"/>
        <v>32.92258064516129</v>
      </c>
    </row>
    <row r="9" spans="1:34" ht="17.100000000000001" customHeight="1" x14ac:dyDescent="0.2">
      <c r="A9" s="149" t="s">
        <v>46</v>
      </c>
      <c r="B9" s="15" t="str">
        <f>[5]Março!$C$5</f>
        <v>*</v>
      </c>
      <c r="C9" s="15" t="str">
        <f>[5]Março!$C$6</f>
        <v>*</v>
      </c>
      <c r="D9" s="15" t="str">
        <f>[5]Março!$C$7</f>
        <v>*</v>
      </c>
      <c r="E9" s="15" t="str">
        <f>[5]Março!$C$8</f>
        <v>*</v>
      </c>
      <c r="F9" s="15" t="str">
        <f>[5]Março!$C$9</f>
        <v>*</v>
      </c>
      <c r="G9" s="15" t="str">
        <f>[5]Março!$C$10</f>
        <v>*</v>
      </c>
      <c r="H9" s="15" t="str">
        <f>[5]Março!$C$11</f>
        <v>*</v>
      </c>
      <c r="I9" s="15" t="str">
        <f>[5]Março!$C$12</f>
        <v>*</v>
      </c>
      <c r="J9" s="15" t="str">
        <f>[5]Março!$C$13</f>
        <v>*</v>
      </c>
      <c r="K9" s="15" t="str">
        <f>[5]Março!$C$14</f>
        <v>*</v>
      </c>
      <c r="L9" s="15" t="str">
        <f>[5]Março!$C$15</f>
        <v>*</v>
      </c>
      <c r="M9" s="15" t="str">
        <f>[5]Março!$C$16</f>
        <v>*</v>
      </c>
      <c r="N9" s="15" t="str">
        <f>[5]Março!$C$17</f>
        <v>*</v>
      </c>
      <c r="O9" s="15" t="str">
        <f>[5]Março!$C$18</f>
        <v>*</v>
      </c>
      <c r="P9" s="15" t="str">
        <f>[5]Março!$C$19</f>
        <v>*</v>
      </c>
      <c r="Q9" s="15" t="str">
        <f>[5]Março!$C$20</f>
        <v>*</v>
      </c>
      <c r="R9" s="15" t="str">
        <f>[5]Março!$C$21</f>
        <v>*</v>
      </c>
      <c r="S9" s="15" t="str">
        <f>[5]Março!$C$22</f>
        <v>*</v>
      </c>
      <c r="T9" s="15" t="str">
        <f>[5]Março!$C$23</f>
        <v>*</v>
      </c>
      <c r="U9" s="15" t="str">
        <f>[5]Março!$C$24</f>
        <v>*</v>
      </c>
      <c r="V9" s="15" t="str">
        <f>[5]Março!$C$25</f>
        <v>*</v>
      </c>
      <c r="W9" s="15" t="str">
        <f>[5]Março!$C$26</f>
        <v>*</v>
      </c>
      <c r="X9" s="15" t="str">
        <f>[5]Março!$C$27</f>
        <v>*</v>
      </c>
      <c r="Y9" s="15" t="str">
        <f>[5]Março!$C$28</f>
        <v>*</v>
      </c>
      <c r="Z9" s="15" t="str">
        <f>[5]Março!$C$29</f>
        <v>*</v>
      </c>
      <c r="AA9" s="15" t="str">
        <f>[5]Março!$C$30</f>
        <v>*</v>
      </c>
      <c r="AB9" s="15" t="str">
        <f>[5]Março!$C$31</f>
        <v>*</v>
      </c>
      <c r="AC9" s="15" t="str">
        <f>[5]Março!$C$32</f>
        <v>*</v>
      </c>
      <c r="AD9" s="15" t="str">
        <f>[5]Março!$C$33</f>
        <v>*</v>
      </c>
      <c r="AE9" s="15" t="str">
        <f>[5]Março!$C$34</f>
        <v>*</v>
      </c>
      <c r="AF9" s="15" t="str">
        <f>[5]Março!$C$35</f>
        <v>*</v>
      </c>
      <c r="AG9" s="28" t="s">
        <v>132</v>
      </c>
      <c r="AH9" s="31" t="s">
        <v>132</v>
      </c>
    </row>
    <row r="10" spans="1:34" ht="17.100000000000001" customHeight="1" x14ac:dyDescent="0.2">
      <c r="A10" s="149" t="s">
        <v>2</v>
      </c>
      <c r="B10" s="15">
        <f>[6]Março!$C$5</f>
        <v>32.200000000000003</v>
      </c>
      <c r="C10" s="15">
        <f>[6]Março!$C$6</f>
        <v>32.299999999999997</v>
      </c>
      <c r="D10" s="15">
        <f>[6]Março!$C$7</f>
        <v>33.700000000000003</v>
      </c>
      <c r="E10" s="15">
        <f>[6]Março!$C$8</f>
        <v>33.700000000000003</v>
      </c>
      <c r="F10" s="15">
        <f>[6]Março!$C$9</f>
        <v>33.1</v>
      </c>
      <c r="G10" s="15">
        <f>[6]Março!$C$10</f>
        <v>29.4</v>
      </c>
      <c r="H10" s="15">
        <f>[6]Março!$C$11</f>
        <v>31.3</v>
      </c>
      <c r="I10" s="15">
        <f>[6]Março!$C$12</f>
        <v>32.200000000000003</v>
      </c>
      <c r="J10" s="15">
        <f>[6]Março!$C$13</f>
        <v>31.3</v>
      </c>
      <c r="K10" s="15">
        <f>[6]Março!$C$14</f>
        <v>30.6</v>
      </c>
      <c r="L10" s="15">
        <f>[6]Março!$C$15</f>
        <v>31.8</v>
      </c>
      <c r="M10" s="15">
        <f>[6]Março!$C$16</f>
        <v>32.5</v>
      </c>
      <c r="N10" s="15">
        <f>[6]Março!$C$17</f>
        <v>32.799999999999997</v>
      </c>
      <c r="O10" s="15">
        <f>[6]Março!$C$18</f>
        <v>33.200000000000003</v>
      </c>
      <c r="P10" s="15">
        <f>[6]Março!$C$19</f>
        <v>32.5</v>
      </c>
      <c r="Q10" s="15">
        <f>[6]Março!$C$20</f>
        <v>33.4</v>
      </c>
      <c r="R10" s="15">
        <f>[6]Março!$C$21</f>
        <v>34.4</v>
      </c>
      <c r="S10" s="15">
        <f>[6]Março!$C$22</f>
        <v>32.9</v>
      </c>
      <c r="T10" s="15">
        <f>[6]Março!$C$23</f>
        <v>31</v>
      </c>
      <c r="U10" s="15">
        <f>[6]Março!$C$24</f>
        <v>32.200000000000003</v>
      </c>
      <c r="V10" s="15">
        <f>[6]Março!$C$25</f>
        <v>30.7</v>
      </c>
      <c r="W10" s="15">
        <f>[6]Março!$C$26</f>
        <v>32</v>
      </c>
      <c r="X10" s="15">
        <f>[6]Março!$C$27</f>
        <v>33.1</v>
      </c>
      <c r="Y10" s="15">
        <f>[6]Março!$C$28</f>
        <v>33.1</v>
      </c>
      <c r="Z10" s="15">
        <f>[6]Março!$C$29</f>
        <v>28</v>
      </c>
      <c r="AA10" s="15">
        <f>[6]Março!$C$30</f>
        <v>28.8</v>
      </c>
      <c r="AB10" s="15">
        <f>[6]Março!$C$31</f>
        <v>28.7</v>
      </c>
      <c r="AC10" s="15">
        <f>[6]Março!$C$32</f>
        <v>26.4</v>
      </c>
      <c r="AD10" s="15">
        <f>[6]Março!$C$33</f>
        <v>29.6</v>
      </c>
      <c r="AE10" s="15">
        <f>[6]Março!$C$34</f>
        <v>30</v>
      </c>
      <c r="AF10" s="15">
        <f>[6]Março!$C$35</f>
        <v>26.5</v>
      </c>
      <c r="AG10" s="28">
        <f t="shared" si="1"/>
        <v>34.4</v>
      </c>
      <c r="AH10" s="31">
        <f t="shared" si="2"/>
        <v>31.400000000000006</v>
      </c>
    </row>
    <row r="11" spans="1:34" ht="17.100000000000001" customHeight="1" x14ac:dyDescent="0.2">
      <c r="A11" s="149" t="s">
        <v>3</v>
      </c>
      <c r="B11" s="15">
        <f>[7]Março!$C$5</f>
        <v>33.5</v>
      </c>
      <c r="C11" s="15">
        <f>[7]Março!$C$6</f>
        <v>32.5</v>
      </c>
      <c r="D11" s="15">
        <f>[7]Março!$C$7</f>
        <v>34.1</v>
      </c>
      <c r="E11" s="15">
        <f>[7]Março!$C$8</f>
        <v>34.700000000000003</v>
      </c>
      <c r="F11" s="15">
        <f>[7]Março!$C$9</f>
        <v>34.700000000000003</v>
      </c>
      <c r="G11" s="15">
        <f>[7]Março!$C$10</f>
        <v>34.4</v>
      </c>
      <c r="H11" s="15">
        <f>[7]Março!$C$11</f>
        <v>34.200000000000003</v>
      </c>
      <c r="I11" s="15">
        <f>[7]Março!$C$12</f>
        <v>33.799999999999997</v>
      </c>
      <c r="J11" s="15">
        <f>[7]Março!$C$13</f>
        <v>32</v>
      </c>
      <c r="K11" s="15">
        <f>[7]Março!$C$14</f>
        <v>33.799999999999997</v>
      </c>
      <c r="L11" s="15">
        <f>[7]Março!$C$15</f>
        <v>32.799999999999997</v>
      </c>
      <c r="M11" s="15">
        <f>[7]Março!$C$16</f>
        <v>32.5</v>
      </c>
      <c r="N11" s="15">
        <f>[7]Março!$C$17</f>
        <v>35.1</v>
      </c>
      <c r="O11" s="15">
        <f>[7]Março!$C$18</f>
        <v>35.299999999999997</v>
      </c>
      <c r="P11" s="15">
        <f>[7]Março!$C$19</f>
        <v>33.299999999999997</v>
      </c>
      <c r="Q11" s="15">
        <f>[7]Março!$C$20</f>
        <v>34.5</v>
      </c>
      <c r="R11" s="15">
        <f>[7]Março!$C$21</f>
        <v>34.700000000000003</v>
      </c>
      <c r="S11" s="15">
        <f>[7]Março!$C$22</f>
        <v>34.799999999999997</v>
      </c>
      <c r="T11" s="15">
        <f>[7]Março!$C$23</f>
        <v>34.9</v>
      </c>
      <c r="U11" s="15">
        <f>[7]Março!$C$24</f>
        <v>35.1</v>
      </c>
      <c r="V11" s="15">
        <f>[7]Março!$C$25</f>
        <v>32.9</v>
      </c>
      <c r="W11" s="15">
        <f>[7]Março!$C$26</f>
        <v>33.799999999999997</v>
      </c>
      <c r="X11" s="15">
        <f>[7]Março!$C$27</f>
        <v>34.200000000000003</v>
      </c>
      <c r="Y11" s="15">
        <f>[7]Março!$C$28</f>
        <v>34.299999999999997</v>
      </c>
      <c r="Z11" s="15">
        <f>[7]Março!$C$29</f>
        <v>31.4</v>
      </c>
      <c r="AA11" s="15">
        <f>[7]Março!$C$30</f>
        <v>30.2</v>
      </c>
      <c r="AB11" s="15">
        <f>[7]Março!$C$31</f>
        <v>27.7</v>
      </c>
      <c r="AC11" s="15">
        <f>[7]Março!$C$32</f>
        <v>30.7</v>
      </c>
      <c r="AD11" s="15">
        <f>[7]Março!$C$33</f>
        <v>32.700000000000003</v>
      </c>
      <c r="AE11" s="15">
        <f>[7]Março!$C$34</f>
        <v>32</v>
      </c>
      <c r="AF11" s="15">
        <f>[7]Março!$C$35</f>
        <v>29</v>
      </c>
      <c r="AG11" s="28">
        <f t="shared" si="1"/>
        <v>35.299999999999997</v>
      </c>
      <c r="AH11" s="31">
        <f t="shared" si="2"/>
        <v>33.212903225806457</v>
      </c>
    </row>
    <row r="12" spans="1:34" ht="17.100000000000001" customHeight="1" x14ac:dyDescent="0.2">
      <c r="A12" s="149" t="s">
        <v>4</v>
      </c>
      <c r="B12" s="15">
        <f>[8]Março!$C$5</f>
        <v>31.9</v>
      </c>
      <c r="C12" s="15">
        <f>[8]Março!$C$6</f>
        <v>32.200000000000003</v>
      </c>
      <c r="D12" s="15">
        <f>[8]Março!$C$7</f>
        <v>31</v>
      </c>
      <c r="E12" s="15">
        <f>[8]Março!$C$8</f>
        <v>30.7</v>
      </c>
      <c r="F12" s="15">
        <f>[8]Março!$C$9</f>
        <v>30.7</v>
      </c>
      <c r="G12" s="15">
        <f>[8]Março!$C$10</f>
        <v>31.7</v>
      </c>
      <c r="H12" s="15">
        <f>[8]Março!$C$11</f>
        <v>31.8</v>
      </c>
      <c r="I12" s="15">
        <f>[8]Março!$C$12</f>
        <v>31.2</v>
      </c>
      <c r="J12" s="15">
        <f>[8]Março!$C$13</f>
        <v>30.1</v>
      </c>
      <c r="K12" s="15">
        <f>[8]Março!$C$14</f>
        <v>30.1</v>
      </c>
      <c r="L12" s="15">
        <f>[8]Março!$C$15</f>
        <v>29.8</v>
      </c>
      <c r="M12" s="15">
        <f>[8]Março!$C$16</f>
        <v>30.9</v>
      </c>
      <c r="N12" s="15">
        <f>[8]Março!$C$17</f>
        <v>33</v>
      </c>
      <c r="O12" s="15">
        <f>[8]Março!$C$18</f>
        <v>32.700000000000003</v>
      </c>
      <c r="P12" s="15">
        <f>[8]Março!$C$19</f>
        <v>31.9</v>
      </c>
      <c r="Q12" s="15">
        <f>[8]Março!$C$20</f>
        <v>32</v>
      </c>
      <c r="R12" s="15">
        <f>[8]Março!$C$21</f>
        <v>32.5</v>
      </c>
      <c r="S12" s="15">
        <f>[8]Março!$C$22</f>
        <v>32.4</v>
      </c>
      <c r="T12" s="15">
        <f>[8]Março!$C$23</f>
        <v>32.200000000000003</v>
      </c>
      <c r="U12" s="15">
        <f>[8]Março!$C$24</f>
        <v>32.200000000000003</v>
      </c>
      <c r="V12" s="15">
        <f>[8]Março!$C$25</f>
        <v>29.8</v>
      </c>
      <c r="W12" s="15">
        <f>[8]Março!$C$26</f>
        <v>30.3</v>
      </c>
      <c r="X12" s="15">
        <f>[8]Março!$C$27</f>
        <v>30.9</v>
      </c>
      <c r="Y12" s="15">
        <f>[8]Março!$C$28</f>
        <v>31.1</v>
      </c>
      <c r="Z12" s="15">
        <f>[8]Março!$C$29</f>
        <v>29.2</v>
      </c>
      <c r="AA12" s="15">
        <f>[8]Março!$C$30</f>
        <v>28.2</v>
      </c>
      <c r="AB12" s="15">
        <f>[8]Março!$C$31</f>
        <v>24</v>
      </c>
      <c r="AC12" s="15">
        <f>[8]Março!$C$32</f>
        <v>26.2</v>
      </c>
      <c r="AD12" s="15">
        <f>[8]Março!$C$33</f>
        <v>29.2</v>
      </c>
      <c r="AE12" s="15">
        <f>[8]Março!$C$34</f>
        <v>28.9</v>
      </c>
      <c r="AF12" s="15">
        <f>[8]Março!$C$35</f>
        <v>25.8</v>
      </c>
      <c r="AG12" s="28">
        <f t="shared" si="1"/>
        <v>33</v>
      </c>
      <c r="AH12" s="31">
        <f t="shared" si="2"/>
        <v>30.470967741935489</v>
      </c>
    </row>
    <row r="13" spans="1:34" ht="17.100000000000001" customHeight="1" x14ac:dyDescent="0.2">
      <c r="A13" s="149" t="s">
        <v>5</v>
      </c>
      <c r="B13" s="15">
        <f>[9]Março!$C$5</f>
        <v>33.700000000000003</v>
      </c>
      <c r="C13" s="15">
        <f>[9]Março!$C$6</f>
        <v>33.799999999999997</v>
      </c>
      <c r="D13" s="15">
        <f>[9]Março!$C$7</f>
        <v>34</v>
      </c>
      <c r="E13" s="15">
        <f>[9]Março!$C$8</f>
        <v>34.700000000000003</v>
      </c>
      <c r="F13" s="15">
        <f>[9]Março!$C$9</f>
        <v>34.200000000000003</v>
      </c>
      <c r="G13" s="15">
        <f>[9]Março!$C$10</f>
        <v>29.5</v>
      </c>
      <c r="H13" s="15">
        <f>[9]Março!$C$11</f>
        <v>31.2</v>
      </c>
      <c r="I13" s="15">
        <f>[9]Março!$C$12</f>
        <v>33.200000000000003</v>
      </c>
      <c r="J13" s="15">
        <f>[9]Março!$C$13</f>
        <v>34</v>
      </c>
      <c r="K13" s="15">
        <f>[9]Março!$C$14</f>
        <v>28.8</v>
      </c>
      <c r="L13" s="15">
        <f>[9]Março!$C$15</f>
        <v>32.299999999999997</v>
      </c>
      <c r="M13" s="15">
        <f>[9]Março!$C$16</f>
        <v>32.9</v>
      </c>
      <c r="N13" s="15">
        <f>[9]Março!$C$17</f>
        <v>34.700000000000003</v>
      </c>
      <c r="O13" s="15">
        <f>[9]Março!$C$18</f>
        <v>34.200000000000003</v>
      </c>
      <c r="P13" s="15">
        <f>[9]Março!$C$19</f>
        <v>33.799999999999997</v>
      </c>
      <c r="Q13" s="15">
        <f>[9]Março!$C$20</f>
        <v>33.9</v>
      </c>
      <c r="R13" s="15">
        <f>[9]Março!$C$21</f>
        <v>33.6</v>
      </c>
      <c r="S13" s="15">
        <f>[9]Março!$C$22</f>
        <v>33.799999999999997</v>
      </c>
      <c r="T13" s="15">
        <f>[9]Março!$C$23</f>
        <v>32.799999999999997</v>
      </c>
      <c r="U13" s="15">
        <f>[9]Março!$C$24</f>
        <v>27.9</v>
      </c>
      <c r="V13" s="15">
        <f>[9]Março!$C$25</f>
        <v>29.8</v>
      </c>
      <c r="W13" s="15">
        <f>[9]Março!$C$26</f>
        <v>31.6</v>
      </c>
      <c r="X13" s="15">
        <f>[9]Março!$C$27</f>
        <v>33.6</v>
      </c>
      <c r="Y13" s="15">
        <f>[9]Março!$C$28</f>
        <v>33.6</v>
      </c>
      <c r="Z13" s="15">
        <f>[9]Março!$C$29</f>
        <v>28.3</v>
      </c>
      <c r="AA13" s="15">
        <f>[9]Março!$C$30</f>
        <v>25.7</v>
      </c>
      <c r="AB13" s="15">
        <f>[9]Março!$C$31</f>
        <v>25.7</v>
      </c>
      <c r="AC13" s="15">
        <f>[9]Março!$C$32</f>
        <v>27.8</v>
      </c>
      <c r="AD13" s="15">
        <f>[9]Março!$C$33</f>
        <v>30.6</v>
      </c>
      <c r="AE13" s="15">
        <f>[9]Março!$C$34</f>
        <v>27</v>
      </c>
      <c r="AF13" s="15">
        <f>[9]Março!$C$35</f>
        <v>29.5</v>
      </c>
      <c r="AG13" s="28">
        <f t="shared" si="1"/>
        <v>34.700000000000003</v>
      </c>
      <c r="AH13" s="31">
        <f t="shared" si="2"/>
        <v>31.619354838709675</v>
      </c>
    </row>
    <row r="14" spans="1:34" ht="17.100000000000001" customHeight="1" x14ac:dyDescent="0.2">
      <c r="A14" s="149" t="s">
        <v>48</v>
      </c>
      <c r="B14" s="15">
        <f>[10]Março!$C$5</f>
        <v>33.4</v>
      </c>
      <c r="C14" s="15">
        <f>[10]Março!$C$6</f>
        <v>33.200000000000003</v>
      </c>
      <c r="D14" s="15">
        <f>[10]Março!$C$7</f>
        <v>33.1</v>
      </c>
      <c r="E14" s="15">
        <f>[10]Março!$C$8</f>
        <v>32.1</v>
      </c>
      <c r="F14" s="15">
        <f>[10]Março!$C$9</f>
        <v>32.700000000000003</v>
      </c>
      <c r="G14" s="15">
        <f>[10]Março!$C$10</f>
        <v>32.299999999999997</v>
      </c>
      <c r="H14" s="15">
        <f>[10]Março!$C$11</f>
        <v>32.1</v>
      </c>
      <c r="I14" s="15">
        <f>[10]Março!$C$12</f>
        <v>32.1</v>
      </c>
      <c r="J14" s="15">
        <f>[10]Março!$C$13</f>
        <v>31.9</v>
      </c>
      <c r="K14" s="15">
        <f>[10]Março!$C$14</f>
        <v>32.1</v>
      </c>
      <c r="L14" s="15">
        <f>[10]Março!$C$15</f>
        <v>30.5</v>
      </c>
      <c r="M14" s="15">
        <f>[10]Março!$C$16</f>
        <v>32.4</v>
      </c>
      <c r="N14" s="15">
        <f>[10]Março!$C$17</f>
        <v>33.700000000000003</v>
      </c>
      <c r="O14" s="15">
        <f>[10]Março!$C$18</f>
        <v>33.9</v>
      </c>
      <c r="P14" s="15">
        <f>[10]Março!$C$19</f>
        <v>32.700000000000003</v>
      </c>
      <c r="Q14" s="15">
        <f>[10]Março!$C$20</f>
        <v>31.8</v>
      </c>
      <c r="R14" s="15">
        <f>[10]Março!$C$21</f>
        <v>33.1</v>
      </c>
      <c r="S14" s="15">
        <f>[10]Março!$C$22</f>
        <v>32</v>
      </c>
      <c r="T14" s="15">
        <f>[10]Março!$C$23</f>
        <v>33.1</v>
      </c>
      <c r="U14" s="15">
        <f>[10]Março!$C$24</f>
        <v>32</v>
      </c>
      <c r="V14" s="15">
        <f>[10]Março!$C$25</f>
        <v>30.4</v>
      </c>
      <c r="W14" s="15">
        <f>[10]Março!$C$26</f>
        <v>32.799999999999997</v>
      </c>
      <c r="X14" s="15">
        <f>[10]Março!$C$27</f>
        <v>31.6</v>
      </c>
      <c r="Y14" s="15">
        <f>[10]Março!$C$28</f>
        <v>32.1</v>
      </c>
      <c r="Z14" s="15">
        <f>[10]Março!$C$29</f>
        <v>31</v>
      </c>
      <c r="AA14" s="15">
        <f>[10]Março!$C$30</f>
        <v>30.7</v>
      </c>
      <c r="AB14" s="15">
        <f>[10]Março!$C$31</f>
        <v>24.9</v>
      </c>
      <c r="AC14" s="15">
        <f>[10]Março!$C$32</f>
        <v>26.1</v>
      </c>
      <c r="AD14" s="15">
        <f>[10]Março!$C$33</f>
        <v>30.4</v>
      </c>
      <c r="AE14" s="15">
        <f>[10]Março!$C$34</f>
        <v>30.7</v>
      </c>
      <c r="AF14" s="15">
        <f>[10]Março!$C$35</f>
        <v>28.3</v>
      </c>
      <c r="AG14" s="28">
        <f>MAX(B14:AF14)</f>
        <v>33.9</v>
      </c>
      <c r="AH14" s="31">
        <f>AVERAGE(B14:AF14)</f>
        <v>31.587096774193547</v>
      </c>
    </row>
    <row r="15" spans="1:34" ht="17.100000000000001" customHeight="1" x14ac:dyDescent="0.2">
      <c r="A15" s="149" t="s">
        <v>6</v>
      </c>
      <c r="B15" s="15">
        <f>[11]Março!$C$5</f>
        <v>35.1</v>
      </c>
      <c r="C15" s="15">
        <f>[11]Março!$C$6</f>
        <v>35.700000000000003</v>
      </c>
      <c r="D15" s="15">
        <f>[11]Março!$C$7</f>
        <v>35.5</v>
      </c>
      <c r="E15" s="15">
        <f>[11]Março!$C$8</f>
        <v>36.700000000000003</v>
      </c>
      <c r="F15" s="15">
        <f>[11]Março!$C$9</f>
        <v>35.5</v>
      </c>
      <c r="G15" s="15">
        <f>[11]Março!$C$10</f>
        <v>33.799999999999997</v>
      </c>
      <c r="H15" s="15">
        <f>[11]Março!$C$11</f>
        <v>32.9</v>
      </c>
      <c r="I15" s="15">
        <f>[11]Março!$C$12</f>
        <v>34</v>
      </c>
      <c r="J15" s="15">
        <f>[11]Março!$C$13</f>
        <v>33</v>
      </c>
      <c r="K15" s="15">
        <f>[11]Março!$C$14</f>
        <v>33.299999999999997</v>
      </c>
      <c r="L15" s="15">
        <f>[11]Março!$C$15</f>
        <v>32.6</v>
      </c>
      <c r="M15" s="15">
        <f>[11]Março!$C$16</f>
        <v>34.200000000000003</v>
      </c>
      <c r="N15" s="15">
        <f>[11]Março!$C$17</f>
        <v>35.200000000000003</v>
      </c>
      <c r="O15" s="15">
        <f>[11]Março!$C$18</f>
        <v>35.5</v>
      </c>
      <c r="P15" s="15">
        <f>[11]Março!$C$19</f>
        <v>34.1</v>
      </c>
      <c r="Q15" s="15">
        <f>[11]Março!$C$20</f>
        <v>33</v>
      </c>
      <c r="R15" s="15">
        <f>[11]Março!$C$21</f>
        <v>35.5</v>
      </c>
      <c r="S15" s="15">
        <f>[11]Março!$C$22</f>
        <v>34.6</v>
      </c>
      <c r="T15" s="15">
        <f>[11]Março!$C$23</f>
        <v>34.5</v>
      </c>
      <c r="U15" s="15">
        <f>[11]Março!$C$24</f>
        <v>32.9</v>
      </c>
      <c r="V15" s="15">
        <f>[11]Março!$C$25</f>
        <v>34.1</v>
      </c>
      <c r="W15" s="15">
        <f>[11]Março!$C$26</f>
        <v>34.5</v>
      </c>
      <c r="X15" s="15">
        <f>[11]Março!$C$27</f>
        <v>35.200000000000003</v>
      </c>
      <c r="Y15" s="15">
        <f>[11]Março!$C$28</f>
        <v>34.4</v>
      </c>
      <c r="Z15" s="15">
        <f>[11]Março!$C$29</f>
        <v>32.6</v>
      </c>
      <c r="AA15" s="15">
        <f>[11]Março!$C$30</f>
        <v>32</v>
      </c>
      <c r="AB15" s="15">
        <f>[11]Março!$C$31</f>
        <v>30.8</v>
      </c>
      <c r="AC15" s="15">
        <f>[11]Março!$C$32</f>
        <v>29.8</v>
      </c>
      <c r="AD15" s="15">
        <f>[11]Março!$C$33</f>
        <v>32.6</v>
      </c>
      <c r="AE15" s="15">
        <f>[11]Março!$C$34</f>
        <v>33</v>
      </c>
      <c r="AF15" s="15">
        <f>[11]Março!$C$35</f>
        <v>30.9</v>
      </c>
      <c r="AG15" s="28">
        <f t="shared" si="1"/>
        <v>36.700000000000003</v>
      </c>
      <c r="AH15" s="31">
        <f t="shared" si="2"/>
        <v>33.79032258064516</v>
      </c>
    </row>
    <row r="16" spans="1:34" ht="17.100000000000001" customHeight="1" x14ac:dyDescent="0.2">
      <c r="A16" s="149" t="s">
        <v>7</v>
      </c>
      <c r="B16" s="15">
        <f>[12]Março!$C$5</f>
        <v>31.7</v>
      </c>
      <c r="C16" s="15">
        <f>[12]Março!$C$6</f>
        <v>33.5</v>
      </c>
      <c r="D16" s="15">
        <f>[12]Março!$C$7</f>
        <v>33.200000000000003</v>
      </c>
      <c r="E16" s="15">
        <f>[12]Março!$C$8</f>
        <v>34.9</v>
      </c>
      <c r="F16" s="15">
        <f>[12]Março!$C$9</f>
        <v>33.5</v>
      </c>
      <c r="G16" s="15">
        <f>[12]Março!$C$10</f>
        <v>32.200000000000003</v>
      </c>
      <c r="H16" s="15">
        <f>[12]Março!$C$11</f>
        <v>31.7</v>
      </c>
      <c r="I16" s="15">
        <f>[12]Março!$C$12</f>
        <v>32.4</v>
      </c>
      <c r="J16" s="15">
        <f>[12]Março!$C$13</f>
        <v>30.7</v>
      </c>
      <c r="K16" s="15">
        <f>[12]Março!$C$14</f>
        <v>32.299999999999997</v>
      </c>
      <c r="L16" s="15">
        <f>[12]Março!$C$15</f>
        <v>33.799999999999997</v>
      </c>
      <c r="M16" s="15">
        <f>[12]Março!$C$16</f>
        <v>32.9</v>
      </c>
      <c r="N16" s="15">
        <f>[12]Março!$C$17</f>
        <v>34.700000000000003</v>
      </c>
      <c r="O16" s="15">
        <f>[12]Março!$C$18</f>
        <v>35.700000000000003</v>
      </c>
      <c r="P16" s="15">
        <f>[12]Março!$C$19</f>
        <v>35.6</v>
      </c>
      <c r="Q16" s="15">
        <f>[12]Março!$C$20</f>
        <v>33.6</v>
      </c>
      <c r="R16" s="15">
        <f>[12]Março!$C$21</f>
        <v>35.5</v>
      </c>
      <c r="S16" s="15">
        <f>[12]Março!$C$22</f>
        <v>35.5</v>
      </c>
      <c r="T16" s="15">
        <f>[12]Março!$C$23</f>
        <v>35.6</v>
      </c>
      <c r="U16" s="15">
        <f>[12]Março!$C$24</f>
        <v>34.6</v>
      </c>
      <c r="V16" s="15">
        <f>[12]Março!$C$25</f>
        <v>31</v>
      </c>
      <c r="W16" s="15">
        <f>[12]Março!$C$26</f>
        <v>32.700000000000003</v>
      </c>
      <c r="X16" s="15">
        <f>[12]Março!$C$27</f>
        <v>33.799999999999997</v>
      </c>
      <c r="Y16" s="15">
        <f>[12]Março!$C$28</f>
        <v>35.4</v>
      </c>
      <c r="Z16" s="15">
        <f>[12]Março!$C$29</f>
        <v>27.9</v>
      </c>
      <c r="AA16" s="15">
        <f>[12]Março!$C$30</f>
        <v>24.8</v>
      </c>
      <c r="AB16" s="15">
        <f>[12]Março!$C$31</f>
        <v>28.1</v>
      </c>
      <c r="AC16" s="15">
        <f>[12]Março!$C$32</f>
        <v>29.3</v>
      </c>
      <c r="AD16" s="15">
        <f>[12]Março!$C$33</f>
        <v>29.6</v>
      </c>
      <c r="AE16" s="15">
        <f>[12]Março!$C$34</f>
        <v>29</v>
      </c>
      <c r="AF16" s="15">
        <f>[12]Março!$C$35</f>
        <v>28</v>
      </c>
      <c r="AG16" s="28">
        <f t="shared" si="1"/>
        <v>35.700000000000003</v>
      </c>
      <c r="AH16" s="31">
        <f t="shared" si="2"/>
        <v>32.361290322580643</v>
      </c>
    </row>
    <row r="17" spans="1:35" ht="17.100000000000001" customHeight="1" x14ac:dyDescent="0.2">
      <c r="A17" s="149" t="s">
        <v>8</v>
      </c>
      <c r="B17" s="15">
        <f>[13]Março!$C$5</f>
        <v>30.7</v>
      </c>
      <c r="C17" s="15">
        <f>[13]Março!$C$6</f>
        <v>31.7</v>
      </c>
      <c r="D17" s="15">
        <f>[13]Março!$C$7</f>
        <v>33.1</v>
      </c>
      <c r="E17" s="15">
        <f>[13]Março!$C$8</f>
        <v>33.700000000000003</v>
      </c>
      <c r="F17" s="15">
        <f>[13]Março!$C$9</f>
        <v>33.1</v>
      </c>
      <c r="G17" s="15">
        <f>[13]Março!$C$10</f>
        <v>31.5</v>
      </c>
      <c r="H17" s="15">
        <f>[13]Março!$C$11</f>
        <v>32.700000000000003</v>
      </c>
      <c r="I17" s="15">
        <f>[13]Março!$C$12</f>
        <v>33.200000000000003</v>
      </c>
      <c r="J17" s="15">
        <f>[13]Março!$C$13</f>
        <v>32.5</v>
      </c>
      <c r="K17" s="15">
        <f>[13]Março!$C$14</f>
        <v>32.799999999999997</v>
      </c>
      <c r="L17" s="15">
        <f>[13]Março!$C$15</f>
        <v>34.700000000000003</v>
      </c>
      <c r="M17" s="15">
        <f>[13]Março!$C$16</f>
        <v>33</v>
      </c>
      <c r="N17" s="15">
        <f>[13]Março!$C$17</f>
        <v>35.4</v>
      </c>
      <c r="O17" s="15">
        <f>[13]Março!$C$18</f>
        <v>34.299999999999997</v>
      </c>
      <c r="P17" s="15">
        <f>[13]Março!$C$19</f>
        <v>34.5</v>
      </c>
      <c r="Q17" s="15">
        <f>[13]Março!$C$20</f>
        <v>33.799999999999997</v>
      </c>
      <c r="R17" s="15">
        <f>[13]Março!$C$21</f>
        <v>35.9</v>
      </c>
      <c r="S17" s="15">
        <f>[13]Março!$C$22</f>
        <v>35.9</v>
      </c>
      <c r="T17" s="15">
        <f>[13]Março!$C$23</f>
        <v>35.4</v>
      </c>
      <c r="U17" s="15">
        <f>[13]Março!$C$24</f>
        <v>35.5</v>
      </c>
      <c r="V17" s="15">
        <f>[13]Março!$C$25</f>
        <v>29.8</v>
      </c>
      <c r="W17" s="15">
        <f>[13]Março!$C$26</f>
        <v>32.200000000000003</v>
      </c>
      <c r="X17" s="15">
        <f>[13]Março!$C$27</f>
        <v>32.799999999999997</v>
      </c>
      <c r="Y17" s="15">
        <f>[13]Março!$C$28</f>
        <v>34.5</v>
      </c>
      <c r="Z17" s="15">
        <f>[13]Março!$C$29</f>
        <v>26.2</v>
      </c>
      <c r="AA17" s="15">
        <f>[13]Março!$C$30</f>
        <v>27.5</v>
      </c>
      <c r="AB17" s="15">
        <f>[13]Março!$C$31</f>
        <v>30</v>
      </c>
      <c r="AC17" s="15">
        <f>[13]Março!$C$32</f>
        <v>29.6</v>
      </c>
      <c r="AD17" s="15">
        <f>[13]Março!$C$33</f>
        <v>30.5</v>
      </c>
      <c r="AE17" s="15">
        <f>[13]Março!$C$34</f>
        <v>29.6</v>
      </c>
      <c r="AF17" s="15">
        <f>[13]Março!$C$35</f>
        <v>26.3</v>
      </c>
      <c r="AG17" s="28">
        <f>MAX(B17:AF17)</f>
        <v>35.9</v>
      </c>
      <c r="AH17" s="31">
        <f>AVERAGE(B17:AF17)</f>
        <v>32.335483870967735</v>
      </c>
      <c r="AI17" s="24" t="s">
        <v>50</v>
      </c>
    </row>
    <row r="18" spans="1:35" ht="17.100000000000001" customHeight="1" x14ac:dyDescent="0.2">
      <c r="A18" s="149" t="s">
        <v>9</v>
      </c>
      <c r="B18" s="15">
        <f>[14]Março!$C$5</f>
        <v>32.5</v>
      </c>
      <c r="C18" s="15">
        <f>[14]Março!$C$6</f>
        <v>32.700000000000003</v>
      </c>
      <c r="D18" s="15">
        <f>[14]Março!$C$7</f>
        <v>33.299999999999997</v>
      </c>
      <c r="E18" s="15">
        <f>[14]Março!$C$8</f>
        <v>34.799999999999997</v>
      </c>
      <c r="F18" s="15">
        <f>[14]Março!$C$9</f>
        <v>33.4</v>
      </c>
      <c r="G18" s="15">
        <f>[14]Março!$C$10</f>
        <v>31.8</v>
      </c>
      <c r="H18" s="15">
        <f>[14]Março!$C$11</f>
        <v>32.200000000000003</v>
      </c>
      <c r="I18" s="15">
        <f>[14]Março!$C$12</f>
        <v>33</v>
      </c>
      <c r="J18" s="15">
        <f>[14]Março!$C$13</f>
        <v>32.1</v>
      </c>
      <c r="K18" s="15">
        <f>[14]Março!$C$14</f>
        <v>33.299999999999997</v>
      </c>
      <c r="L18" s="15">
        <f>[14]Março!$C$15</f>
        <v>34.5</v>
      </c>
      <c r="M18" s="15">
        <f>[14]Março!$C$16</f>
        <v>33.799999999999997</v>
      </c>
      <c r="N18" s="15">
        <f>[14]Março!$C$17</f>
        <v>34.6</v>
      </c>
      <c r="O18" s="15">
        <f>[14]Março!$C$18</f>
        <v>35.9</v>
      </c>
      <c r="P18" s="15">
        <f>[14]Março!$C$19</f>
        <v>34.9</v>
      </c>
      <c r="Q18" s="15">
        <f>[14]Março!$C$20</f>
        <v>33.700000000000003</v>
      </c>
      <c r="R18" s="15">
        <f>[14]Março!$C$21</f>
        <v>36</v>
      </c>
      <c r="S18" s="15">
        <f>[14]Março!$C$22</f>
        <v>35.200000000000003</v>
      </c>
      <c r="T18" s="15">
        <f>[14]Março!$C$23</f>
        <v>34.200000000000003</v>
      </c>
      <c r="U18" s="15">
        <f>[14]Março!$C$24</f>
        <v>35.5</v>
      </c>
      <c r="V18" s="15">
        <f>[14]Março!$C$25</f>
        <v>32.700000000000003</v>
      </c>
      <c r="W18" s="15">
        <f>[14]Março!$C$26</f>
        <v>33</v>
      </c>
      <c r="X18" s="15">
        <f>[14]Março!$C$27</f>
        <v>34.700000000000003</v>
      </c>
      <c r="Y18" s="15">
        <f>[14]Março!$C$28</f>
        <v>34.9</v>
      </c>
      <c r="Z18" s="15">
        <f>[14]Março!$C$29</f>
        <v>28.6</v>
      </c>
      <c r="AA18" s="15">
        <f>[14]Março!$C$30</f>
        <v>27.9</v>
      </c>
      <c r="AB18" s="15">
        <f>[14]Março!$C$31</f>
        <v>30.3</v>
      </c>
      <c r="AC18" s="15">
        <f>[14]Março!$C$32</f>
        <v>29.4</v>
      </c>
      <c r="AD18" s="15">
        <f>[14]Março!$C$33</f>
        <v>32</v>
      </c>
      <c r="AE18" s="15">
        <f>[14]Março!$C$34</f>
        <v>28.9</v>
      </c>
      <c r="AF18" s="15">
        <f>[14]Março!$C$35</f>
        <v>27.3</v>
      </c>
      <c r="AG18" s="28">
        <f>MAX(B18:AF18)</f>
        <v>36</v>
      </c>
      <c r="AH18" s="31">
        <f>AVERAGE(B18:AF18)</f>
        <v>32.809677419354841</v>
      </c>
    </row>
    <row r="19" spans="1:35" ht="17.100000000000001" customHeight="1" x14ac:dyDescent="0.2">
      <c r="A19" s="149" t="s">
        <v>47</v>
      </c>
      <c r="B19" s="15">
        <f>[15]Março!$C$5</f>
        <v>32.5</v>
      </c>
      <c r="C19" s="15">
        <f>[15]Março!$C$6</f>
        <v>35</v>
      </c>
      <c r="D19" s="15">
        <f>[15]Março!$C$7</f>
        <v>33.200000000000003</v>
      </c>
      <c r="E19" s="15">
        <f>[15]Março!$C$8</f>
        <v>35</v>
      </c>
      <c r="F19" s="15">
        <f>[15]Março!$C$9</f>
        <v>34.799999999999997</v>
      </c>
      <c r="G19" s="15">
        <f>[15]Março!$C$10</f>
        <v>30.8</v>
      </c>
      <c r="H19" s="15">
        <f>[15]Março!$C$11</f>
        <v>31.3</v>
      </c>
      <c r="I19" s="15">
        <f>[15]Março!$C$12</f>
        <v>33.6</v>
      </c>
      <c r="J19" s="15">
        <f>[15]Março!$C$13</f>
        <v>33.200000000000003</v>
      </c>
      <c r="K19" s="15">
        <f>[15]Março!$C$14</f>
        <v>28.8</v>
      </c>
      <c r="L19" s="15">
        <f>[15]Março!$C$15</f>
        <v>33.1</v>
      </c>
      <c r="M19" s="15">
        <f>[15]Março!$C$16</f>
        <v>33.299999999999997</v>
      </c>
      <c r="N19" s="15">
        <f>[15]Março!$C$17</f>
        <v>34.6</v>
      </c>
      <c r="O19" s="15">
        <f>[15]Março!$C$18</f>
        <v>34.5</v>
      </c>
      <c r="P19" s="15">
        <f>[15]Março!$C$19</f>
        <v>33.1</v>
      </c>
      <c r="Q19" s="15">
        <f>[15]Março!$C$20</f>
        <v>34.4</v>
      </c>
      <c r="R19" s="15">
        <f>[15]Março!$C$21</f>
        <v>35.200000000000003</v>
      </c>
      <c r="S19" s="15">
        <f>[15]Março!$C$22</f>
        <v>34.1</v>
      </c>
      <c r="T19" s="15">
        <f>[15]Março!$C$23</f>
        <v>35.799999999999997</v>
      </c>
      <c r="U19" s="15">
        <f>[15]Março!$C$24</f>
        <v>34.6</v>
      </c>
      <c r="V19" s="15">
        <f>[15]Março!$C$25</f>
        <v>32.700000000000003</v>
      </c>
      <c r="W19" s="15">
        <f>[15]Março!$C$26</f>
        <v>33</v>
      </c>
      <c r="X19" s="15">
        <f>[15]Março!$C$27</f>
        <v>34.6</v>
      </c>
      <c r="Y19" s="15">
        <f>[15]Março!$C$28</f>
        <v>35.6</v>
      </c>
      <c r="Z19" s="15">
        <f>[15]Março!$C$29</f>
        <v>29.6</v>
      </c>
      <c r="AA19" s="15">
        <f>[15]Março!$C$30</f>
        <v>28.7</v>
      </c>
      <c r="AB19" s="15">
        <f>[15]Março!$C$31</f>
        <v>28.3</v>
      </c>
      <c r="AC19" s="15">
        <f>[15]Março!$C$32</f>
        <v>27.9</v>
      </c>
      <c r="AD19" s="15">
        <f>[15]Março!$C$33</f>
        <v>30.8</v>
      </c>
      <c r="AE19" s="15">
        <f>[15]Março!$C$34</f>
        <v>30.2</v>
      </c>
      <c r="AF19" s="15">
        <f>[15]Março!$C$35</f>
        <v>29.7</v>
      </c>
      <c r="AG19" s="28">
        <f>MAX(B19:AF19)</f>
        <v>35.799999999999997</v>
      </c>
      <c r="AH19" s="31">
        <f>AVERAGE(B19:AF19)</f>
        <v>32.645161290322591</v>
      </c>
    </row>
    <row r="20" spans="1:35" ht="17.100000000000001" customHeight="1" x14ac:dyDescent="0.2">
      <c r="A20" s="149" t="s">
        <v>10</v>
      </c>
      <c r="B20" s="15">
        <f>[16]Março!$C$5</f>
        <v>32.5</v>
      </c>
      <c r="C20" s="15">
        <f>[16]Março!$C$6</f>
        <v>33.200000000000003</v>
      </c>
      <c r="D20" s="15">
        <f>[16]Março!$C$7</f>
        <v>32.9</v>
      </c>
      <c r="E20" s="15">
        <f>[16]Março!$C$8</f>
        <v>35.6</v>
      </c>
      <c r="F20" s="15">
        <f>[16]Março!$C$9</f>
        <v>34.9</v>
      </c>
      <c r="G20" s="15">
        <f>[16]Março!$C$10</f>
        <v>31.3</v>
      </c>
      <c r="H20" s="15">
        <f>[16]Março!$C$11</f>
        <v>32</v>
      </c>
      <c r="I20" s="15">
        <f>[16]Março!$C$12</f>
        <v>33.700000000000003</v>
      </c>
      <c r="J20" s="15">
        <f>[16]Março!$C$13</f>
        <v>33.1</v>
      </c>
      <c r="K20" s="15">
        <f>[16]Março!$C$14</f>
        <v>33.799999999999997</v>
      </c>
      <c r="L20" s="15">
        <f>[16]Março!$C$15</f>
        <v>35.700000000000003</v>
      </c>
      <c r="M20" s="15">
        <f>[16]Março!$C$16</f>
        <v>33.5</v>
      </c>
      <c r="N20" s="15">
        <f>[16]Março!$C$17</f>
        <v>35.200000000000003</v>
      </c>
      <c r="O20" s="15">
        <f>[16]Março!$C$18</f>
        <v>34.5</v>
      </c>
      <c r="P20" s="15">
        <f>[16]Março!$C$19</f>
        <v>35.4</v>
      </c>
      <c r="Q20" s="15">
        <f>[16]Março!$C$20</f>
        <v>34.6</v>
      </c>
      <c r="R20" s="15">
        <f>[16]Março!$C$21</f>
        <v>36.200000000000003</v>
      </c>
      <c r="S20" s="15">
        <f>[16]Março!$C$22</f>
        <v>35.9</v>
      </c>
      <c r="T20" s="15">
        <f>[16]Março!$C$23</f>
        <v>36.299999999999997</v>
      </c>
      <c r="U20" s="15">
        <f>[16]Março!$C$24</f>
        <v>34.4</v>
      </c>
      <c r="V20" s="15">
        <f>[16]Março!$C$25</f>
        <v>31.8</v>
      </c>
      <c r="W20" s="15">
        <f>[16]Março!$C$26</f>
        <v>33.4</v>
      </c>
      <c r="X20" s="15">
        <f>[16]Março!$C$27</f>
        <v>33.700000000000003</v>
      </c>
      <c r="Y20" s="15">
        <f>[16]Março!$C$28</f>
        <v>34.700000000000003</v>
      </c>
      <c r="Z20" s="15">
        <f>[16]Março!$C$29</f>
        <v>26.4</v>
      </c>
      <c r="AA20" s="15">
        <f>[16]Março!$C$30</f>
        <v>25.5</v>
      </c>
      <c r="AB20" s="15">
        <f>[16]Março!$C$31</f>
        <v>29.2</v>
      </c>
      <c r="AC20" s="15">
        <f>[16]Março!$C$32</f>
        <v>28.1</v>
      </c>
      <c r="AD20" s="15">
        <f>[16]Março!$C$33</f>
        <v>31.4</v>
      </c>
      <c r="AE20" s="15">
        <f>[16]Março!$C$34</f>
        <v>29.6</v>
      </c>
      <c r="AF20" s="15">
        <f>[16]Março!$C$35</f>
        <v>28.1</v>
      </c>
      <c r="AG20" s="28">
        <f t="shared" ref="AG20:AG30" si="3">MAX(B20:AF20)</f>
        <v>36.299999999999997</v>
      </c>
      <c r="AH20" s="31">
        <f t="shared" ref="AH20:AH30" si="4">AVERAGE(B20:AF20)</f>
        <v>32.793548387096777</v>
      </c>
    </row>
    <row r="21" spans="1:35" ht="17.100000000000001" customHeight="1" x14ac:dyDescent="0.2">
      <c r="A21" s="149" t="s">
        <v>11</v>
      </c>
      <c r="B21" s="15">
        <f>[17]Março!$C$5</f>
        <v>34.4</v>
      </c>
      <c r="C21" s="15">
        <f>[17]Março!$C$6</f>
        <v>33.299999999999997</v>
      </c>
      <c r="D21" s="15">
        <f>[17]Março!$C$7</f>
        <v>33.1</v>
      </c>
      <c r="E21" s="15">
        <f>[17]Março!$C$8</f>
        <v>36</v>
      </c>
      <c r="F21" s="15">
        <f>[17]Março!$C$9</f>
        <v>34.9</v>
      </c>
      <c r="G21" s="15">
        <f>[17]Março!$C$10</f>
        <v>32.700000000000003</v>
      </c>
      <c r="H21" s="15">
        <f>[17]Março!$C$11</f>
        <v>31.7</v>
      </c>
      <c r="I21" s="15">
        <f>[17]Março!$C$12</f>
        <v>33.5</v>
      </c>
      <c r="J21" s="15">
        <f>[17]Março!$C$13</f>
        <v>31.7</v>
      </c>
      <c r="K21" s="15">
        <f>[17]Março!$C$14</f>
        <v>31.4</v>
      </c>
      <c r="L21" s="15">
        <f>[17]Março!$C$15</f>
        <v>33.9</v>
      </c>
      <c r="M21" s="15">
        <f>[17]Março!$C$16</f>
        <v>33.700000000000003</v>
      </c>
      <c r="N21" s="15">
        <f>[17]Março!$C$17</f>
        <v>35.700000000000003</v>
      </c>
      <c r="O21" s="15">
        <f>[17]Março!$C$18</f>
        <v>35.700000000000003</v>
      </c>
      <c r="P21" s="15">
        <f>[17]Março!$C$19</f>
        <v>35.299999999999997</v>
      </c>
      <c r="Q21" s="15">
        <f>[17]Março!$C$20</f>
        <v>34.6</v>
      </c>
      <c r="R21" s="15">
        <f>[17]Março!$C$21</f>
        <v>36.1</v>
      </c>
      <c r="S21" s="15">
        <f>[17]Março!$C$22</f>
        <v>35.1</v>
      </c>
      <c r="T21" s="15">
        <f>[17]Março!$C$23</f>
        <v>35.799999999999997</v>
      </c>
      <c r="U21" s="15">
        <f>[17]Março!$C$24</f>
        <v>34.799999999999997</v>
      </c>
      <c r="V21" s="15">
        <f>[17]Março!$C$25</f>
        <v>33.4</v>
      </c>
      <c r="W21" s="15">
        <f>[17]Março!$C$26</f>
        <v>33.6</v>
      </c>
      <c r="X21" s="15">
        <f>[17]Março!$C$27</f>
        <v>35.4</v>
      </c>
      <c r="Y21" s="15">
        <f>[17]Março!$C$28</f>
        <v>35.700000000000003</v>
      </c>
      <c r="Z21" s="15">
        <f>[17]Março!$C$29</f>
        <v>26.9</v>
      </c>
      <c r="AA21" s="15">
        <f>[17]Março!$C$30</f>
        <v>24.3</v>
      </c>
      <c r="AB21" s="15">
        <f>[17]Março!$C$31</f>
        <v>30.6</v>
      </c>
      <c r="AC21" s="15">
        <f>[17]Março!$C$32</f>
        <v>28.8</v>
      </c>
      <c r="AD21" s="15">
        <f>[17]Março!$C$33</f>
        <v>29</v>
      </c>
      <c r="AE21" s="15">
        <f>[17]Março!$C$34</f>
        <v>29.7</v>
      </c>
      <c r="AF21" s="15">
        <f>[17]Março!$C$35</f>
        <v>27.8</v>
      </c>
      <c r="AG21" s="28">
        <f t="shared" si="3"/>
        <v>36.1</v>
      </c>
      <c r="AH21" s="31">
        <f t="shared" si="4"/>
        <v>32.858064516129026</v>
      </c>
    </row>
    <row r="22" spans="1:35" ht="17.100000000000001" customHeight="1" x14ac:dyDescent="0.2">
      <c r="A22" s="149" t="s">
        <v>12</v>
      </c>
      <c r="B22" s="15">
        <f>[18]Março!$C$5</f>
        <v>32.5</v>
      </c>
      <c r="C22" s="15">
        <f>[18]Março!$C$6</f>
        <v>33.9</v>
      </c>
      <c r="D22" s="15">
        <f>[18]Março!$C$7</f>
        <v>34.299999999999997</v>
      </c>
      <c r="E22" s="15">
        <f>[18]Março!$C$8</f>
        <v>35</v>
      </c>
      <c r="F22" s="15">
        <f>[18]Março!$C$9</f>
        <v>35.1</v>
      </c>
      <c r="G22" s="15">
        <f>[18]Março!$C$10</f>
        <v>31.5</v>
      </c>
      <c r="H22" s="15">
        <f>[18]Março!$C$11</f>
        <v>31.7</v>
      </c>
      <c r="I22" s="15">
        <f>[18]Março!$C$12</f>
        <v>33.299999999999997</v>
      </c>
      <c r="J22" s="15">
        <f>[18]Março!$C$13</f>
        <v>34.1</v>
      </c>
      <c r="K22" s="15">
        <f>[18]Março!$C$14</f>
        <v>29.4</v>
      </c>
      <c r="L22" s="15">
        <f>[18]Março!$C$15</f>
        <v>31.5</v>
      </c>
      <c r="M22" s="15">
        <f>[18]Março!$C$16</f>
        <v>33.5</v>
      </c>
      <c r="N22" s="15">
        <f>[18]Março!$C$17</f>
        <v>34.5</v>
      </c>
      <c r="O22" s="15">
        <f>[18]Março!$C$18</f>
        <v>34.5</v>
      </c>
      <c r="P22" s="15">
        <f>[18]Março!$C$19</f>
        <v>33.700000000000003</v>
      </c>
      <c r="Q22" s="15">
        <f>[18]Março!$C$20</f>
        <v>34.5</v>
      </c>
      <c r="R22" s="15">
        <f>[18]Março!$C$21</f>
        <v>34.5</v>
      </c>
      <c r="S22" s="15">
        <f>[18]Março!$C$22</f>
        <v>33.9</v>
      </c>
      <c r="T22" s="15">
        <f>[18]Março!$C$23</f>
        <v>33.200000000000003</v>
      </c>
      <c r="U22" s="15">
        <f>[18]Março!$C$24</f>
        <v>34.1</v>
      </c>
      <c r="V22" s="15">
        <f>[18]Março!$C$25</f>
        <v>31.7</v>
      </c>
      <c r="W22" s="15">
        <f>[18]Março!$C$26</f>
        <v>32.700000000000003</v>
      </c>
      <c r="X22" s="15">
        <f>[18]Março!$C$27</f>
        <v>34.299999999999997</v>
      </c>
      <c r="Y22" s="15">
        <f>[18]Março!$C$28</f>
        <v>34.799999999999997</v>
      </c>
      <c r="Z22" s="15">
        <f>[18]Março!$C$29</f>
        <v>28.1</v>
      </c>
      <c r="AA22" s="15">
        <f>[18]Março!$C$30</f>
        <v>26.2</v>
      </c>
      <c r="AB22" s="15">
        <f>[18]Março!$C$31</f>
        <v>26.8</v>
      </c>
      <c r="AC22" s="15">
        <f>[18]Março!$C$32</f>
        <v>25.8</v>
      </c>
      <c r="AD22" s="15">
        <f>[18]Março!$C$33</f>
        <v>31.2</v>
      </c>
      <c r="AE22" s="15">
        <f>[18]Março!$C$34</f>
        <v>30</v>
      </c>
      <c r="AF22" s="15">
        <f>[18]Março!$C$35</f>
        <v>29.7</v>
      </c>
      <c r="AG22" s="28">
        <f t="shared" si="3"/>
        <v>35.1</v>
      </c>
      <c r="AH22" s="31">
        <f t="shared" si="4"/>
        <v>32.258064516129039</v>
      </c>
    </row>
    <row r="23" spans="1:35" ht="17.100000000000001" customHeight="1" x14ac:dyDescent="0.2">
      <c r="A23" s="149" t="s">
        <v>13</v>
      </c>
      <c r="B23" s="15">
        <f>[19]Março!$C$5</f>
        <v>34.299999999999997</v>
      </c>
      <c r="C23" s="15">
        <f>[19]Março!$C$6</f>
        <v>34.9</v>
      </c>
      <c r="D23" s="15">
        <f>[19]Março!$C$7</f>
        <v>35.4</v>
      </c>
      <c r="E23" s="15">
        <f>[19]Março!$C$8</f>
        <v>35.9</v>
      </c>
      <c r="F23" s="15">
        <f>[19]Março!$C$9</f>
        <v>35.9</v>
      </c>
      <c r="G23" s="15">
        <f>[19]Março!$C$10</f>
        <v>31.9</v>
      </c>
      <c r="H23" s="15">
        <f>[19]Março!$C$11</f>
        <v>32.299999999999997</v>
      </c>
      <c r="I23" s="15">
        <f>[19]Março!$C$12</f>
        <v>33.799999999999997</v>
      </c>
      <c r="J23" s="15">
        <f>[19]Março!$C$13</f>
        <v>33.200000000000003</v>
      </c>
      <c r="K23" s="15">
        <f>[19]Março!$C$14</f>
        <v>31.3</v>
      </c>
      <c r="L23" s="15">
        <f>[19]Março!$C$15</f>
        <v>32.700000000000003</v>
      </c>
      <c r="M23" s="15">
        <f>[19]Março!$C$16</f>
        <v>34</v>
      </c>
      <c r="N23" s="15">
        <f>[19]Março!$C$17</f>
        <v>34.799999999999997</v>
      </c>
      <c r="O23" s="15">
        <f>[19]Março!$C$18</f>
        <v>35.1</v>
      </c>
      <c r="P23" s="15">
        <f>[19]Março!$C$19</f>
        <v>33.799999999999997</v>
      </c>
      <c r="Q23" s="15">
        <f>[19]Março!$C$20</f>
        <v>34.799999999999997</v>
      </c>
      <c r="R23" s="15">
        <f>[19]Março!$C$21</f>
        <v>34.5</v>
      </c>
      <c r="S23" s="15">
        <f>[19]Março!$C$22</f>
        <v>33.700000000000003</v>
      </c>
      <c r="T23" s="15">
        <f>[19]Março!$C$23</f>
        <v>31.4</v>
      </c>
      <c r="U23" s="15">
        <f>[19]Março!$C$24</f>
        <v>31.6</v>
      </c>
      <c r="V23" s="15">
        <f>[19]Março!$C$25</f>
        <v>32.700000000000003</v>
      </c>
      <c r="W23" s="15">
        <f>[19]Março!$C$26</f>
        <v>33.9</v>
      </c>
      <c r="X23" s="15">
        <f>[19]Março!$C$27</f>
        <v>34.299999999999997</v>
      </c>
      <c r="Y23" s="15">
        <f>[19]Março!$C$28</f>
        <v>35.299999999999997</v>
      </c>
      <c r="Z23" s="15">
        <f>[19]Março!$C$29</f>
        <v>29.7</v>
      </c>
      <c r="AA23" s="15">
        <f>[19]Março!$C$30</f>
        <v>27.2</v>
      </c>
      <c r="AB23" s="15" t="str">
        <f>[19]Março!$C$31</f>
        <v>*</v>
      </c>
      <c r="AC23" s="15" t="str">
        <f>[19]Março!$C$32</f>
        <v>*</v>
      </c>
      <c r="AD23" s="15">
        <f>[19]Março!$C$33</f>
        <v>31.2</v>
      </c>
      <c r="AE23" s="15" t="str">
        <f>[19]Março!$C$34</f>
        <v>*</v>
      </c>
      <c r="AF23" s="15" t="str">
        <f>[19]Março!$C$35</f>
        <v>*</v>
      </c>
      <c r="AG23" s="28">
        <f t="shared" si="3"/>
        <v>35.9</v>
      </c>
      <c r="AH23" s="31">
        <f t="shared" si="4"/>
        <v>33.318518518518523</v>
      </c>
    </row>
    <row r="24" spans="1:35" ht="17.100000000000001" customHeight="1" x14ac:dyDescent="0.2">
      <c r="A24" s="149" t="s">
        <v>14</v>
      </c>
      <c r="B24" s="15">
        <f>[20]Março!$C$5</f>
        <v>33.799999999999997</v>
      </c>
      <c r="C24" s="15">
        <f>[20]Março!$C$6</f>
        <v>33.1</v>
      </c>
      <c r="D24" s="15">
        <f>[20]Março!$C$7</f>
        <v>34.299999999999997</v>
      </c>
      <c r="E24" s="15">
        <f>[20]Março!$C$8</f>
        <v>34.5</v>
      </c>
      <c r="F24" s="15">
        <f>[20]Março!$C$9</f>
        <v>34.5</v>
      </c>
      <c r="G24" s="15">
        <f>[20]Março!$C$10</f>
        <v>35.299999999999997</v>
      </c>
      <c r="H24" s="15">
        <f>[20]Março!$C$11</f>
        <v>34.299999999999997</v>
      </c>
      <c r="I24" s="15">
        <f>[20]Março!$C$12</f>
        <v>34.1</v>
      </c>
      <c r="J24" s="15">
        <f>[20]Março!$C$13</f>
        <v>34.1</v>
      </c>
      <c r="K24" s="15">
        <f>[20]Março!$C$14</f>
        <v>34</v>
      </c>
      <c r="L24" s="15">
        <f>[20]Março!$C$15</f>
        <v>32.6</v>
      </c>
      <c r="M24" s="15">
        <f>[20]Março!$C$16</f>
        <v>34.200000000000003</v>
      </c>
      <c r="N24" s="15">
        <f>[20]Março!$C$17</f>
        <v>35.299999999999997</v>
      </c>
      <c r="O24" s="15">
        <f>[20]Março!$C$18</f>
        <v>35.1</v>
      </c>
      <c r="P24" s="15">
        <f>[20]Março!$C$19</f>
        <v>34.200000000000003</v>
      </c>
      <c r="Q24" s="15">
        <f>[20]Março!$C$20</f>
        <v>34.1</v>
      </c>
      <c r="R24" s="15">
        <f>[20]Março!$C$21</f>
        <v>34.9</v>
      </c>
      <c r="S24" s="15">
        <f>[20]Março!$C$22</f>
        <v>35.299999999999997</v>
      </c>
      <c r="T24" s="15">
        <f>[20]Março!$C$23</f>
        <v>35</v>
      </c>
      <c r="U24" s="15">
        <f>[20]Março!$C$24</f>
        <v>36</v>
      </c>
      <c r="V24" s="15">
        <f>[20]Março!$C$25</f>
        <v>35.1</v>
      </c>
      <c r="W24" s="15">
        <f>[20]Março!$C$26</f>
        <v>33.6</v>
      </c>
      <c r="X24" s="15">
        <f>[20]Março!$C$27</f>
        <v>34</v>
      </c>
      <c r="Y24" s="15">
        <f>[20]Março!$C$28</f>
        <v>34.200000000000003</v>
      </c>
      <c r="Z24" s="15">
        <f>[20]Março!$C$29</f>
        <v>31.4</v>
      </c>
      <c r="AA24" s="15">
        <f>[20]Março!$C$30</f>
        <v>31.8</v>
      </c>
      <c r="AB24" s="15">
        <f>[20]Março!$C$31</f>
        <v>28.9</v>
      </c>
      <c r="AC24" s="15">
        <f>[20]Março!$C$32</f>
        <v>32.5</v>
      </c>
      <c r="AD24" s="15">
        <f>[20]Março!$C$33</f>
        <v>33.299999999999997</v>
      </c>
      <c r="AE24" s="15">
        <f>[20]Março!$C$34</f>
        <v>33.9</v>
      </c>
      <c r="AF24" s="15">
        <f>[20]Março!$C$35</f>
        <v>28.9</v>
      </c>
      <c r="AG24" s="28">
        <f t="shared" si="3"/>
        <v>36</v>
      </c>
      <c r="AH24" s="31">
        <f t="shared" si="4"/>
        <v>33.751612903225805</v>
      </c>
    </row>
    <row r="25" spans="1:35" ht="17.100000000000001" customHeight="1" x14ac:dyDescent="0.2">
      <c r="A25" s="149" t="s">
        <v>15</v>
      </c>
      <c r="B25" s="15">
        <f>[21]Março!$C$5</f>
        <v>29.4</v>
      </c>
      <c r="C25" s="15">
        <f>[21]Março!$C$6</f>
        <v>30.9</v>
      </c>
      <c r="D25" s="15">
        <f>[21]Março!$C$7</f>
        <v>30.3</v>
      </c>
      <c r="E25" s="15">
        <f>[21]Março!$C$8</f>
        <v>31.9</v>
      </c>
      <c r="F25" s="15">
        <f>[21]Março!$C$9</f>
        <v>32</v>
      </c>
      <c r="G25" s="15">
        <f>[21]Março!$C$10</f>
        <v>27.7</v>
      </c>
      <c r="H25" s="15">
        <f>[21]Março!$C$11</f>
        <v>29</v>
      </c>
      <c r="I25" s="15">
        <f>[21]Março!$C$12</f>
        <v>31.1</v>
      </c>
      <c r="J25" s="15">
        <f>[21]Março!$C$13</f>
        <v>30.9</v>
      </c>
      <c r="K25" s="15">
        <f>[21]Março!$C$14</f>
        <v>29</v>
      </c>
      <c r="L25" s="15">
        <f>[21]Março!$C$15</f>
        <v>30.4</v>
      </c>
      <c r="M25" s="15">
        <f>[21]Março!$C$16</f>
        <v>31.1</v>
      </c>
      <c r="N25" s="15">
        <f>[21]Março!$C$17</f>
        <v>32</v>
      </c>
      <c r="O25" s="15">
        <f>[21]Março!$C$18</f>
        <v>32.5</v>
      </c>
      <c r="P25" s="15">
        <f>[21]Março!$C$19</f>
        <v>31.3</v>
      </c>
      <c r="Q25" s="15">
        <f>[21]Março!$C$20</f>
        <v>31.3</v>
      </c>
      <c r="R25" s="15">
        <f>[21]Março!$C$21</f>
        <v>33.4</v>
      </c>
      <c r="S25" s="15">
        <f>[21]Março!$C$22</f>
        <v>32.5</v>
      </c>
      <c r="T25" s="15">
        <f>[21]Março!$C$23</f>
        <v>33</v>
      </c>
      <c r="U25" s="15">
        <f>[21]Março!$C$24</f>
        <v>30</v>
      </c>
      <c r="V25" s="15">
        <f>[21]Março!$C$25</f>
        <v>29</v>
      </c>
      <c r="W25" s="15">
        <f>[21]Março!$C$26</f>
        <v>30.9</v>
      </c>
      <c r="X25" s="15">
        <f>[21]Março!$C$27</f>
        <v>31.8</v>
      </c>
      <c r="Y25" s="15">
        <f>[21]Março!$C$28</f>
        <v>31.9</v>
      </c>
      <c r="Z25" s="15">
        <f>[21]Março!$C$29</f>
        <v>27.6</v>
      </c>
      <c r="AA25" s="15">
        <f>[21]Março!$C$30</f>
        <v>25.5</v>
      </c>
      <c r="AB25" s="15">
        <f>[21]Março!$C$31</f>
        <v>23.6</v>
      </c>
      <c r="AC25" s="15">
        <f>[21]Março!$C$32</f>
        <v>25.9</v>
      </c>
      <c r="AD25" s="15">
        <f>[21]Março!$C$33</f>
        <v>26.5</v>
      </c>
      <c r="AE25" s="15">
        <f>[21]Março!$C$34</f>
        <v>27.3</v>
      </c>
      <c r="AF25" s="15">
        <f>[21]Março!$C$35</f>
        <v>25.8</v>
      </c>
      <c r="AG25" s="28">
        <f t="shared" si="3"/>
        <v>33.4</v>
      </c>
      <c r="AH25" s="31">
        <f t="shared" si="4"/>
        <v>29.854838709677416</v>
      </c>
    </row>
    <row r="26" spans="1:35" ht="17.100000000000001" customHeight="1" x14ac:dyDescent="0.2">
      <c r="A26" s="149" t="s">
        <v>16</v>
      </c>
      <c r="B26" s="15">
        <f>[22]Março!$C$5</f>
        <v>32.200000000000003</v>
      </c>
      <c r="C26" s="15">
        <f>[22]Março!$C$6</f>
        <v>33.799999999999997</v>
      </c>
      <c r="D26" s="15">
        <f>[22]Março!$C$7</f>
        <v>34.200000000000003</v>
      </c>
      <c r="E26" s="15">
        <f>[22]Março!$C$8</f>
        <v>35.6</v>
      </c>
      <c r="F26" s="15">
        <f>[22]Março!$C$9</f>
        <v>35.700000000000003</v>
      </c>
      <c r="G26" s="15">
        <f>[22]Março!$C$10</f>
        <v>28.4</v>
      </c>
      <c r="H26" s="15">
        <f>[22]Março!$C$11</f>
        <v>32.9</v>
      </c>
      <c r="I26" s="15">
        <f>[22]Março!$C$12</f>
        <v>33.9</v>
      </c>
      <c r="J26" s="15">
        <f>[22]Março!$C$13</f>
        <v>31.8</v>
      </c>
      <c r="K26" s="15">
        <f>[22]Março!$C$14</f>
        <v>27.8</v>
      </c>
      <c r="L26" s="15">
        <f>[22]Março!$C$15</f>
        <v>33.4</v>
      </c>
      <c r="M26" s="15">
        <f>[22]Março!$C$16</f>
        <v>34.6</v>
      </c>
      <c r="N26" s="15">
        <f>[22]Março!$C$17</f>
        <v>34.799999999999997</v>
      </c>
      <c r="O26" s="15">
        <f>[22]Março!$C$18</f>
        <v>35.299999999999997</v>
      </c>
      <c r="P26" s="15">
        <f>[22]Março!$C$19</f>
        <v>34.700000000000003</v>
      </c>
      <c r="Q26" s="15">
        <f>[22]Março!$C$20</f>
        <v>34.6</v>
      </c>
      <c r="R26" s="15">
        <f>[22]Março!$C$21</f>
        <v>35.4</v>
      </c>
      <c r="S26" s="15">
        <f>[22]Março!$C$22</f>
        <v>35.200000000000003</v>
      </c>
      <c r="T26" s="15">
        <f>[22]Março!$C$23</f>
        <v>34.9</v>
      </c>
      <c r="U26" s="15">
        <f>[22]Março!$C$24</f>
        <v>28.8</v>
      </c>
      <c r="V26" s="15">
        <f>[22]Março!$C$25</f>
        <v>25.9</v>
      </c>
      <c r="W26" s="15">
        <f>[22]Março!$C$26</f>
        <v>33.5</v>
      </c>
      <c r="X26" s="15">
        <f>[22]Março!$C$27</f>
        <v>35.1</v>
      </c>
      <c r="Y26" s="15">
        <f>[22]Março!$C$28</f>
        <v>35.4</v>
      </c>
      <c r="Z26" s="15">
        <f>[22]Março!$C$29</f>
        <v>30.8</v>
      </c>
      <c r="AA26" s="15">
        <f>[22]Março!$C$30</f>
        <v>24.1</v>
      </c>
      <c r="AB26" s="15">
        <f>[22]Março!$C$31</f>
        <v>21</v>
      </c>
      <c r="AC26" s="15">
        <f>[22]Março!$C$32</f>
        <v>27.2</v>
      </c>
      <c r="AD26" s="15">
        <f>[22]Março!$C$33</f>
        <v>31.9</v>
      </c>
      <c r="AE26" s="15">
        <f>[22]Março!$C$34</f>
        <v>31</v>
      </c>
      <c r="AF26" s="15">
        <f>[22]Março!$C$35</f>
        <v>30.9</v>
      </c>
      <c r="AG26" s="28">
        <f t="shared" si="3"/>
        <v>35.700000000000003</v>
      </c>
      <c r="AH26" s="31">
        <f t="shared" si="4"/>
        <v>32.090322580645157</v>
      </c>
    </row>
    <row r="27" spans="1:35" ht="17.100000000000001" customHeight="1" x14ac:dyDescent="0.2">
      <c r="A27" s="149" t="s">
        <v>17</v>
      </c>
      <c r="B27" s="15">
        <f>[23]Março!$C$5</f>
        <v>35.200000000000003</v>
      </c>
      <c r="C27" s="15">
        <f>[23]Março!$C$6</f>
        <v>34</v>
      </c>
      <c r="D27" s="15">
        <f>[23]Março!$C$7</f>
        <v>34.299999999999997</v>
      </c>
      <c r="E27" s="15">
        <f>[23]Março!$C$8</f>
        <v>35.700000000000003</v>
      </c>
      <c r="F27" s="15">
        <f>[23]Março!$C$9</f>
        <v>34.9</v>
      </c>
      <c r="G27" s="15">
        <f>[23]Março!$C$10</f>
        <v>32.4</v>
      </c>
      <c r="H27" s="15">
        <f>[23]Março!$C$11</f>
        <v>32.6</v>
      </c>
      <c r="I27" s="15">
        <f>[23]Março!$C$12</f>
        <v>33.700000000000003</v>
      </c>
      <c r="J27" s="15">
        <f>[23]Março!$C$13</f>
        <v>32.700000000000003</v>
      </c>
      <c r="K27" s="15">
        <f>[23]Março!$C$14</f>
        <v>32.1</v>
      </c>
      <c r="L27" s="15">
        <f>[23]Março!$C$15</f>
        <v>35</v>
      </c>
      <c r="M27" s="15">
        <f>[23]Março!$C$16</f>
        <v>34.6</v>
      </c>
      <c r="N27" s="15">
        <f>[23]Março!$C$17</f>
        <v>35.299999999999997</v>
      </c>
      <c r="O27" s="15">
        <f>[23]Março!$C$18</f>
        <v>35.1</v>
      </c>
      <c r="P27" s="15">
        <f>[23]Março!$C$19</f>
        <v>35</v>
      </c>
      <c r="Q27" s="15">
        <f>[23]Março!$C$20</f>
        <v>35.299999999999997</v>
      </c>
      <c r="R27" s="15">
        <f>[23]Março!$C$21</f>
        <v>36.1</v>
      </c>
      <c r="S27" s="15">
        <f>[23]Março!$C$22</f>
        <v>34.799999999999997</v>
      </c>
      <c r="T27" s="15">
        <f>[23]Março!$C$23</f>
        <v>36.200000000000003</v>
      </c>
      <c r="U27" s="15">
        <f>[23]Março!$C$24</f>
        <v>35.700000000000003</v>
      </c>
      <c r="V27" s="15">
        <f>[23]Março!$C$25</f>
        <v>32.799999999999997</v>
      </c>
      <c r="W27" s="15">
        <f>[23]Março!$C$26</f>
        <v>33.6</v>
      </c>
      <c r="X27" s="15">
        <f>[23]Março!$C$27</f>
        <v>34.9</v>
      </c>
      <c r="Y27" s="15">
        <f>[23]Março!$C$28</f>
        <v>35.9</v>
      </c>
      <c r="Z27" s="15">
        <f>[23]Março!$C$29</f>
        <v>25.2</v>
      </c>
      <c r="AA27" s="15">
        <f>[23]Março!$C$30</f>
        <v>27.8</v>
      </c>
      <c r="AB27" s="15">
        <f>[23]Março!$C$31</f>
        <v>29.5</v>
      </c>
      <c r="AC27" s="15">
        <f>[23]Março!$C$32</f>
        <v>30.2</v>
      </c>
      <c r="AD27" s="15">
        <f>[23]Março!$C$33</f>
        <v>29.3</v>
      </c>
      <c r="AE27" s="15">
        <f>[23]Março!$C$34</f>
        <v>30</v>
      </c>
      <c r="AF27" s="15">
        <f>[23]Março!$C$35</f>
        <v>29</v>
      </c>
      <c r="AG27" s="28">
        <f t="shared" si="3"/>
        <v>36.200000000000003</v>
      </c>
      <c r="AH27" s="31">
        <f t="shared" si="4"/>
        <v>33.190322580645166</v>
      </c>
    </row>
    <row r="28" spans="1:35" ht="17.100000000000001" customHeight="1" x14ac:dyDescent="0.2">
      <c r="A28" s="149" t="s">
        <v>18</v>
      </c>
      <c r="B28" s="15">
        <f>[24]Março!$C$5</f>
        <v>31.8</v>
      </c>
      <c r="C28" s="15">
        <f>[24]Março!$C$6</f>
        <v>31.8</v>
      </c>
      <c r="D28" s="15">
        <f>[24]Março!$C$7</f>
        <v>32.200000000000003</v>
      </c>
      <c r="E28" s="15">
        <f>[24]Março!$C$8</f>
        <v>31.8</v>
      </c>
      <c r="F28" s="15">
        <f>[24]Março!$C$9</f>
        <v>30.5</v>
      </c>
      <c r="G28" s="15">
        <f>[24]Março!$C$10</f>
        <v>30.3</v>
      </c>
      <c r="H28" s="15">
        <f>[24]Março!$C$11</f>
        <v>30.6</v>
      </c>
      <c r="I28" s="15">
        <f>[24]Março!$C$12</f>
        <v>31.5</v>
      </c>
      <c r="J28" s="15">
        <f>[24]Março!$C$13</f>
        <v>30.8</v>
      </c>
      <c r="K28" s="15">
        <f>[24]Março!$C$14</f>
        <v>30.2</v>
      </c>
      <c r="L28" s="15">
        <f>[24]Março!$C$15</f>
        <v>30.6</v>
      </c>
      <c r="M28" s="15">
        <f>[24]Março!$C$16</f>
        <v>31.7</v>
      </c>
      <c r="N28" s="15">
        <f>[24]Março!$C$17</f>
        <v>32.4</v>
      </c>
      <c r="O28" s="15">
        <f>[24]Março!$C$18</f>
        <v>32</v>
      </c>
      <c r="P28" s="15">
        <f>[24]Março!$C$19</f>
        <v>31.6</v>
      </c>
      <c r="Q28" s="15">
        <f>[24]Março!$C$20</f>
        <v>32.4</v>
      </c>
      <c r="R28" s="15">
        <f>[24]Março!$C$21</f>
        <v>33.1</v>
      </c>
      <c r="S28" s="15">
        <f>[24]Março!$C$22</f>
        <v>32.5</v>
      </c>
      <c r="T28" s="15">
        <f>[24]Março!$C$23</f>
        <v>30.2</v>
      </c>
      <c r="U28" s="15">
        <f>[24]Março!$C$24</f>
        <v>28.8</v>
      </c>
      <c r="V28" s="15">
        <f>[24]Março!$C$25</f>
        <v>29.4</v>
      </c>
      <c r="W28" s="15">
        <f>[24]Março!$C$26</f>
        <v>31</v>
      </c>
      <c r="X28" s="15">
        <f>[24]Março!$C$27</f>
        <v>31.4</v>
      </c>
      <c r="Y28" s="15">
        <f>[24]Março!$C$28</f>
        <v>31.7</v>
      </c>
      <c r="Z28" s="15">
        <f>[24]Março!$C$29</f>
        <v>31</v>
      </c>
      <c r="AA28" s="15">
        <f>[24]Março!$C$30</f>
        <v>27.5</v>
      </c>
      <c r="AB28" s="15">
        <f>[24]Março!$C$31</f>
        <v>27</v>
      </c>
      <c r="AC28" s="15">
        <f>[24]Março!$C$32</f>
        <v>26.1</v>
      </c>
      <c r="AD28" s="15">
        <f>[24]Março!$C$33</f>
        <v>28.8</v>
      </c>
      <c r="AE28" s="15">
        <f>[24]Março!$C$34</f>
        <v>29.1</v>
      </c>
      <c r="AF28" s="15">
        <f>[24]Março!$C$35</f>
        <v>27</v>
      </c>
      <c r="AG28" s="28">
        <f t="shared" si="3"/>
        <v>33.1</v>
      </c>
      <c r="AH28" s="31">
        <f t="shared" si="4"/>
        <v>30.541935483870965</v>
      </c>
    </row>
    <row r="29" spans="1:35" ht="17.100000000000001" customHeight="1" x14ac:dyDescent="0.2">
      <c r="A29" s="149" t="s">
        <v>19</v>
      </c>
      <c r="B29" s="15" t="str">
        <f>[25]Março!$C$5</f>
        <v>*</v>
      </c>
      <c r="C29" s="15" t="str">
        <f>[25]Março!$C$6</f>
        <v>*</v>
      </c>
      <c r="D29" s="15" t="str">
        <f>[25]Março!$C$7</f>
        <v>*</v>
      </c>
      <c r="E29" s="15" t="str">
        <f>[25]Março!$C$8</f>
        <v>*</v>
      </c>
      <c r="F29" s="15" t="str">
        <f>[25]Março!$C$9</f>
        <v>*</v>
      </c>
      <c r="G29" s="15" t="str">
        <f>[25]Março!$C$10</f>
        <v>*</v>
      </c>
      <c r="H29" s="15" t="str">
        <f>[25]Março!$C$11</f>
        <v>*</v>
      </c>
      <c r="I29" s="15" t="str">
        <f>[25]Março!$C$12</f>
        <v>*</v>
      </c>
      <c r="J29" s="15" t="str">
        <f>[25]Março!$C$13</f>
        <v>*</v>
      </c>
      <c r="K29" s="15" t="str">
        <f>[25]Março!$C$14</f>
        <v>*</v>
      </c>
      <c r="L29" s="15" t="str">
        <f>[25]Março!$C$15</f>
        <v>*</v>
      </c>
      <c r="M29" s="15" t="str">
        <f>[25]Março!$C$16</f>
        <v>*</v>
      </c>
      <c r="N29" s="15" t="str">
        <f>[25]Março!$C$17</f>
        <v>*</v>
      </c>
      <c r="O29" s="15" t="str">
        <f>[25]Março!$C$18</f>
        <v>*</v>
      </c>
      <c r="P29" s="15" t="str">
        <f>[25]Março!$C$19</f>
        <v>*</v>
      </c>
      <c r="Q29" s="15" t="str">
        <f>[25]Março!$C$20</f>
        <v>*</v>
      </c>
      <c r="R29" s="15" t="str">
        <f>[25]Março!$C$21</f>
        <v>*</v>
      </c>
      <c r="S29" s="15" t="str">
        <f>[25]Março!$C$22</f>
        <v>*</v>
      </c>
      <c r="T29" s="15" t="str">
        <f>[25]Março!$C$23</f>
        <v>*</v>
      </c>
      <c r="U29" s="15" t="str">
        <f>[25]Março!$C$24</f>
        <v>*</v>
      </c>
      <c r="V29" s="15" t="str">
        <f>[25]Março!$C$25</f>
        <v>*</v>
      </c>
      <c r="W29" s="15" t="str">
        <f>[25]Março!$C$26</f>
        <v>*</v>
      </c>
      <c r="X29" s="15" t="str">
        <f>[25]Março!$C$27</f>
        <v>*</v>
      </c>
      <c r="Y29" s="15" t="str">
        <f>[25]Março!$C$28</f>
        <v>*</v>
      </c>
      <c r="Z29" s="15" t="str">
        <f>[25]Março!$C$29</f>
        <v>*</v>
      </c>
      <c r="AA29" s="15" t="str">
        <f>[25]Março!$C$30</f>
        <v>*</v>
      </c>
      <c r="AB29" s="15" t="str">
        <f>[25]Março!$C$31</f>
        <v>*</v>
      </c>
      <c r="AC29" s="15" t="str">
        <f>[25]Março!$C$32</f>
        <v>*</v>
      </c>
      <c r="AD29" s="15" t="str">
        <f>[25]Março!$C$33</f>
        <v>*</v>
      </c>
      <c r="AE29" s="15" t="str">
        <f>[25]Março!$C$34</f>
        <v>*</v>
      </c>
      <c r="AF29" s="15" t="str">
        <f>[25]Março!$C$35</f>
        <v>*</v>
      </c>
      <c r="AG29" s="28" t="s">
        <v>132</v>
      </c>
      <c r="AH29" s="31" t="s">
        <v>132</v>
      </c>
    </row>
    <row r="30" spans="1:35" ht="17.100000000000001" customHeight="1" x14ac:dyDescent="0.2">
      <c r="A30" s="149" t="s">
        <v>31</v>
      </c>
      <c r="B30" s="15">
        <f>[26]Março!$C$5</f>
        <v>32.5</v>
      </c>
      <c r="C30" s="15">
        <f>[26]Março!$C$6</f>
        <v>32.700000000000003</v>
      </c>
      <c r="D30" s="15">
        <f>[26]Março!$C$7</f>
        <v>33.5</v>
      </c>
      <c r="E30" s="15">
        <f>[26]Março!$C$8</f>
        <v>34</v>
      </c>
      <c r="F30" s="15">
        <f>[26]Março!$C$9</f>
        <v>33.9</v>
      </c>
      <c r="G30" s="15">
        <f>[26]Março!$C$10</f>
        <v>30.3</v>
      </c>
      <c r="H30" s="15">
        <f>[26]Março!$C$11</f>
        <v>31.1</v>
      </c>
      <c r="I30" s="15">
        <f>[26]Março!$C$12</f>
        <v>32.6</v>
      </c>
      <c r="J30" s="15">
        <f>[26]Março!$C$13</f>
        <v>32.700000000000003</v>
      </c>
      <c r="K30" s="15">
        <f>[26]Março!$C$14</f>
        <v>30.6</v>
      </c>
      <c r="L30" s="15">
        <f>[26]Março!$C$15</f>
        <v>32.6</v>
      </c>
      <c r="M30" s="15">
        <f>[26]Março!$C$16</f>
        <v>33</v>
      </c>
      <c r="N30" s="15">
        <f>[26]Março!$C$17</f>
        <v>33.1</v>
      </c>
      <c r="O30" s="15">
        <f>[26]Março!$C$18</f>
        <v>33.700000000000003</v>
      </c>
      <c r="P30" s="15">
        <f>[26]Março!$C$19</f>
        <v>33</v>
      </c>
      <c r="Q30" s="15">
        <f>[26]Março!$C$20</f>
        <v>33.5</v>
      </c>
      <c r="R30" s="15">
        <f>[26]Março!$C$21</f>
        <v>34.6</v>
      </c>
      <c r="S30" s="15">
        <f>[26]Março!$C$22</f>
        <v>33.1</v>
      </c>
      <c r="T30" s="15">
        <f>[26]Março!$C$23</f>
        <v>33.5</v>
      </c>
      <c r="U30" s="15">
        <f>[26]Março!$C$24</f>
        <v>33.700000000000003</v>
      </c>
      <c r="V30" s="15">
        <f>[26]Março!$C$25</f>
        <v>32.5</v>
      </c>
      <c r="W30" s="15">
        <f>[26]Março!$C$26</f>
        <v>32.700000000000003</v>
      </c>
      <c r="X30" s="15">
        <f>[26]Março!$C$27</f>
        <v>33.9</v>
      </c>
      <c r="Y30" s="15">
        <f>[26]Março!$C$28</f>
        <v>34.700000000000003</v>
      </c>
      <c r="Z30" s="15">
        <f>[26]Março!$C$29</f>
        <v>26.1</v>
      </c>
      <c r="AA30" s="15">
        <f>[26]Março!$C$30</f>
        <v>28</v>
      </c>
      <c r="AB30" s="15">
        <f>[26]Março!$C$31</f>
        <v>29.6</v>
      </c>
      <c r="AC30" s="15">
        <f>[26]Março!$C$32</f>
        <v>27.3</v>
      </c>
      <c r="AD30" s="15">
        <f>[26]Março!$C$33</f>
        <v>31</v>
      </c>
      <c r="AE30" s="15">
        <f>[26]Março!$C$34</f>
        <v>29.5</v>
      </c>
      <c r="AF30" s="15">
        <f>[26]Março!$C$35</f>
        <v>28.5</v>
      </c>
      <c r="AG30" s="28">
        <f t="shared" si="3"/>
        <v>34.700000000000003</v>
      </c>
      <c r="AH30" s="31">
        <f t="shared" si="4"/>
        <v>31.983870967741943</v>
      </c>
    </row>
    <row r="31" spans="1:35" ht="17.100000000000001" customHeight="1" x14ac:dyDescent="0.2">
      <c r="A31" s="149" t="s">
        <v>49</v>
      </c>
      <c r="B31" s="15">
        <f>[27]Março!$C$5</f>
        <v>33.6</v>
      </c>
      <c r="C31" s="15">
        <f>[27]Março!$C$6</f>
        <v>33.9</v>
      </c>
      <c r="D31" s="15">
        <f>[27]Março!$C$7</f>
        <v>34.4</v>
      </c>
      <c r="E31" s="15">
        <f>[27]Março!$C$8</f>
        <v>33.6</v>
      </c>
      <c r="F31" s="15">
        <f>[27]Março!$C$9</f>
        <v>33.6</v>
      </c>
      <c r="G31" s="15">
        <f>[27]Março!$C$10</f>
        <v>31.7</v>
      </c>
      <c r="H31" s="15">
        <f>[27]Março!$C$11</f>
        <v>31.6</v>
      </c>
      <c r="I31" s="15">
        <f>[27]Março!$C$12</f>
        <v>32.299999999999997</v>
      </c>
      <c r="J31" s="15">
        <f>[27]Março!$C$13</f>
        <v>30</v>
      </c>
      <c r="K31" s="15">
        <f>[27]Março!$C$14</f>
        <v>31.7</v>
      </c>
      <c r="L31" s="15">
        <f>[27]Março!$C$15</f>
        <v>30.9</v>
      </c>
      <c r="M31" s="15">
        <f>[27]Março!$C$16</f>
        <v>31.2</v>
      </c>
      <c r="N31" s="15">
        <f>[27]Março!$C$17</f>
        <v>32.4</v>
      </c>
      <c r="O31" s="15">
        <f>[27]Março!$C$18</f>
        <v>31.8</v>
      </c>
      <c r="P31" s="15">
        <f>[27]Março!$C$19</f>
        <v>30.9</v>
      </c>
      <c r="Q31" s="15">
        <f>[27]Março!$C$20</f>
        <v>30.3</v>
      </c>
      <c r="R31" s="15">
        <f>[27]Março!$C$21</f>
        <v>32.299999999999997</v>
      </c>
      <c r="S31" s="15">
        <f>[27]Março!$C$22</f>
        <v>32.5</v>
      </c>
      <c r="T31" s="15">
        <f>[27]Março!$C$23</f>
        <v>32.1</v>
      </c>
      <c r="U31" s="15">
        <f>[27]Março!$C$24</f>
        <v>30.5</v>
      </c>
      <c r="V31" s="15">
        <f>[27]Março!$C$25</f>
        <v>31.3</v>
      </c>
      <c r="W31" s="15">
        <f>[27]Março!$C$26</f>
        <v>32.200000000000003</v>
      </c>
      <c r="X31" s="15">
        <f>[27]Março!$C$27</f>
        <v>31.3</v>
      </c>
      <c r="Y31" s="15">
        <f>[27]Março!$C$28</f>
        <v>31.6</v>
      </c>
      <c r="Z31" s="15">
        <f>[27]Março!$C$29</f>
        <v>29.8</v>
      </c>
      <c r="AA31" s="15">
        <f>[27]Março!$C$30</f>
        <v>26.2</v>
      </c>
      <c r="AB31" s="15">
        <f>[27]Março!$C$31</f>
        <v>27.7</v>
      </c>
      <c r="AC31" s="15">
        <f>[27]Março!$C$32</f>
        <v>28.7</v>
      </c>
      <c r="AD31" s="15">
        <f>[27]Março!$C$33</f>
        <v>28.9</v>
      </c>
      <c r="AE31" s="15">
        <f>[27]Março!$C$34</f>
        <v>30.5</v>
      </c>
      <c r="AF31" s="15">
        <f>[27]Março!$C$35</f>
        <v>30</v>
      </c>
      <c r="AG31" s="28">
        <f>MAX(B31:AF31)</f>
        <v>34.4</v>
      </c>
      <c r="AH31" s="31">
        <f>AVERAGE(B31:AF31)</f>
        <v>31.274193548387093</v>
      </c>
    </row>
    <row r="32" spans="1:35" ht="17.100000000000001" customHeight="1" x14ac:dyDescent="0.2">
      <c r="A32" s="149" t="s">
        <v>20</v>
      </c>
      <c r="B32" s="15">
        <f>[28]Março!$C$5</f>
        <v>35.299999999999997</v>
      </c>
      <c r="C32" s="15">
        <f>[28]Março!$C$6</f>
        <v>34.4</v>
      </c>
      <c r="D32" s="15">
        <f>[28]Março!$C$7</f>
        <v>36.299999999999997</v>
      </c>
      <c r="E32" s="15">
        <f>[28]Março!$C$8</f>
        <v>35.299999999999997</v>
      </c>
      <c r="F32" s="15">
        <f>[28]Março!$C$9</f>
        <v>36.700000000000003</v>
      </c>
      <c r="G32" s="15">
        <f>[28]Março!$C$10</f>
        <v>36.5</v>
      </c>
      <c r="H32" s="15">
        <f>[28]Março!$C$11</f>
        <v>34.9</v>
      </c>
      <c r="I32" s="15">
        <f>[28]Março!$C$12</f>
        <v>34.9</v>
      </c>
      <c r="J32" s="15">
        <f>[28]Março!$C$13</f>
        <v>36.299999999999997</v>
      </c>
      <c r="K32" s="15">
        <f>[28]Março!$C$14</f>
        <v>34.1</v>
      </c>
      <c r="L32" s="15">
        <f>[28]Março!$C$15</f>
        <v>36.200000000000003</v>
      </c>
      <c r="M32" s="15">
        <f>[28]Março!$C$16</f>
        <v>36.5</v>
      </c>
      <c r="N32" s="15">
        <f>[28]Março!$C$17</f>
        <v>37.799999999999997</v>
      </c>
      <c r="O32" s="15">
        <f>[28]Março!$C$18</f>
        <v>38.6</v>
      </c>
      <c r="P32" s="15">
        <f>[28]Março!$C$19</f>
        <v>36.6</v>
      </c>
      <c r="Q32" s="15">
        <f>[28]Março!$C$20</f>
        <v>36.799999999999997</v>
      </c>
      <c r="R32" s="15">
        <f>[28]Março!$C$21</f>
        <v>38.5</v>
      </c>
      <c r="S32" s="15">
        <f>[28]Março!$C$22</f>
        <v>37.700000000000003</v>
      </c>
      <c r="T32" s="15">
        <f>[28]Março!$C$23</f>
        <v>38.299999999999997</v>
      </c>
      <c r="U32" s="15">
        <f>[28]Março!$C$24</f>
        <v>36.6</v>
      </c>
      <c r="V32" s="15">
        <f>[28]Março!$C$25</f>
        <v>36.1</v>
      </c>
      <c r="W32" s="15">
        <f>[28]Março!$C$26</f>
        <v>35.6</v>
      </c>
      <c r="X32" s="15">
        <f>[28]Março!$C$27</f>
        <v>37.1</v>
      </c>
      <c r="Y32" s="15">
        <f>[28]Março!$C$28</f>
        <v>36.700000000000003</v>
      </c>
      <c r="Z32" s="15">
        <f>[28]Março!$C$29</f>
        <v>32</v>
      </c>
      <c r="AA32" s="15">
        <f>[28]Março!$C$30</f>
        <v>32.9</v>
      </c>
      <c r="AB32" s="15">
        <f>[28]Março!$C$31</f>
        <v>31.4</v>
      </c>
      <c r="AC32" s="15">
        <f>[28]Março!$C$32</f>
        <v>34.700000000000003</v>
      </c>
      <c r="AD32" s="15">
        <f>[28]Março!$C$33</f>
        <v>35.6</v>
      </c>
      <c r="AE32" s="15">
        <f>[28]Março!$C$34</f>
        <v>36</v>
      </c>
      <c r="AF32" s="15">
        <f>[28]Março!$C$35</f>
        <v>28.5</v>
      </c>
      <c r="AG32" s="28">
        <f>MAX(B32:AF32)</f>
        <v>38.6</v>
      </c>
      <c r="AH32" s="31">
        <f>AVERAGE(B32:AF32)</f>
        <v>35.641935483870974</v>
      </c>
    </row>
    <row r="33" spans="1:35" ht="17.100000000000001" customHeight="1" x14ac:dyDescent="0.2">
      <c r="A33" s="91" t="s">
        <v>145</v>
      </c>
      <c r="B33" s="15" t="str">
        <f>[29]Março!$C$5</f>
        <v>*</v>
      </c>
      <c r="C33" s="15" t="str">
        <f>[29]Março!$C$6</f>
        <v>*</v>
      </c>
      <c r="D33" s="15" t="str">
        <f>[29]Março!$C$7</f>
        <v>*</v>
      </c>
      <c r="E33" s="15" t="str">
        <f>[29]Março!$C$8</f>
        <v>*</v>
      </c>
      <c r="F33" s="15" t="str">
        <f>[29]Março!$C$9</f>
        <v>*</v>
      </c>
      <c r="G33" s="15" t="str">
        <f>[29]Março!$C$10</f>
        <v>*</v>
      </c>
      <c r="H33" s="15" t="str">
        <f>[29]Março!$C$11</f>
        <v>*</v>
      </c>
      <c r="I33" s="15" t="str">
        <f>[29]Março!$C$12</f>
        <v>*</v>
      </c>
      <c r="J33" s="15" t="str">
        <f>[29]Março!$C$13</f>
        <v>*</v>
      </c>
      <c r="K33" s="15" t="str">
        <f>[29]Março!$C$14</f>
        <v>*</v>
      </c>
      <c r="L33" s="15" t="str">
        <f>[29]Março!$C$15</f>
        <v>*</v>
      </c>
      <c r="M33" s="15" t="str">
        <f>[29]Março!$C$16</f>
        <v>*</v>
      </c>
      <c r="N33" s="15" t="str">
        <f>[29]Março!$C$17</f>
        <v>*</v>
      </c>
      <c r="O33" s="15" t="str">
        <f>[29]Março!$C$18</f>
        <v>*</v>
      </c>
      <c r="P33" s="15" t="str">
        <f>[29]Março!$C$19</f>
        <v>*</v>
      </c>
      <c r="Q33" s="15" t="str">
        <f>[29]Março!$C$20</f>
        <v>*</v>
      </c>
      <c r="R33" s="15" t="str">
        <f>[29]Março!$C$21</f>
        <v>*</v>
      </c>
      <c r="S33" s="15" t="str">
        <f>[29]Março!$C$22</f>
        <v>*</v>
      </c>
      <c r="T33" s="15" t="str">
        <f>[29]Março!$C$23</f>
        <v>*</v>
      </c>
      <c r="U33" s="15" t="str">
        <f>[29]Março!$C$24</f>
        <v>*</v>
      </c>
      <c r="V33" s="15">
        <f>[29]Março!$C$25</f>
        <v>26.3</v>
      </c>
      <c r="W33" s="15">
        <f>[29]Março!$C$26</f>
        <v>31.6</v>
      </c>
      <c r="X33" s="15">
        <f>[29]Março!$C$27</f>
        <v>33</v>
      </c>
      <c r="Y33" s="15">
        <f>[29]Março!$C$28</f>
        <v>33.6</v>
      </c>
      <c r="Z33" s="15">
        <f>[29]Março!$C$29</f>
        <v>30.4</v>
      </c>
      <c r="AA33" s="15">
        <f>[29]Março!$C$30</f>
        <v>29</v>
      </c>
      <c r="AB33" s="15">
        <f>[29]Março!$C$31</f>
        <v>27.8</v>
      </c>
      <c r="AC33" s="15">
        <f>[29]Março!$C$32</f>
        <v>27.8</v>
      </c>
      <c r="AD33" s="15">
        <f>[29]Março!$C$33</f>
        <v>28.3</v>
      </c>
      <c r="AE33" s="15">
        <f>[29]Março!$C$34</f>
        <v>29.8</v>
      </c>
      <c r="AF33" s="15">
        <f>[29]Março!$C$35</f>
        <v>27.3</v>
      </c>
      <c r="AG33" s="28">
        <f t="shared" ref="AG33:AG37" si="5">MAX(B33:AF33)</f>
        <v>33.6</v>
      </c>
      <c r="AH33" s="31">
        <f t="shared" ref="AH33:AH37" si="6">AVERAGE(B33:AF33)</f>
        <v>29.536363636363639</v>
      </c>
    </row>
    <row r="34" spans="1:35" ht="17.100000000000001" customHeight="1" x14ac:dyDescent="0.2">
      <c r="A34" s="91" t="s">
        <v>146</v>
      </c>
      <c r="B34" s="15" t="str">
        <f>[30]Março!$C$5</f>
        <v>*</v>
      </c>
      <c r="C34" s="15" t="str">
        <f>[30]Março!$C$6</f>
        <v>*</v>
      </c>
      <c r="D34" s="15" t="str">
        <f>[30]Março!$C$7</f>
        <v>*</v>
      </c>
      <c r="E34" s="15" t="str">
        <f>[30]Março!$C$8</f>
        <v>*</v>
      </c>
      <c r="F34" s="15" t="str">
        <f>[30]Março!$C$9</f>
        <v>*</v>
      </c>
      <c r="G34" s="15" t="str">
        <f>[30]Março!$C$10</f>
        <v>*</v>
      </c>
      <c r="H34" s="15" t="str">
        <f>[30]Março!$C$11</f>
        <v>*</v>
      </c>
      <c r="I34" s="15" t="str">
        <f>[30]Março!$C$12</f>
        <v>*</v>
      </c>
      <c r="J34" s="15" t="str">
        <f>[30]Março!$C$13</f>
        <v>*</v>
      </c>
      <c r="K34" s="15" t="str">
        <f>[30]Março!$C$14</f>
        <v>*</v>
      </c>
      <c r="L34" s="15" t="str">
        <f>[30]Março!$C$15</f>
        <v>*</v>
      </c>
      <c r="M34" s="15" t="str">
        <f>[30]Março!$C$16</f>
        <v>*</v>
      </c>
      <c r="N34" s="15" t="str">
        <f>[30]Março!$C$17</f>
        <v>*</v>
      </c>
      <c r="O34" s="15" t="str">
        <f>[30]Março!$C$18</f>
        <v>*</v>
      </c>
      <c r="P34" s="15" t="str">
        <f>[30]Março!$C$19</f>
        <v>*</v>
      </c>
      <c r="Q34" s="15" t="str">
        <f>[30]Março!$C$20</f>
        <v>*</v>
      </c>
      <c r="R34" s="15" t="str">
        <f>[30]Março!$C$21</f>
        <v>*</v>
      </c>
      <c r="S34" s="15" t="str">
        <f>[30]Março!$C$22</f>
        <v>*</v>
      </c>
      <c r="T34" s="15" t="str">
        <f>[30]Março!$C$23</f>
        <v>*</v>
      </c>
      <c r="U34" s="15" t="str">
        <f>[30]Março!$C$24</f>
        <v>*</v>
      </c>
      <c r="V34" s="15" t="str">
        <f>[30]Março!$C$25</f>
        <v>*</v>
      </c>
      <c r="W34" s="15" t="str">
        <f>[30]Março!$C$26</f>
        <v>*</v>
      </c>
      <c r="X34" s="15" t="str">
        <f>[30]Março!$C$27</f>
        <v>*</v>
      </c>
      <c r="Y34" s="15" t="str">
        <f>[30]Março!$C$28</f>
        <v>*</v>
      </c>
      <c r="Z34" s="15" t="str">
        <f>[30]Março!$C$29</f>
        <v>*</v>
      </c>
      <c r="AA34" s="15" t="str">
        <f>[30]Março!$C$30</f>
        <v>*</v>
      </c>
      <c r="AB34" s="15" t="str">
        <f>[30]Março!$C$31</f>
        <v>*</v>
      </c>
      <c r="AC34" s="15" t="str">
        <f>[30]Março!$C$32</f>
        <v>*</v>
      </c>
      <c r="AD34" s="15" t="str">
        <f>[30]Março!$C$33</f>
        <v>*</v>
      </c>
      <c r="AE34" s="15" t="str">
        <f>[30]Março!$C$34</f>
        <v>*</v>
      </c>
      <c r="AF34" s="15" t="str">
        <f>[30]Março!$C$35</f>
        <v>*</v>
      </c>
      <c r="AG34" s="28" t="s">
        <v>132</v>
      </c>
      <c r="AH34" s="31" t="s">
        <v>132</v>
      </c>
    </row>
    <row r="35" spans="1:35" ht="17.100000000000001" customHeight="1" x14ac:dyDescent="0.2">
      <c r="A35" s="91" t="s">
        <v>147</v>
      </c>
      <c r="B35" s="15" t="str">
        <f>[31]Março!$C$5</f>
        <v>*</v>
      </c>
      <c r="C35" s="15" t="str">
        <f>[31]Março!$C$6</f>
        <v>*</v>
      </c>
      <c r="D35" s="15" t="str">
        <f>[31]Março!$C$7</f>
        <v>*</v>
      </c>
      <c r="E35" s="15" t="str">
        <f>[31]Março!$C$8</f>
        <v>*</v>
      </c>
      <c r="F35" s="15" t="str">
        <f>[31]Março!$C$9</f>
        <v>*</v>
      </c>
      <c r="G35" s="15" t="str">
        <f>[31]Março!$C$10</f>
        <v>*</v>
      </c>
      <c r="H35" s="15" t="str">
        <f>[31]Março!$C$11</f>
        <v>*</v>
      </c>
      <c r="I35" s="15" t="str">
        <f>[31]Março!$C$12</f>
        <v>*</v>
      </c>
      <c r="J35" s="15" t="str">
        <f>[31]Março!$C$13</f>
        <v>*</v>
      </c>
      <c r="K35" s="15" t="str">
        <f>[31]Março!$C$14</f>
        <v>*</v>
      </c>
      <c r="L35" s="15" t="str">
        <f>[31]Março!$C$15</f>
        <v>*</v>
      </c>
      <c r="M35" s="15" t="str">
        <f>[31]Março!$C$16</f>
        <v>*</v>
      </c>
      <c r="N35" s="15" t="str">
        <f>[31]Março!$C$17</f>
        <v>*</v>
      </c>
      <c r="O35" s="15" t="str">
        <f>[31]Março!$C$18</f>
        <v>*</v>
      </c>
      <c r="P35" s="15" t="str">
        <f>[31]Março!$C$19</f>
        <v>*</v>
      </c>
      <c r="Q35" s="15" t="str">
        <f>[31]Março!$C$20</f>
        <v>*</v>
      </c>
      <c r="R35" s="15" t="str">
        <f>[31]Março!$C$21</f>
        <v>*</v>
      </c>
      <c r="S35" s="15" t="str">
        <f>[31]Março!$C$22</f>
        <v>*</v>
      </c>
      <c r="T35" s="15" t="str">
        <f>[31]Março!$C$23</f>
        <v>*</v>
      </c>
      <c r="U35" s="15" t="str">
        <f>[31]Março!$C$24</f>
        <v>*</v>
      </c>
      <c r="V35" s="15">
        <f>[31]Março!$C$25</f>
        <v>30</v>
      </c>
      <c r="W35" s="15">
        <f>[31]Março!$C$26</f>
        <v>33.200000000000003</v>
      </c>
      <c r="X35" s="15">
        <f>[31]Março!$C$27</f>
        <v>33.9</v>
      </c>
      <c r="Y35" s="15">
        <f>[31]Março!$C$28</f>
        <v>34.4</v>
      </c>
      <c r="Z35" s="15">
        <f>[31]Março!$C$29</f>
        <v>26</v>
      </c>
      <c r="AA35" s="15">
        <f>[31]Março!$C$30</f>
        <v>24.5</v>
      </c>
      <c r="AB35" s="15">
        <f>[31]Março!$C$31</f>
        <v>29.4</v>
      </c>
      <c r="AC35" s="15">
        <f>[31]Março!$C$32</f>
        <v>27.6</v>
      </c>
      <c r="AD35" s="15">
        <f>[31]Março!$C$33</f>
        <v>31</v>
      </c>
      <c r="AE35" s="15">
        <f>[31]Março!$C$34</f>
        <v>29.6</v>
      </c>
      <c r="AF35" s="15">
        <f>[31]Março!$C$35</f>
        <v>27.4</v>
      </c>
      <c r="AG35" s="28">
        <f t="shared" si="5"/>
        <v>34.4</v>
      </c>
      <c r="AH35" s="31">
        <f t="shared" si="6"/>
        <v>29.727272727272727</v>
      </c>
    </row>
    <row r="36" spans="1:35" ht="17.100000000000001" customHeight="1" x14ac:dyDescent="0.2">
      <c r="A36" s="91" t="s">
        <v>148</v>
      </c>
      <c r="B36" s="15" t="str">
        <f>[32]Março!$C$5</f>
        <v>*</v>
      </c>
      <c r="C36" s="15" t="str">
        <f>[32]Março!$C$6</f>
        <v>*</v>
      </c>
      <c r="D36" s="15" t="str">
        <f>[32]Março!$C$7</f>
        <v>*</v>
      </c>
      <c r="E36" s="15" t="str">
        <f>[32]Março!$C$8</f>
        <v>*</v>
      </c>
      <c r="F36" s="15" t="str">
        <f>[32]Março!$C$9</f>
        <v>*</v>
      </c>
      <c r="G36" s="15" t="str">
        <f>[32]Março!$C$10</f>
        <v>*</v>
      </c>
      <c r="H36" s="15" t="str">
        <f>[32]Março!$C$11</f>
        <v>*</v>
      </c>
      <c r="I36" s="15" t="str">
        <f>[32]Março!$C$12</f>
        <v>*</v>
      </c>
      <c r="J36" s="15" t="str">
        <f>[32]Março!$C$13</f>
        <v>*</v>
      </c>
      <c r="K36" s="15" t="str">
        <f>[32]Março!$C$14</f>
        <v>*</v>
      </c>
      <c r="L36" s="15" t="str">
        <f>[32]Março!$C$15</f>
        <v>*</v>
      </c>
      <c r="M36" s="15" t="str">
        <f>[32]Março!$C$16</f>
        <v>*</v>
      </c>
      <c r="N36" s="15" t="str">
        <f>[32]Março!$C$17</f>
        <v>*</v>
      </c>
      <c r="O36" s="15" t="str">
        <f>[32]Março!$C$18</f>
        <v>*</v>
      </c>
      <c r="P36" s="15" t="str">
        <f>[32]Março!$C$19</f>
        <v>*</v>
      </c>
      <c r="Q36" s="15" t="str">
        <f>[32]Março!$C$20</f>
        <v>*</v>
      </c>
      <c r="R36" s="15" t="str">
        <f>[32]Março!$C$21</f>
        <v>*</v>
      </c>
      <c r="S36" s="15" t="str">
        <f>[32]Março!$C$22</f>
        <v>*</v>
      </c>
      <c r="T36" s="15" t="str">
        <f>[32]Março!$C$23</f>
        <v>*</v>
      </c>
      <c r="U36" s="15" t="str">
        <f>[32]Março!$C$24</f>
        <v>*</v>
      </c>
      <c r="V36" s="15" t="str">
        <f>[32]Março!$C$25</f>
        <v>*</v>
      </c>
      <c r="W36" s="15" t="str">
        <f>[32]Março!$C$26</f>
        <v>*</v>
      </c>
      <c r="X36" s="15" t="str">
        <f>[32]Março!$C$27</f>
        <v>*</v>
      </c>
      <c r="Y36" s="15" t="str">
        <f>[32]Março!$C$28</f>
        <v>*</v>
      </c>
      <c r="Z36" s="15" t="str">
        <f>[32]Março!$C$29</f>
        <v>*</v>
      </c>
      <c r="AA36" s="15" t="str">
        <f>[32]Março!$C$30</f>
        <v>*</v>
      </c>
      <c r="AB36" s="15" t="str">
        <f>[32]Março!$C$31</f>
        <v>*</v>
      </c>
      <c r="AC36" s="15" t="str">
        <f>[32]Março!$C$32</f>
        <v>*</v>
      </c>
      <c r="AD36" s="15" t="str">
        <f>[32]Março!$C$33</f>
        <v>*</v>
      </c>
      <c r="AE36" s="15" t="str">
        <f>[32]Março!$C$34</f>
        <v>*</v>
      </c>
      <c r="AF36" s="15" t="str">
        <f>[32]Março!$C$35</f>
        <v>*</v>
      </c>
      <c r="AG36" s="28" t="s">
        <v>132</v>
      </c>
      <c r="AH36" s="31" t="s">
        <v>132</v>
      </c>
    </row>
    <row r="37" spans="1:35" ht="17.100000000000001" customHeight="1" x14ac:dyDescent="0.2">
      <c r="A37" s="91" t="s">
        <v>149</v>
      </c>
      <c r="B37" s="15" t="str">
        <f>[33]Março!$C$5</f>
        <v>*</v>
      </c>
      <c r="C37" s="15" t="str">
        <f>[33]Março!$C$6</f>
        <v>*</v>
      </c>
      <c r="D37" s="15" t="str">
        <f>[33]Março!$C$7</f>
        <v>*</v>
      </c>
      <c r="E37" s="15" t="str">
        <f>[33]Março!$C$8</f>
        <v>*</v>
      </c>
      <c r="F37" s="15" t="str">
        <f>[33]Março!$C$9</f>
        <v>*</v>
      </c>
      <c r="G37" s="15" t="str">
        <f>[33]Março!$C$10</f>
        <v>*</v>
      </c>
      <c r="H37" s="15" t="str">
        <f>[33]Março!$C$11</f>
        <v>*</v>
      </c>
      <c r="I37" s="15" t="str">
        <f>[33]Março!$C$12</f>
        <v>*</v>
      </c>
      <c r="J37" s="15" t="str">
        <f>[33]Março!$C$13</f>
        <v>*</v>
      </c>
      <c r="K37" s="15" t="str">
        <f>[33]Março!$C$14</f>
        <v>*</v>
      </c>
      <c r="L37" s="15" t="str">
        <f>[33]Março!$C$15</f>
        <v>*</v>
      </c>
      <c r="M37" s="15" t="str">
        <f>[33]Março!$C$16</f>
        <v>*</v>
      </c>
      <c r="N37" s="15" t="str">
        <f>[33]Março!$C$17</f>
        <v>*</v>
      </c>
      <c r="O37" s="15" t="str">
        <f>[33]Março!$C$18</f>
        <v>*</v>
      </c>
      <c r="P37" s="15" t="str">
        <f>[33]Março!$C$19</f>
        <v>*</v>
      </c>
      <c r="Q37" s="15" t="str">
        <f>[33]Março!$C$20</f>
        <v>*</v>
      </c>
      <c r="R37" s="15" t="str">
        <f>[33]Março!$C$21</f>
        <v>*</v>
      </c>
      <c r="S37" s="15" t="str">
        <f>[33]Março!$C$22</f>
        <v>*</v>
      </c>
      <c r="T37" s="15" t="str">
        <f>[33]Março!$C$23</f>
        <v>*</v>
      </c>
      <c r="U37" s="15" t="str">
        <f>[33]Março!$C$24</f>
        <v>*</v>
      </c>
      <c r="V37" s="15">
        <f>[33]Março!$C$25</f>
        <v>32.5</v>
      </c>
      <c r="W37" s="15">
        <f>[33]Março!$C$26</f>
        <v>33.6</v>
      </c>
      <c r="X37" s="15">
        <f>[33]Março!$C$27</f>
        <v>34.5</v>
      </c>
      <c r="Y37" s="15">
        <f>[33]Março!$C$28</f>
        <v>35.700000000000003</v>
      </c>
      <c r="Z37" s="15">
        <f>[33]Março!$C$29</f>
        <v>28.4</v>
      </c>
      <c r="AA37" s="15">
        <f>[33]Março!$C$30</f>
        <v>27.7</v>
      </c>
      <c r="AB37" s="15">
        <f>[33]Março!$C$31</f>
        <v>29</v>
      </c>
      <c r="AC37" s="15">
        <f>[33]Março!$C$32</f>
        <v>29.5</v>
      </c>
      <c r="AD37" s="15">
        <f>[33]Março!$C$33</f>
        <v>30.3</v>
      </c>
      <c r="AE37" s="15">
        <f>[33]Março!$C$34</f>
        <v>30.2</v>
      </c>
      <c r="AF37" s="15">
        <f>[33]Março!$C$35</f>
        <v>23.8</v>
      </c>
      <c r="AG37" s="28">
        <f t="shared" si="5"/>
        <v>35.700000000000003</v>
      </c>
      <c r="AH37" s="31">
        <f t="shared" si="6"/>
        <v>30.472727272727273</v>
      </c>
    </row>
    <row r="38" spans="1:35" ht="17.100000000000001" customHeight="1" x14ac:dyDescent="0.2">
      <c r="A38" s="91" t="s">
        <v>150</v>
      </c>
      <c r="B38" s="15" t="str">
        <f>[34]Março!$C$5</f>
        <v>*</v>
      </c>
      <c r="C38" s="15" t="str">
        <f>[34]Março!$C$6</f>
        <v>*</v>
      </c>
      <c r="D38" s="15" t="str">
        <f>[34]Março!$C$7</f>
        <v>*</v>
      </c>
      <c r="E38" s="15" t="str">
        <f>[34]Março!$C$8</f>
        <v>*</v>
      </c>
      <c r="F38" s="15" t="str">
        <f>[34]Março!$C$9</f>
        <v>*</v>
      </c>
      <c r="G38" s="15" t="str">
        <f>[34]Março!$C$10</f>
        <v>*</v>
      </c>
      <c r="H38" s="15" t="str">
        <f>[34]Março!$C$11</f>
        <v>*</v>
      </c>
      <c r="I38" s="15" t="str">
        <f>[34]Março!$C$12</f>
        <v>*</v>
      </c>
      <c r="J38" s="15" t="str">
        <f>[34]Março!$C$13</f>
        <v>*</v>
      </c>
      <c r="K38" s="15" t="str">
        <f>[34]Março!$C$14</f>
        <v>*</v>
      </c>
      <c r="L38" s="15" t="str">
        <f>[34]Março!$C$15</f>
        <v>*</v>
      </c>
      <c r="M38" s="15" t="str">
        <f>[34]Março!$C$16</f>
        <v>*</v>
      </c>
      <c r="N38" s="15" t="str">
        <f>[34]Março!$C$17</f>
        <v>*</v>
      </c>
      <c r="O38" s="15" t="str">
        <f>[34]Março!$C$18</f>
        <v>*</v>
      </c>
      <c r="P38" s="15" t="str">
        <f>[34]Março!$C$19</f>
        <v>*</v>
      </c>
      <c r="Q38" s="15" t="str">
        <f>[34]Março!$C$20</f>
        <v>*</v>
      </c>
      <c r="R38" s="15" t="str">
        <f>[34]Março!$C$21</f>
        <v>*</v>
      </c>
      <c r="S38" s="15" t="str">
        <f>[34]Março!$C$22</f>
        <v>*</v>
      </c>
      <c r="T38" s="15" t="str">
        <f>[34]Março!$C$23</f>
        <v>*</v>
      </c>
      <c r="U38" s="15" t="str">
        <f>[34]Março!$C$24</f>
        <v>*</v>
      </c>
      <c r="V38" s="15">
        <f>[34]Março!$C$25</f>
        <v>30.3</v>
      </c>
      <c r="W38" s="15">
        <f>[34]Março!$C$26</f>
        <v>33.6</v>
      </c>
      <c r="X38" s="15">
        <f>[34]Março!$C$27</f>
        <v>34.700000000000003</v>
      </c>
      <c r="Y38" s="15">
        <f>[34]Março!$C$28</f>
        <v>35.4</v>
      </c>
      <c r="Z38" s="15">
        <f>[34]Março!$C$29</f>
        <v>29.2</v>
      </c>
      <c r="AA38" s="15">
        <f>[34]Março!$C$30</f>
        <v>27.2</v>
      </c>
      <c r="AB38" s="15">
        <f>[34]Março!$C$31</f>
        <v>28.5</v>
      </c>
      <c r="AC38" s="15">
        <f>[34]Março!$C$32</f>
        <v>29.9</v>
      </c>
      <c r="AD38" s="15">
        <f>[34]Março!$C$33</f>
        <v>29.6</v>
      </c>
      <c r="AE38" s="15">
        <f>[34]Março!$C$34</f>
        <v>29.9</v>
      </c>
      <c r="AF38" s="15">
        <f>[34]Março!$C$35</f>
        <v>28.4</v>
      </c>
      <c r="AG38" s="28">
        <f>MAX(B38:AF38)</f>
        <v>35.4</v>
      </c>
      <c r="AH38" s="31">
        <f>AVERAGE(B38:AF38)</f>
        <v>30.609090909090902</v>
      </c>
    </row>
    <row r="39" spans="1:35" ht="17.100000000000001" customHeight="1" x14ac:dyDescent="0.2">
      <c r="A39" s="91" t="s">
        <v>151</v>
      </c>
      <c r="B39" s="15" t="str">
        <f>[35]Março!$C$5</f>
        <v>*</v>
      </c>
      <c r="C39" s="15" t="str">
        <f>[35]Março!$C$6</f>
        <v>*</v>
      </c>
      <c r="D39" s="15" t="str">
        <f>[35]Março!$C$7</f>
        <v>*</v>
      </c>
      <c r="E39" s="15" t="str">
        <f>[35]Março!$C$8</f>
        <v>*</v>
      </c>
      <c r="F39" s="15" t="str">
        <f>[35]Março!$C$9</f>
        <v>*</v>
      </c>
      <c r="G39" s="15" t="str">
        <f>[35]Março!$C$10</f>
        <v>*</v>
      </c>
      <c r="H39" s="15" t="str">
        <f>[35]Março!$C$11</f>
        <v>*</v>
      </c>
      <c r="I39" s="15" t="str">
        <f>[35]Março!$C$12</f>
        <v>*</v>
      </c>
      <c r="J39" s="15" t="str">
        <f>[35]Março!$C$13</f>
        <v>*</v>
      </c>
      <c r="K39" s="15" t="str">
        <f>[35]Março!$C$14</f>
        <v>*</v>
      </c>
      <c r="L39" s="15" t="str">
        <f>[35]Março!$C$15</f>
        <v>*</v>
      </c>
      <c r="M39" s="15" t="str">
        <f>[35]Março!$C$16</f>
        <v>*</v>
      </c>
      <c r="N39" s="15" t="str">
        <f>[35]Março!$C$17</f>
        <v>*</v>
      </c>
      <c r="O39" s="15" t="str">
        <f>[35]Março!$C$18</f>
        <v>*</v>
      </c>
      <c r="P39" s="15" t="str">
        <f>[35]Março!$C$19</f>
        <v>*</v>
      </c>
      <c r="Q39" s="15" t="str">
        <f>[35]Março!$C$20</f>
        <v>*</v>
      </c>
      <c r="R39" s="15" t="str">
        <f>[35]Março!$C$21</f>
        <v>*</v>
      </c>
      <c r="S39" s="15" t="str">
        <f>[35]Março!$C$22</f>
        <v>*</v>
      </c>
      <c r="T39" s="15" t="str">
        <f>[35]Março!$C$23</f>
        <v>*</v>
      </c>
      <c r="U39" s="15" t="str">
        <f>[35]Março!$C$24</f>
        <v>*</v>
      </c>
      <c r="V39" s="15" t="str">
        <f>[35]Março!$C$25</f>
        <v>*</v>
      </c>
      <c r="W39" s="15" t="str">
        <f>[35]Março!$C$26</f>
        <v>*</v>
      </c>
      <c r="X39" s="15" t="str">
        <f>[35]Março!$C$27</f>
        <v>*</v>
      </c>
      <c r="Y39" s="15" t="str">
        <f>[35]Março!$C$28</f>
        <v>*</v>
      </c>
      <c r="Z39" s="15" t="str">
        <f>[35]Março!$C$29</f>
        <v>*</v>
      </c>
      <c r="AA39" s="15" t="str">
        <f>[35]Março!$C$30</f>
        <v>*</v>
      </c>
      <c r="AB39" s="15" t="str">
        <f>[35]Março!$C$31</f>
        <v>*</v>
      </c>
      <c r="AC39" s="15" t="str">
        <f>[35]Março!$C$32</f>
        <v>*</v>
      </c>
      <c r="AD39" s="15" t="str">
        <f>[35]Março!$C$33</f>
        <v>*</v>
      </c>
      <c r="AE39" s="15" t="str">
        <f>[35]Março!$C$34</f>
        <v>*</v>
      </c>
      <c r="AF39" s="15" t="str">
        <f>[35]Março!$C$35</f>
        <v>*</v>
      </c>
      <c r="AG39" s="28" t="s">
        <v>132</v>
      </c>
      <c r="AH39" s="31" t="s">
        <v>132</v>
      </c>
    </row>
    <row r="40" spans="1:35" ht="17.100000000000001" customHeight="1" x14ac:dyDescent="0.2">
      <c r="A40" s="91" t="s">
        <v>152</v>
      </c>
      <c r="B40" s="15" t="str">
        <f>[36]Março!$C$5</f>
        <v>*</v>
      </c>
      <c r="C40" s="15" t="str">
        <f>[36]Março!$C$6</f>
        <v>*</v>
      </c>
      <c r="D40" s="15" t="str">
        <f>[36]Março!$C$7</f>
        <v>*</v>
      </c>
      <c r="E40" s="15" t="str">
        <f>[36]Março!$C$8</f>
        <v>*</v>
      </c>
      <c r="F40" s="15" t="str">
        <f>[36]Março!$C$9</f>
        <v>*</v>
      </c>
      <c r="G40" s="15" t="str">
        <f>[36]Março!$C$10</f>
        <v>*</v>
      </c>
      <c r="H40" s="15" t="str">
        <f>[36]Março!$C$11</f>
        <v>*</v>
      </c>
      <c r="I40" s="15" t="str">
        <f>[36]Março!$C$12</f>
        <v>*</v>
      </c>
      <c r="J40" s="15" t="str">
        <f>[36]Março!$C$13</f>
        <v>*</v>
      </c>
      <c r="K40" s="15" t="str">
        <f>[36]Março!$C$14</f>
        <v>*</v>
      </c>
      <c r="L40" s="15" t="str">
        <f>[36]Março!$C$15</f>
        <v>*</v>
      </c>
      <c r="M40" s="15" t="str">
        <f>[36]Março!$C$16</f>
        <v>*</v>
      </c>
      <c r="N40" s="15" t="str">
        <f>[36]Março!$C$17</f>
        <v>*</v>
      </c>
      <c r="O40" s="15" t="str">
        <f>[36]Março!$C$18</f>
        <v>*</v>
      </c>
      <c r="P40" s="15" t="str">
        <f>[36]Março!$C$19</f>
        <v>*</v>
      </c>
      <c r="Q40" s="15" t="str">
        <f>[36]Março!$C$20</f>
        <v>*</v>
      </c>
      <c r="R40" s="15" t="str">
        <f>[36]Março!$C$21</f>
        <v>*</v>
      </c>
      <c r="S40" s="15" t="str">
        <f>[36]Março!$C$22</f>
        <v>*</v>
      </c>
      <c r="T40" s="15" t="str">
        <f>[36]Março!$C$23</f>
        <v>*</v>
      </c>
      <c r="U40" s="15" t="str">
        <f>[36]Março!$C$24</f>
        <v>*</v>
      </c>
      <c r="V40" s="15" t="str">
        <f>[36]Março!$C$25</f>
        <v>*</v>
      </c>
      <c r="W40" s="15" t="str">
        <f>[36]Março!$C$26</f>
        <v>*</v>
      </c>
      <c r="X40" s="15" t="str">
        <f>[36]Março!$C$27</f>
        <v>*</v>
      </c>
      <c r="Y40" s="15" t="str">
        <f>[36]Março!$C$28</f>
        <v>*</v>
      </c>
      <c r="Z40" s="15" t="str">
        <f>[36]Março!$C$29</f>
        <v>*</v>
      </c>
      <c r="AA40" s="15" t="str">
        <f>[36]Março!$C$30</f>
        <v>*</v>
      </c>
      <c r="AB40" s="15" t="str">
        <f>[36]Março!$C$31</f>
        <v>*</v>
      </c>
      <c r="AC40" s="15" t="str">
        <f>[36]Março!$C$32</f>
        <v>*</v>
      </c>
      <c r="AD40" s="15" t="str">
        <f>[36]Março!$C$33</f>
        <v>*</v>
      </c>
      <c r="AE40" s="15" t="str">
        <f>[36]Março!$C$34</f>
        <v>*</v>
      </c>
      <c r="AF40" s="15" t="str">
        <f>[36]Março!$C$35</f>
        <v>*</v>
      </c>
      <c r="AG40" s="28" t="s">
        <v>132</v>
      </c>
      <c r="AH40" s="31" t="s">
        <v>132</v>
      </c>
    </row>
    <row r="41" spans="1:35" ht="17.100000000000001" customHeight="1" x14ac:dyDescent="0.2">
      <c r="A41" s="91" t="s">
        <v>153</v>
      </c>
      <c r="B41" s="15" t="str">
        <f>[37]Março!$C$5</f>
        <v>*</v>
      </c>
      <c r="C41" s="15" t="str">
        <f>[37]Março!$C$6</f>
        <v>*</v>
      </c>
      <c r="D41" s="15" t="str">
        <f>[37]Março!$C$7</f>
        <v>*</v>
      </c>
      <c r="E41" s="15" t="str">
        <f>[37]Março!$C$8</f>
        <v>*</v>
      </c>
      <c r="F41" s="15" t="str">
        <f>[37]Março!$C$9</f>
        <v>*</v>
      </c>
      <c r="G41" s="15" t="str">
        <f>[37]Março!$C$10</f>
        <v>*</v>
      </c>
      <c r="H41" s="15" t="str">
        <f>[37]Março!$C$11</f>
        <v>*</v>
      </c>
      <c r="I41" s="15" t="str">
        <f>[37]Março!$C$12</f>
        <v>*</v>
      </c>
      <c r="J41" s="15" t="str">
        <f>[37]Março!$C$13</f>
        <v>*</v>
      </c>
      <c r="K41" s="15" t="str">
        <f>[37]Março!$C$14</f>
        <v>*</v>
      </c>
      <c r="L41" s="15" t="str">
        <f>[37]Março!$C$15</f>
        <v>*</v>
      </c>
      <c r="M41" s="15" t="str">
        <f>[37]Março!$C$16</f>
        <v>*</v>
      </c>
      <c r="N41" s="15" t="str">
        <f>[37]Março!$C$17</f>
        <v>*</v>
      </c>
      <c r="O41" s="15" t="str">
        <f>[37]Março!$C$18</f>
        <v>*</v>
      </c>
      <c r="P41" s="15" t="str">
        <f>[37]Março!$C$19</f>
        <v>*</v>
      </c>
      <c r="Q41" s="15" t="str">
        <f>[37]Março!$C$20</f>
        <v>*</v>
      </c>
      <c r="R41" s="15" t="str">
        <f>[37]Março!$C$21</f>
        <v>*</v>
      </c>
      <c r="S41" s="15" t="str">
        <f>[37]Março!$C$22</f>
        <v>*</v>
      </c>
      <c r="T41" s="15" t="str">
        <f>[37]Março!$C$23</f>
        <v>*</v>
      </c>
      <c r="U41" s="15" t="str">
        <f>[37]Março!$C$24</f>
        <v>*</v>
      </c>
      <c r="V41" s="15">
        <f>[37]Março!$C$25</f>
        <v>29.1</v>
      </c>
      <c r="W41" s="15">
        <f>[37]Março!$C$26</f>
        <v>34.1</v>
      </c>
      <c r="X41" s="15">
        <f>[37]Março!$C$27</f>
        <v>34.1</v>
      </c>
      <c r="Y41" s="15">
        <f>[37]Março!$C$28</f>
        <v>32.299999999999997</v>
      </c>
      <c r="Z41" s="15">
        <f>[37]Março!$C$29</f>
        <v>31.4</v>
      </c>
      <c r="AA41" s="15">
        <f>[37]Março!$C$30</f>
        <v>30.2</v>
      </c>
      <c r="AB41" s="15">
        <f>[37]Março!$C$31</f>
        <v>29.3</v>
      </c>
      <c r="AC41" s="15">
        <f>[37]Março!$C$32</f>
        <v>30.3</v>
      </c>
      <c r="AD41" s="15">
        <f>[37]Março!$C$33</f>
        <v>31.9</v>
      </c>
      <c r="AE41" s="15">
        <f>[37]Março!$C$34</f>
        <v>32.4</v>
      </c>
      <c r="AF41" s="15">
        <f>[37]Março!$C$35</f>
        <v>31.2</v>
      </c>
      <c r="AG41" s="28">
        <f>MAX(B41:AF41)</f>
        <v>34.1</v>
      </c>
      <c r="AH41" s="31">
        <f>AVERAGE(B41:AF41)</f>
        <v>31.481818181818184</v>
      </c>
    </row>
    <row r="42" spans="1:35" ht="17.100000000000001" customHeight="1" x14ac:dyDescent="0.2">
      <c r="A42" s="91" t="s">
        <v>154</v>
      </c>
      <c r="B42" s="15" t="str">
        <f>[38]Março!$C$5</f>
        <v>*</v>
      </c>
      <c r="C42" s="15" t="str">
        <f>[38]Março!$C$6</f>
        <v>*</v>
      </c>
      <c r="D42" s="15" t="str">
        <f>[38]Março!$C$7</f>
        <v>*</v>
      </c>
      <c r="E42" s="15" t="str">
        <f>[38]Março!$C$8</f>
        <v>*</v>
      </c>
      <c r="F42" s="15" t="str">
        <f>[38]Março!$C$9</f>
        <v>*</v>
      </c>
      <c r="G42" s="15" t="str">
        <f>[38]Março!$C$10</f>
        <v>*</v>
      </c>
      <c r="H42" s="15" t="str">
        <f>[38]Março!$C$11</f>
        <v>*</v>
      </c>
      <c r="I42" s="15" t="str">
        <f>[38]Março!$C$12</f>
        <v>*</v>
      </c>
      <c r="J42" s="15" t="str">
        <f>[38]Março!$C$13</f>
        <v>*</v>
      </c>
      <c r="K42" s="15" t="str">
        <f>[38]Março!$C$14</f>
        <v>*</v>
      </c>
      <c r="L42" s="15" t="str">
        <f>[38]Março!$C$15</f>
        <v>*</v>
      </c>
      <c r="M42" s="15" t="str">
        <f>[38]Março!$C$16</f>
        <v>*</v>
      </c>
      <c r="N42" s="15" t="str">
        <f>[38]Março!$C$17</f>
        <v>*</v>
      </c>
      <c r="O42" s="15" t="str">
        <f>[38]Março!$C$18</f>
        <v>*</v>
      </c>
      <c r="P42" s="15" t="str">
        <f>[38]Março!$C$19</f>
        <v>*</v>
      </c>
      <c r="Q42" s="15" t="str">
        <f>[38]Março!$C$20</f>
        <v>*</v>
      </c>
      <c r="R42" s="15" t="str">
        <f>[38]Março!$C$21</f>
        <v>*</v>
      </c>
      <c r="S42" s="15" t="str">
        <f>[38]Março!$C$22</f>
        <v>*</v>
      </c>
      <c r="T42" s="15" t="str">
        <f>[38]Março!$C$23</f>
        <v>*</v>
      </c>
      <c r="U42" s="15" t="str">
        <f>[38]Março!$C$24</f>
        <v>*</v>
      </c>
      <c r="V42" s="15">
        <f>[38]Março!$C$25</f>
        <v>28.2</v>
      </c>
      <c r="W42" s="15">
        <f>[38]Março!$C$26</f>
        <v>34.6</v>
      </c>
      <c r="X42" s="15">
        <f>[38]Março!$C$27</f>
        <v>34.1</v>
      </c>
      <c r="Y42" s="15">
        <f>[38]Março!$C$28</f>
        <v>36.1</v>
      </c>
      <c r="Z42" s="15">
        <f>[38]Março!$C$29</f>
        <v>31.4</v>
      </c>
      <c r="AA42" s="15">
        <f>[38]Março!$C$30</f>
        <v>31.2</v>
      </c>
      <c r="AB42" s="15">
        <f>[38]Março!$C$31</f>
        <v>29.7</v>
      </c>
      <c r="AC42" s="15">
        <f>[38]Março!$C$32</f>
        <v>28.5</v>
      </c>
      <c r="AD42" s="15">
        <f>[38]Março!$C$33</f>
        <v>31</v>
      </c>
      <c r="AE42" s="15">
        <f>[38]Março!$C$34</f>
        <v>30.8</v>
      </c>
      <c r="AF42" s="15">
        <f>[38]Março!$C$35</f>
        <v>27.4</v>
      </c>
      <c r="AG42" s="28">
        <f>MAX(B42:AF42)</f>
        <v>36.1</v>
      </c>
      <c r="AH42" s="31">
        <f>AVERAGE(B42:AF42)</f>
        <v>31.181818181818176</v>
      </c>
    </row>
    <row r="43" spans="1:35" s="5" customFormat="1" ht="17.100000000000001" customHeight="1" x14ac:dyDescent="0.2">
      <c r="A43" s="136" t="s">
        <v>33</v>
      </c>
      <c r="B43" s="134">
        <f t="shared" ref="B43:AG43" si="7">MAX(B5:B42)</f>
        <v>35.5</v>
      </c>
      <c r="C43" s="134">
        <f t="shared" si="7"/>
        <v>35.799999999999997</v>
      </c>
      <c r="D43" s="134">
        <f t="shared" si="7"/>
        <v>36.299999999999997</v>
      </c>
      <c r="E43" s="134">
        <f t="shared" si="7"/>
        <v>36.700000000000003</v>
      </c>
      <c r="F43" s="134">
        <f t="shared" si="7"/>
        <v>36.700000000000003</v>
      </c>
      <c r="G43" s="134">
        <f t="shared" si="7"/>
        <v>36.5</v>
      </c>
      <c r="H43" s="134">
        <f t="shared" si="7"/>
        <v>34.9</v>
      </c>
      <c r="I43" s="134">
        <f t="shared" si="7"/>
        <v>35.299999999999997</v>
      </c>
      <c r="J43" s="134">
        <f t="shared" si="7"/>
        <v>36.299999999999997</v>
      </c>
      <c r="K43" s="134">
        <f t="shared" si="7"/>
        <v>34.299999999999997</v>
      </c>
      <c r="L43" s="134">
        <f t="shared" si="7"/>
        <v>36.200000000000003</v>
      </c>
      <c r="M43" s="134">
        <f t="shared" si="7"/>
        <v>36.5</v>
      </c>
      <c r="N43" s="134">
        <f t="shared" si="7"/>
        <v>37.799999999999997</v>
      </c>
      <c r="O43" s="134">
        <f t="shared" si="7"/>
        <v>38.6</v>
      </c>
      <c r="P43" s="134">
        <f t="shared" si="7"/>
        <v>36.6</v>
      </c>
      <c r="Q43" s="134">
        <f t="shared" si="7"/>
        <v>36.799999999999997</v>
      </c>
      <c r="R43" s="134">
        <f t="shared" si="7"/>
        <v>38.5</v>
      </c>
      <c r="S43" s="134">
        <f t="shared" si="7"/>
        <v>37.700000000000003</v>
      </c>
      <c r="T43" s="134">
        <f t="shared" si="7"/>
        <v>38.299999999999997</v>
      </c>
      <c r="U43" s="134">
        <f t="shared" si="7"/>
        <v>36.6</v>
      </c>
      <c r="V43" s="134">
        <f t="shared" si="7"/>
        <v>36.1</v>
      </c>
      <c r="W43" s="134">
        <f t="shared" si="7"/>
        <v>35.6</v>
      </c>
      <c r="X43" s="134">
        <f t="shared" si="7"/>
        <v>37.1</v>
      </c>
      <c r="Y43" s="134">
        <f t="shared" si="7"/>
        <v>37.200000000000003</v>
      </c>
      <c r="Z43" s="134">
        <f t="shared" si="7"/>
        <v>32.6</v>
      </c>
      <c r="AA43" s="134">
        <f t="shared" si="7"/>
        <v>32.9</v>
      </c>
      <c r="AB43" s="134">
        <f t="shared" si="7"/>
        <v>32.1</v>
      </c>
      <c r="AC43" s="134">
        <f t="shared" si="7"/>
        <v>34.700000000000003</v>
      </c>
      <c r="AD43" s="134">
        <f t="shared" si="7"/>
        <v>35.6</v>
      </c>
      <c r="AE43" s="134">
        <f t="shared" si="7"/>
        <v>36</v>
      </c>
      <c r="AF43" s="134">
        <f t="shared" si="7"/>
        <v>31.2</v>
      </c>
      <c r="AG43" s="135">
        <f t="shared" si="7"/>
        <v>38.6</v>
      </c>
      <c r="AH43" s="137">
        <f>AVERAGE(AH5:AH42)</f>
        <v>32.137757955903119</v>
      </c>
    </row>
    <row r="44" spans="1:35" x14ac:dyDescent="0.2">
      <c r="A44" s="84"/>
      <c r="B44" s="66"/>
      <c r="C44" s="66"/>
      <c r="D44" s="66" t="s">
        <v>143</v>
      </c>
      <c r="E44" s="66"/>
      <c r="F44" s="66"/>
      <c r="G44" s="6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71"/>
      <c r="AE44" s="71"/>
      <c r="AF44" s="72"/>
      <c r="AG44" s="72"/>
      <c r="AH44" s="80"/>
    </row>
    <row r="45" spans="1:35" x14ac:dyDescent="0.2">
      <c r="A45" s="84"/>
      <c r="B45" s="85" t="s">
        <v>134</v>
      </c>
      <c r="C45" s="85"/>
      <c r="D45" s="85"/>
      <c r="E45" s="85"/>
      <c r="F45" s="85"/>
      <c r="G45" s="85"/>
      <c r="H45" s="85"/>
      <c r="I45" s="85"/>
      <c r="J45" s="86"/>
      <c r="K45" s="86"/>
      <c r="L45" s="86"/>
      <c r="M45" s="86" t="s">
        <v>51</v>
      </c>
      <c r="N45" s="86"/>
      <c r="O45" s="86"/>
      <c r="P45" s="86"/>
      <c r="Q45" s="86"/>
      <c r="R45" s="86"/>
      <c r="S45" s="86"/>
      <c r="T45" s="150" t="s">
        <v>135</v>
      </c>
      <c r="U45" s="150"/>
      <c r="V45" s="150"/>
      <c r="W45" s="150"/>
      <c r="X45" s="150"/>
      <c r="Y45" s="86"/>
      <c r="Z45" s="86"/>
      <c r="AA45" s="86"/>
      <c r="AB45" s="86"/>
      <c r="AC45" s="86"/>
      <c r="AD45" s="86"/>
      <c r="AE45" s="86"/>
      <c r="AF45" s="66"/>
      <c r="AG45" s="68"/>
      <c r="AH45" s="73"/>
    </row>
    <row r="46" spans="1:35" x14ac:dyDescent="0.2">
      <c r="A46" s="64"/>
      <c r="B46" s="86"/>
      <c r="C46" s="86"/>
      <c r="D46" s="86"/>
      <c r="E46" s="86"/>
      <c r="F46" s="86"/>
      <c r="G46" s="86"/>
      <c r="H46" s="86"/>
      <c r="I46" s="86"/>
      <c r="J46" s="87"/>
      <c r="K46" s="87"/>
      <c r="L46" s="87"/>
      <c r="M46" s="87" t="s">
        <v>52</v>
      </c>
      <c r="N46" s="87"/>
      <c r="O46" s="87"/>
      <c r="P46" s="87"/>
      <c r="Q46" s="86"/>
      <c r="R46" s="86"/>
      <c r="S46" s="86"/>
      <c r="T46" s="151" t="s">
        <v>136</v>
      </c>
      <c r="U46" s="151"/>
      <c r="V46" s="151"/>
      <c r="W46" s="151"/>
      <c r="X46" s="151"/>
      <c r="Y46" s="86"/>
      <c r="Z46" s="86"/>
      <c r="AA46" s="86"/>
      <c r="AB46" s="86"/>
      <c r="AC46" s="86"/>
      <c r="AD46" s="71"/>
      <c r="AE46" s="71"/>
      <c r="AF46" s="72"/>
      <c r="AG46" s="86"/>
      <c r="AH46" s="73"/>
      <c r="AI46" s="2"/>
    </row>
    <row r="47" spans="1:35" x14ac:dyDescent="0.2">
      <c r="A47" s="84"/>
      <c r="B47" s="66"/>
      <c r="C47" s="66"/>
      <c r="D47" s="66"/>
      <c r="E47" s="66"/>
      <c r="F47" s="66"/>
      <c r="G47" s="66"/>
      <c r="H47" s="66"/>
      <c r="I47" s="66"/>
      <c r="J47" s="6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71"/>
      <c r="AE47" s="133"/>
      <c r="AF47" s="72"/>
      <c r="AG47" s="87"/>
      <c r="AH47" s="105"/>
      <c r="AI47" s="2"/>
    </row>
    <row r="48" spans="1:35" x14ac:dyDescent="0.2">
      <c r="A48" s="64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133"/>
      <c r="AF48" s="86"/>
      <c r="AG48" s="68"/>
      <c r="AH48" s="131"/>
    </row>
    <row r="49" spans="1:39" x14ac:dyDescent="0.2">
      <c r="A49" s="64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133"/>
      <c r="AF49" s="86"/>
      <c r="AG49" s="68"/>
      <c r="AH49" s="131"/>
      <c r="AL49" s="24" t="s">
        <v>50</v>
      </c>
    </row>
    <row r="50" spans="1:39" ht="13.5" thickBot="1" x14ac:dyDescent="0.25">
      <c r="A50" s="78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 t="s">
        <v>50</v>
      </c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 t="s">
        <v>50</v>
      </c>
      <c r="AB50" s="74"/>
      <c r="AC50" s="74"/>
      <c r="AD50" s="74"/>
      <c r="AE50" s="74"/>
      <c r="AF50" s="74"/>
      <c r="AG50" s="75"/>
      <c r="AH50" s="132"/>
    </row>
    <row r="51" spans="1:39" x14ac:dyDescent="0.2">
      <c r="AL51" s="24" t="s">
        <v>50</v>
      </c>
    </row>
    <row r="54" spans="1:39" x14ac:dyDescent="0.2">
      <c r="I54" s="2" t="s">
        <v>50</v>
      </c>
      <c r="S54" s="2" t="s">
        <v>50</v>
      </c>
    </row>
    <row r="59" spans="1:39" x14ac:dyDescent="0.2">
      <c r="AM59" s="24" t="s">
        <v>50</v>
      </c>
    </row>
  </sheetData>
  <sheetProtection algorithmName="SHA-512" hashValue="exPxWezJBTBdV3yQgGNQgaSg1t3WZcBMgSRqe43fWKTFyOaEePmh/EBa+hF0q8qavsl1vvOCeGyhhTeyt88aVQ==" saltValue="mgEInP7vm7HKbN3IkBK/4g==" spinCount="100000" sheet="1" objects="1" scenarios="1"/>
  <mergeCells count="36"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I3:I4"/>
    <mergeCell ref="O3:O4"/>
    <mergeCell ref="D3:D4"/>
    <mergeCell ref="B3:B4"/>
    <mergeCell ref="F3:F4"/>
    <mergeCell ref="N3:N4"/>
    <mergeCell ref="H3:H4"/>
    <mergeCell ref="A2:A4"/>
    <mergeCell ref="C3:C4"/>
    <mergeCell ref="B2:AH2"/>
    <mergeCell ref="E3:E4"/>
    <mergeCell ref="K3:K4"/>
    <mergeCell ref="U3:U4"/>
    <mergeCell ref="L3:L4"/>
    <mergeCell ref="M3:M4"/>
    <mergeCell ref="G3:G4"/>
    <mergeCell ref="T3:T4"/>
    <mergeCell ref="S3:S4"/>
    <mergeCell ref="J3:J4"/>
    <mergeCell ref="T45:X45"/>
    <mergeCell ref="T46:X46"/>
    <mergeCell ref="AF3:AF4"/>
    <mergeCell ref="AE3:AE4"/>
    <mergeCell ref="V3:V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4"/>
  <sheetViews>
    <sheetView zoomScale="90" zoomScaleNormal="90" workbookViewId="0">
      <selection activeCell="AK57" sqref="AK57"/>
    </sheetView>
  </sheetViews>
  <sheetFormatPr defaultRowHeight="12.75" x14ac:dyDescent="0.2"/>
  <cols>
    <col min="1" max="1" width="18.7109375" style="2" customWidth="1"/>
    <col min="2" max="2" width="5.42578125" style="2" customWidth="1"/>
    <col min="3" max="4" width="5.28515625" style="2" customWidth="1"/>
    <col min="5" max="5" width="5.42578125" style="2" customWidth="1"/>
    <col min="6" max="6" width="5.140625" style="2" customWidth="1"/>
    <col min="7" max="7" width="5.28515625" style="2" customWidth="1"/>
    <col min="8" max="8" width="5.7109375" style="2" customWidth="1"/>
    <col min="9" max="10" width="5.42578125" style="2" customWidth="1"/>
    <col min="11" max="11" width="5" style="2" customWidth="1"/>
    <col min="12" max="12" width="5.140625" style="2" customWidth="1"/>
    <col min="13" max="13" width="5.28515625" style="2" customWidth="1"/>
    <col min="14" max="14" width="5.42578125" style="2" customWidth="1"/>
    <col min="15" max="15" width="5.5703125" style="2" customWidth="1"/>
    <col min="16" max="16" width="5.140625" style="2" customWidth="1"/>
    <col min="17" max="17" width="5.28515625" style="2" customWidth="1"/>
    <col min="18" max="18" width="5.140625" style="2" customWidth="1"/>
    <col min="19" max="19" width="5" style="2" customWidth="1"/>
    <col min="20" max="20" width="5.28515625" style="2" customWidth="1"/>
    <col min="21" max="25" width="5.140625" style="2" customWidth="1"/>
    <col min="26" max="26" width="5" style="2" customWidth="1"/>
    <col min="27" max="27" width="5.140625" style="2" customWidth="1"/>
    <col min="28" max="28" width="5.42578125" style="2" customWidth="1"/>
    <col min="29" max="29" width="5.140625" style="2" customWidth="1"/>
    <col min="30" max="30" width="5" style="2" customWidth="1"/>
    <col min="31" max="31" width="5.140625" style="2" customWidth="1"/>
    <col min="32" max="32" width="5.28515625" style="2" customWidth="1"/>
    <col min="33" max="33" width="6.85546875" style="9" customWidth="1"/>
    <col min="34" max="34" width="7" style="1" customWidth="1"/>
  </cols>
  <sheetData>
    <row r="1" spans="1:34" ht="20.100000000000001" customHeight="1" x14ac:dyDescent="0.2">
      <c r="A1" s="155" t="s">
        <v>24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7"/>
    </row>
    <row r="2" spans="1:34" s="4" customFormat="1" ht="20.100000000000001" customHeight="1" x14ac:dyDescent="0.2">
      <c r="A2" s="158" t="s">
        <v>21</v>
      </c>
      <c r="B2" s="153" t="s">
        <v>133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4"/>
    </row>
    <row r="3" spans="1:34" s="5" customFormat="1" ht="20.100000000000001" customHeight="1" x14ac:dyDescent="0.2">
      <c r="A3" s="158"/>
      <c r="B3" s="152">
        <v>1</v>
      </c>
      <c r="C3" s="152">
        <f>SUM(B3+1)</f>
        <v>2</v>
      </c>
      <c r="D3" s="152">
        <f t="shared" ref="D3:AD3" si="0">SUM(C3+1)</f>
        <v>3</v>
      </c>
      <c r="E3" s="152">
        <f t="shared" si="0"/>
        <v>4</v>
      </c>
      <c r="F3" s="152">
        <f t="shared" si="0"/>
        <v>5</v>
      </c>
      <c r="G3" s="152">
        <f t="shared" si="0"/>
        <v>6</v>
      </c>
      <c r="H3" s="152">
        <f t="shared" si="0"/>
        <v>7</v>
      </c>
      <c r="I3" s="152">
        <f t="shared" si="0"/>
        <v>8</v>
      </c>
      <c r="J3" s="152">
        <f t="shared" si="0"/>
        <v>9</v>
      </c>
      <c r="K3" s="152">
        <f t="shared" si="0"/>
        <v>10</v>
      </c>
      <c r="L3" s="152">
        <f t="shared" si="0"/>
        <v>11</v>
      </c>
      <c r="M3" s="152">
        <f t="shared" si="0"/>
        <v>12</v>
      </c>
      <c r="N3" s="152">
        <f t="shared" si="0"/>
        <v>13</v>
      </c>
      <c r="O3" s="152">
        <f t="shared" si="0"/>
        <v>14</v>
      </c>
      <c r="P3" s="152">
        <f t="shared" si="0"/>
        <v>15</v>
      </c>
      <c r="Q3" s="152">
        <f t="shared" si="0"/>
        <v>16</v>
      </c>
      <c r="R3" s="152">
        <f t="shared" si="0"/>
        <v>17</v>
      </c>
      <c r="S3" s="152">
        <f t="shared" si="0"/>
        <v>18</v>
      </c>
      <c r="T3" s="152">
        <f t="shared" si="0"/>
        <v>19</v>
      </c>
      <c r="U3" s="152">
        <f t="shared" si="0"/>
        <v>20</v>
      </c>
      <c r="V3" s="152">
        <f t="shared" si="0"/>
        <v>21</v>
      </c>
      <c r="W3" s="152">
        <f t="shared" si="0"/>
        <v>22</v>
      </c>
      <c r="X3" s="152">
        <f t="shared" si="0"/>
        <v>23</v>
      </c>
      <c r="Y3" s="152">
        <f t="shared" si="0"/>
        <v>24</v>
      </c>
      <c r="Z3" s="152">
        <f t="shared" si="0"/>
        <v>25</v>
      </c>
      <c r="AA3" s="152">
        <f t="shared" si="0"/>
        <v>26</v>
      </c>
      <c r="AB3" s="152">
        <f t="shared" si="0"/>
        <v>27</v>
      </c>
      <c r="AC3" s="152">
        <f t="shared" si="0"/>
        <v>28</v>
      </c>
      <c r="AD3" s="152">
        <f t="shared" si="0"/>
        <v>29</v>
      </c>
      <c r="AE3" s="152">
        <v>30</v>
      </c>
      <c r="AF3" s="152">
        <v>31</v>
      </c>
      <c r="AG3" s="26" t="s">
        <v>42</v>
      </c>
      <c r="AH3" s="107" t="s">
        <v>40</v>
      </c>
    </row>
    <row r="4" spans="1:34" s="5" customFormat="1" ht="20.100000000000001" customHeight="1" x14ac:dyDescent="0.2">
      <c r="A4" s="158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26" t="s">
        <v>39</v>
      </c>
      <c r="AH4" s="107" t="s">
        <v>39</v>
      </c>
    </row>
    <row r="5" spans="1:34" s="5" customFormat="1" ht="20.100000000000001" customHeight="1" x14ac:dyDescent="0.2">
      <c r="A5" s="148" t="s">
        <v>45</v>
      </c>
      <c r="B5" s="14">
        <f>[1]Março!$D$5</f>
        <v>22.1</v>
      </c>
      <c r="C5" s="14">
        <f>[1]Março!$D$6</f>
        <v>22.4</v>
      </c>
      <c r="D5" s="14">
        <f>[1]Março!$D$7</f>
        <v>22.2</v>
      </c>
      <c r="E5" s="14">
        <f>[1]Março!$D$8</f>
        <v>23.3</v>
      </c>
      <c r="F5" s="14">
        <f>[1]Março!$D$9</f>
        <v>22.4</v>
      </c>
      <c r="G5" s="14">
        <f>[1]Março!$D$10</f>
        <v>22.6</v>
      </c>
      <c r="H5" s="14">
        <f>[1]Março!$D$11</f>
        <v>22.6</v>
      </c>
      <c r="I5" s="14">
        <f>[1]Março!$D$12</f>
        <v>22.9</v>
      </c>
      <c r="J5" s="14">
        <f>[1]Março!$D$13</f>
        <v>23.6</v>
      </c>
      <c r="K5" s="14">
        <f>[1]Março!$D$14</f>
        <v>22.8</v>
      </c>
      <c r="L5" s="14">
        <f>[1]Março!$D$15</f>
        <v>23.5</v>
      </c>
      <c r="M5" s="14">
        <f>[1]Março!$D$16</f>
        <v>24</v>
      </c>
      <c r="N5" s="14">
        <f>[1]Março!$D$17</f>
        <v>25.1</v>
      </c>
      <c r="O5" s="14">
        <f>[1]Março!$D$18</f>
        <v>24.5</v>
      </c>
      <c r="P5" s="14">
        <f>[1]Março!$D$19</f>
        <v>24.5</v>
      </c>
      <c r="Q5" s="14">
        <f>[1]Março!$D$20</f>
        <v>23.9</v>
      </c>
      <c r="R5" s="14">
        <f>[1]Março!$D$21</f>
        <v>23.2</v>
      </c>
      <c r="S5" s="14">
        <f>[1]Março!$D$22</f>
        <v>23.9</v>
      </c>
      <c r="T5" s="14">
        <f>[1]Março!$D$23</f>
        <v>24.3</v>
      </c>
      <c r="U5" s="14">
        <f>[1]Março!$D$24</f>
        <v>22.6</v>
      </c>
      <c r="V5" s="14">
        <f>[1]Março!$D$25</f>
        <v>22.3</v>
      </c>
      <c r="W5" s="14">
        <f>[1]Março!$D$26</f>
        <v>22.5</v>
      </c>
      <c r="X5" s="14">
        <f>[1]Março!$D$27</f>
        <v>23.9</v>
      </c>
      <c r="Y5" s="14">
        <f>[1]Março!$D$28</f>
        <v>23.8</v>
      </c>
      <c r="Z5" s="14">
        <f>[1]Março!$D$29</f>
        <v>21.8</v>
      </c>
      <c r="AA5" s="14">
        <f>[1]Março!$D$30</f>
        <v>19.600000000000001</v>
      </c>
      <c r="AB5" s="14">
        <f>[1]Março!$D$31</f>
        <v>19.8</v>
      </c>
      <c r="AC5" s="14">
        <f>[1]Março!$D$32</f>
        <v>21.4</v>
      </c>
      <c r="AD5" s="14">
        <f>[1]Março!$D$33</f>
        <v>21.7</v>
      </c>
      <c r="AE5" s="14">
        <f>[1]Março!$D$34</f>
        <v>22.3</v>
      </c>
      <c r="AF5" s="14">
        <f>[1]Março!$D$35</f>
        <v>21.8</v>
      </c>
      <c r="AG5" s="27">
        <f>MIN(B5:AF5)</f>
        <v>19.600000000000001</v>
      </c>
      <c r="AH5" s="130">
        <f>AVERAGE(B5:AF5)</f>
        <v>22.816129032258058</v>
      </c>
    </row>
    <row r="6" spans="1:34" ht="17.100000000000001" customHeight="1" x14ac:dyDescent="0.2">
      <c r="A6" s="148" t="s">
        <v>0</v>
      </c>
      <c r="B6" s="15">
        <f>[2]Março!$D$5</f>
        <v>20.6</v>
      </c>
      <c r="C6" s="15">
        <f>[2]Março!$D$6</f>
        <v>20.8</v>
      </c>
      <c r="D6" s="15">
        <f>[2]Março!$D$7</f>
        <v>20.7</v>
      </c>
      <c r="E6" s="15">
        <f>[2]Março!$D$8</f>
        <v>20</v>
      </c>
      <c r="F6" s="15">
        <f>[2]Março!$D$9</f>
        <v>19.600000000000001</v>
      </c>
      <c r="G6" s="15">
        <f>[2]Março!$D$10</f>
        <v>20.100000000000001</v>
      </c>
      <c r="H6" s="15">
        <f>[2]Março!$D$11</f>
        <v>20.3</v>
      </c>
      <c r="I6" s="15">
        <f>[2]Março!$D$12</f>
        <v>19</v>
      </c>
      <c r="J6" s="15">
        <f>[2]Março!$D$13</f>
        <v>20</v>
      </c>
      <c r="K6" s="15">
        <f>[2]Março!$D$14</f>
        <v>20.5</v>
      </c>
      <c r="L6" s="15">
        <f>[2]Março!$D$15</f>
        <v>19.8</v>
      </c>
      <c r="M6" s="15">
        <f>[2]Março!$D$16</f>
        <v>23.3</v>
      </c>
      <c r="N6" s="15">
        <f>[2]Março!$D$17</f>
        <v>22.8</v>
      </c>
      <c r="O6" s="15">
        <f>[2]Março!$D$18</f>
        <v>22.4</v>
      </c>
      <c r="P6" s="15">
        <f>[2]Março!$D$19</f>
        <v>20.5</v>
      </c>
      <c r="Q6" s="15">
        <f>[2]Março!$D$20</f>
        <v>19.5</v>
      </c>
      <c r="R6" s="15">
        <f>[2]Março!$D$21</f>
        <v>23.1</v>
      </c>
      <c r="S6" s="15">
        <f>[2]Março!$D$22</f>
        <v>22</v>
      </c>
      <c r="T6" s="15">
        <f>[2]Março!$D$23</f>
        <v>22.1</v>
      </c>
      <c r="U6" s="15">
        <f>[2]Março!$D$24</f>
        <v>22.1</v>
      </c>
      <c r="V6" s="15">
        <f>[2]Março!$D$25</f>
        <v>21.3</v>
      </c>
      <c r="W6" s="15">
        <f>[2]Março!$D$26</f>
        <v>20.9</v>
      </c>
      <c r="X6" s="15">
        <f>[2]Março!$D$27</f>
        <v>21.9</v>
      </c>
      <c r="Y6" s="15">
        <f>[2]Março!$D$28</f>
        <v>20.8</v>
      </c>
      <c r="Z6" s="15">
        <f>[2]Março!$D$29</f>
        <v>18</v>
      </c>
      <c r="AA6" s="15">
        <f>[2]Março!$D$30</f>
        <v>12</v>
      </c>
      <c r="AB6" s="15">
        <f>[2]Março!$D$31</f>
        <v>17.8</v>
      </c>
      <c r="AC6" s="15">
        <f>[2]Março!$D$32</f>
        <v>20</v>
      </c>
      <c r="AD6" s="15">
        <f>[2]Março!$D$33</f>
        <v>20.9</v>
      </c>
      <c r="AE6" s="15">
        <f>[2]Março!$D$34</f>
        <v>19.8</v>
      </c>
      <c r="AF6" s="15">
        <f>[2]Março!$D$35</f>
        <v>20.2</v>
      </c>
      <c r="AG6" s="28">
        <f t="shared" ref="AG6:AG16" si="1">MIN(B6:AF6)</f>
        <v>12</v>
      </c>
      <c r="AH6" s="126">
        <f>AVERAGE(B6:AF6)</f>
        <v>20.412903225806453</v>
      </c>
    </row>
    <row r="7" spans="1:34" ht="17.100000000000001" customHeight="1" x14ac:dyDescent="0.2">
      <c r="A7" s="148" t="s">
        <v>1</v>
      </c>
      <c r="B7" s="82">
        <f>[3]Março!$D$5</f>
        <v>23.1</v>
      </c>
      <c r="C7" s="15">
        <f>[3]Março!$D$6</f>
        <v>23.7</v>
      </c>
      <c r="D7" s="15">
        <f>[3]Março!$D$7</f>
        <v>22.5</v>
      </c>
      <c r="E7" s="15">
        <f>[3]Março!$D$8</f>
        <v>22.6</v>
      </c>
      <c r="F7" s="15">
        <f>[3]Março!$D$9</f>
        <v>23</v>
      </c>
      <c r="G7" s="15">
        <f>[3]Março!$D$10</f>
        <v>23.2</v>
      </c>
      <c r="H7" s="15">
        <f>[3]Março!$D$11</f>
        <v>22.4</v>
      </c>
      <c r="I7" s="15">
        <f>[3]Março!$D$12</f>
        <v>22.8</v>
      </c>
      <c r="J7" s="15">
        <f>[3]Março!$D$13</f>
        <v>23.3</v>
      </c>
      <c r="K7" s="15">
        <f>[3]Março!$D$14</f>
        <v>22.8</v>
      </c>
      <c r="L7" s="15">
        <f>[3]Março!$D$15</f>
        <v>22.8</v>
      </c>
      <c r="M7" s="15">
        <f>[3]Março!$D$16</f>
        <v>24</v>
      </c>
      <c r="N7" s="15">
        <f>[3]Março!$D$17</f>
        <v>24.7</v>
      </c>
      <c r="O7" s="15">
        <f>[3]Março!$D$18</f>
        <v>23.9</v>
      </c>
      <c r="P7" s="15">
        <f>[3]Março!$D$19</f>
        <v>23.9</v>
      </c>
      <c r="Q7" s="15">
        <f>[3]Março!$D$20</f>
        <v>24.4</v>
      </c>
      <c r="R7" s="15">
        <f>[3]Março!$D$21</f>
        <v>24.3</v>
      </c>
      <c r="S7" s="15">
        <f>[3]Março!$D$22</f>
        <v>24</v>
      </c>
      <c r="T7" s="15">
        <f>[3]Março!$D$23</f>
        <v>23.7</v>
      </c>
      <c r="U7" s="15">
        <f>[3]Março!$D$24</f>
        <v>23.6</v>
      </c>
      <c r="V7" s="15">
        <f>[3]Março!$D$25</f>
        <v>23</v>
      </c>
      <c r="W7" s="15">
        <f>[3]Março!$D$26</f>
        <v>23.5</v>
      </c>
      <c r="X7" s="15">
        <f>[3]Março!$D$27</f>
        <v>23.2</v>
      </c>
      <c r="Y7" s="15">
        <f>[3]Março!$D$28</f>
        <v>22.9</v>
      </c>
      <c r="Z7" s="15">
        <f>[3]Março!$D$29</f>
        <v>22.5</v>
      </c>
      <c r="AA7" s="15">
        <f>[3]Março!$D$30</f>
        <v>17.3</v>
      </c>
      <c r="AB7" s="15">
        <f>[3]Março!$D$31</f>
        <v>20</v>
      </c>
      <c r="AC7" s="15">
        <f>[3]Março!$D$32</f>
        <v>21.3</v>
      </c>
      <c r="AD7" s="15">
        <f>[3]Março!$D$33</f>
        <v>21.9</v>
      </c>
      <c r="AE7" s="15">
        <f>[3]Março!$D$34</f>
        <v>22.6</v>
      </c>
      <c r="AF7" s="15">
        <f>[3]Março!$D$35</f>
        <v>21.4</v>
      </c>
      <c r="AG7" s="28">
        <f t="shared" si="1"/>
        <v>17.3</v>
      </c>
      <c r="AH7" s="126">
        <f t="shared" ref="AH7:AH15" si="2">AVERAGE(B7:AF7)</f>
        <v>22.848387096774193</v>
      </c>
    </row>
    <row r="8" spans="1:34" ht="17.100000000000001" customHeight="1" x14ac:dyDescent="0.2">
      <c r="A8" s="148" t="s">
        <v>55</v>
      </c>
      <c r="B8" s="15">
        <f>[4]Março!$D$5</f>
        <v>20.7</v>
      </c>
      <c r="C8" s="15">
        <f>[4]Março!$D$6</f>
        <v>21.9</v>
      </c>
      <c r="D8" s="15">
        <f>[4]Março!$D$7</f>
        <v>22.5</v>
      </c>
      <c r="E8" s="15">
        <f>[4]Março!$D$8</f>
        <v>22.1</v>
      </c>
      <c r="F8" s="15">
        <f>[4]Março!$D$9</f>
        <v>21.4</v>
      </c>
      <c r="G8" s="15">
        <f>[4]Março!$D$10</f>
        <v>21.9</v>
      </c>
      <c r="H8" s="15">
        <f>[4]Março!$D$11</f>
        <v>22.2</v>
      </c>
      <c r="I8" s="15">
        <f>[4]Março!$D$12</f>
        <v>22.6</v>
      </c>
      <c r="J8" s="15">
        <f>[4]Março!$D$13</f>
        <v>24.1</v>
      </c>
      <c r="K8" s="15">
        <f>[4]Março!$D$14</f>
        <v>22.3</v>
      </c>
      <c r="L8" s="15">
        <f>[4]Março!$D$15</f>
        <v>23.2</v>
      </c>
      <c r="M8" s="15">
        <f>[4]Março!$D$16</f>
        <v>23.5</v>
      </c>
      <c r="N8" s="15">
        <f>[4]Março!$D$17</f>
        <v>24.1</v>
      </c>
      <c r="O8" s="15">
        <f>[4]Março!$D$18</f>
        <v>24.6</v>
      </c>
      <c r="P8" s="15">
        <f>[4]Março!$D$19</f>
        <v>25.4</v>
      </c>
      <c r="Q8" s="15">
        <f>[4]Março!$D$20</f>
        <v>22.1</v>
      </c>
      <c r="R8" s="15">
        <f>[4]Março!$D$21</f>
        <v>23.5</v>
      </c>
      <c r="S8" s="15">
        <f>[4]Março!$D$22</f>
        <v>25.7</v>
      </c>
      <c r="T8" s="15">
        <f>[4]Março!$D$23</f>
        <v>25</v>
      </c>
      <c r="U8" s="15">
        <f>[4]Março!$D$24</f>
        <v>24.5</v>
      </c>
      <c r="V8" s="15">
        <f>[4]Março!$D$25</f>
        <v>23.5</v>
      </c>
      <c r="W8" s="15">
        <f>[4]Março!$D$26</f>
        <v>22.1</v>
      </c>
      <c r="X8" s="15">
        <f>[4]Março!$D$27</f>
        <v>23.7</v>
      </c>
      <c r="Y8" s="15">
        <f>[4]Março!$D$28</f>
        <v>23.7</v>
      </c>
      <c r="Z8" s="15">
        <f>[4]Março!$D$29</f>
        <v>20.399999999999999</v>
      </c>
      <c r="AA8" s="15">
        <f>[4]Março!$D$30</f>
        <v>18.600000000000001</v>
      </c>
      <c r="AB8" s="15">
        <f>[4]Março!$D$31</f>
        <v>21.7</v>
      </c>
      <c r="AC8" s="15">
        <f>[4]Março!$D$32</f>
        <v>21.5</v>
      </c>
      <c r="AD8" s="15">
        <f>[4]Março!$D$33</f>
        <v>22</v>
      </c>
      <c r="AE8" s="15">
        <f>[4]Março!$D$34</f>
        <v>22.1</v>
      </c>
      <c r="AF8" s="15">
        <f>[4]Março!$D$35</f>
        <v>18.8</v>
      </c>
      <c r="AG8" s="28">
        <f t="shared" si="1"/>
        <v>18.600000000000001</v>
      </c>
      <c r="AH8" s="126">
        <f t="shared" si="2"/>
        <v>22.625806451612906</v>
      </c>
    </row>
    <row r="9" spans="1:34" ht="17.100000000000001" customHeight="1" x14ac:dyDescent="0.2">
      <c r="A9" s="148" t="s">
        <v>46</v>
      </c>
      <c r="B9" s="15" t="str">
        <f>[5]Março!$D$5</f>
        <v>*</v>
      </c>
      <c r="C9" s="15" t="str">
        <f>[5]Março!$D$6</f>
        <v>*</v>
      </c>
      <c r="D9" s="15" t="str">
        <f>[5]Março!$D$7</f>
        <v>*</v>
      </c>
      <c r="E9" s="15" t="str">
        <f>[5]Março!$D$8</f>
        <v>*</v>
      </c>
      <c r="F9" s="15" t="str">
        <f>[5]Março!$D$9</f>
        <v>*</v>
      </c>
      <c r="G9" s="15" t="str">
        <f>[5]Março!$D$10</f>
        <v>*</v>
      </c>
      <c r="H9" s="15" t="str">
        <f>[5]Março!$D$11</f>
        <v>*</v>
      </c>
      <c r="I9" s="15" t="str">
        <f>[5]Março!$D$12</f>
        <v>*</v>
      </c>
      <c r="J9" s="15" t="str">
        <f>[5]Março!$D$13</f>
        <v>*</v>
      </c>
      <c r="K9" s="15" t="str">
        <f>[5]Março!$D$14</f>
        <v>*</v>
      </c>
      <c r="L9" s="15" t="str">
        <f>[5]Março!$D$15</f>
        <v>*</v>
      </c>
      <c r="M9" s="15" t="str">
        <f>[5]Março!$D$16</f>
        <v>*</v>
      </c>
      <c r="N9" s="15" t="str">
        <f>[5]Março!$D$17</f>
        <v>*</v>
      </c>
      <c r="O9" s="15" t="str">
        <f>[5]Março!$D$18</f>
        <v>*</v>
      </c>
      <c r="P9" s="15" t="str">
        <f>[5]Março!$D$19</f>
        <v>*</v>
      </c>
      <c r="Q9" s="15" t="str">
        <f>[5]Março!$D$20</f>
        <v>*</v>
      </c>
      <c r="R9" s="15" t="str">
        <f>[5]Março!$D$21</f>
        <v>*</v>
      </c>
      <c r="S9" s="15" t="str">
        <f>[5]Março!$D$22</f>
        <v>*</v>
      </c>
      <c r="T9" s="15" t="str">
        <f>[5]Março!$D$23</f>
        <v>*</v>
      </c>
      <c r="U9" s="15" t="str">
        <f>[5]Março!$D$24</f>
        <v>*</v>
      </c>
      <c r="V9" s="15" t="str">
        <f>[5]Março!$D$25</f>
        <v>*</v>
      </c>
      <c r="W9" s="15" t="str">
        <f>[5]Março!$D$26</f>
        <v>*</v>
      </c>
      <c r="X9" s="15" t="str">
        <f>[5]Março!$D$27</f>
        <v>*</v>
      </c>
      <c r="Y9" s="15" t="str">
        <f>[5]Março!$D$28</f>
        <v>*</v>
      </c>
      <c r="Z9" s="15" t="str">
        <f>[5]Março!$D$29</f>
        <v>*</v>
      </c>
      <c r="AA9" s="15" t="str">
        <f>[5]Março!$D$30</f>
        <v>*</v>
      </c>
      <c r="AB9" s="15" t="str">
        <f>[5]Março!$D$31</f>
        <v>*</v>
      </c>
      <c r="AC9" s="15" t="str">
        <f>[5]Março!$D$32</f>
        <v>*</v>
      </c>
      <c r="AD9" s="15" t="str">
        <f>[5]Março!$D$33</f>
        <v>*</v>
      </c>
      <c r="AE9" s="15" t="str">
        <f>[5]Março!$D$34</f>
        <v>*</v>
      </c>
      <c r="AF9" s="15" t="str">
        <f>[5]Março!$D$35</f>
        <v>*</v>
      </c>
      <c r="AG9" s="28" t="s">
        <v>132</v>
      </c>
      <c r="AH9" s="126" t="s">
        <v>132</v>
      </c>
    </row>
    <row r="10" spans="1:34" ht="17.100000000000001" customHeight="1" x14ac:dyDescent="0.2">
      <c r="A10" s="148" t="s">
        <v>2</v>
      </c>
      <c r="B10" s="15">
        <f>[6]Março!$D$5</f>
        <v>22</v>
      </c>
      <c r="C10" s="15">
        <f>[6]Março!$D$6</f>
        <v>21.3</v>
      </c>
      <c r="D10" s="15">
        <f>[6]Março!$D$7</f>
        <v>21.6</v>
      </c>
      <c r="E10" s="15">
        <f>[6]Março!$D$8</f>
        <v>22.4</v>
      </c>
      <c r="F10" s="15">
        <f>[6]Março!$D$9</f>
        <v>21.4</v>
      </c>
      <c r="G10" s="15">
        <f>[6]Março!$D$10</f>
        <v>21.9</v>
      </c>
      <c r="H10" s="15">
        <f>[6]Março!$D$11</f>
        <v>20.7</v>
      </c>
      <c r="I10" s="15">
        <f>[6]Março!$D$12</f>
        <v>21.2</v>
      </c>
      <c r="J10" s="15">
        <f>[6]Março!$D$13</f>
        <v>21.5</v>
      </c>
      <c r="K10" s="15">
        <f>[6]Março!$D$14</f>
        <v>20.2</v>
      </c>
      <c r="L10" s="15">
        <f>[6]Março!$D$15</f>
        <v>20.5</v>
      </c>
      <c r="M10" s="15">
        <f>[6]Março!$D$16</f>
        <v>22.4</v>
      </c>
      <c r="N10" s="15">
        <f>[6]Março!$D$17</f>
        <v>23.3</v>
      </c>
      <c r="O10" s="15">
        <f>[6]Março!$D$18</f>
        <v>23.4</v>
      </c>
      <c r="P10" s="15">
        <f>[6]Março!$D$19</f>
        <v>23.3</v>
      </c>
      <c r="Q10" s="15">
        <f>[6]Março!$D$20</f>
        <v>23.3</v>
      </c>
      <c r="R10" s="15">
        <f>[6]Março!$D$21</f>
        <v>23.2</v>
      </c>
      <c r="S10" s="15">
        <f>[6]Março!$D$22</f>
        <v>22</v>
      </c>
      <c r="T10" s="15">
        <f>[6]Março!$D$23</f>
        <v>22.5</v>
      </c>
      <c r="U10" s="15">
        <f>[6]Março!$D$24</f>
        <v>21.8</v>
      </c>
      <c r="V10" s="15">
        <f>[6]Março!$D$25</f>
        <v>21.9</v>
      </c>
      <c r="W10" s="15">
        <f>[6]Março!$D$26</f>
        <v>22.3</v>
      </c>
      <c r="X10" s="15">
        <f>[6]Março!$D$27</f>
        <v>22.1</v>
      </c>
      <c r="Y10" s="15">
        <f>[6]Março!$D$28</f>
        <v>23.1</v>
      </c>
      <c r="Z10" s="15">
        <f>[6]Março!$D$29</f>
        <v>21.6</v>
      </c>
      <c r="AA10" s="15">
        <f>[6]Março!$D$30</f>
        <v>16.2</v>
      </c>
      <c r="AB10" s="15">
        <f>[6]Março!$D$31</f>
        <v>20.7</v>
      </c>
      <c r="AC10" s="15">
        <f>[6]Março!$D$32</f>
        <v>20</v>
      </c>
      <c r="AD10" s="15">
        <f>[6]Março!$D$33</f>
        <v>22.4</v>
      </c>
      <c r="AE10" s="15">
        <f>[6]Março!$D$34</f>
        <v>20.8</v>
      </c>
      <c r="AF10" s="15">
        <f>[6]Março!$D$35</f>
        <v>20.399999999999999</v>
      </c>
      <c r="AG10" s="28">
        <f t="shared" si="1"/>
        <v>16.2</v>
      </c>
      <c r="AH10" s="126">
        <f t="shared" si="2"/>
        <v>21.658064516129031</v>
      </c>
    </row>
    <row r="11" spans="1:34" ht="17.100000000000001" customHeight="1" x14ac:dyDescent="0.2">
      <c r="A11" s="148" t="s">
        <v>3</v>
      </c>
      <c r="B11" s="15">
        <f>[7]Março!$D$5</f>
        <v>20.100000000000001</v>
      </c>
      <c r="C11" s="15">
        <f>[7]Março!$D$6</f>
        <v>21.5</v>
      </c>
      <c r="D11" s="15">
        <f>[7]Março!$D$7</f>
        <v>22.4</v>
      </c>
      <c r="E11" s="15">
        <f>[7]Março!$D$8</f>
        <v>22.5</v>
      </c>
      <c r="F11" s="15">
        <f>[7]Março!$D$9</f>
        <v>21.5</v>
      </c>
      <c r="G11" s="15">
        <f>[7]Março!$D$10</f>
        <v>22.7</v>
      </c>
      <c r="H11" s="15">
        <f>[7]Março!$D$11</f>
        <v>22</v>
      </c>
      <c r="I11" s="15">
        <f>[7]Março!$D$12</f>
        <v>22.4</v>
      </c>
      <c r="J11" s="15">
        <f>[7]Março!$D$13</f>
        <v>22.9</v>
      </c>
      <c r="K11" s="15">
        <f>[7]Março!$D$14</f>
        <v>22</v>
      </c>
      <c r="L11" s="15">
        <f>[7]Março!$D$15</f>
        <v>23</v>
      </c>
      <c r="M11" s="15">
        <f>[7]Março!$D$16</f>
        <v>22.4</v>
      </c>
      <c r="N11" s="15">
        <f>[7]Março!$D$17</f>
        <v>22.3</v>
      </c>
      <c r="O11" s="15">
        <f>[7]Março!$D$18</f>
        <v>22.4</v>
      </c>
      <c r="P11" s="15">
        <f>[7]Março!$D$19</f>
        <v>22.2</v>
      </c>
      <c r="Q11" s="15">
        <f>[7]Março!$D$20</f>
        <v>21.9</v>
      </c>
      <c r="R11" s="15">
        <f>[7]Março!$D$21</f>
        <v>23.2</v>
      </c>
      <c r="S11" s="15">
        <f>[7]Março!$D$22</f>
        <v>22.5</v>
      </c>
      <c r="T11" s="15">
        <f>[7]Março!$D$23</f>
        <v>22.3</v>
      </c>
      <c r="U11" s="15">
        <f>[7]Março!$D$24</f>
        <v>21.3</v>
      </c>
      <c r="V11" s="15">
        <f>[7]Março!$D$25</f>
        <v>22.8</v>
      </c>
      <c r="W11" s="15">
        <f>[7]Março!$D$26</f>
        <v>21.9</v>
      </c>
      <c r="X11" s="15">
        <f>[7]Março!$D$27</f>
        <v>22.6</v>
      </c>
      <c r="Y11" s="15">
        <f>[7]Março!$D$28</f>
        <v>23.2</v>
      </c>
      <c r="Z11" s="15">
        <f>[7]Março!$D$29</f>
        <v>23.2</v>
      </c>
      <c r="AA11" s="15">
        <f>[7]Março!$D$30</f>
        <v>21.3</v>
      </c>
      <c r="AB11" s="15">
        <f>[7]Março!$D$31</f>
        <v>20.2</v>
      </c>
      <c r="AC11" s="15">
        <f>[7]Março!$D$32</f>
        <v>22.4</v>
      </c>
      <c r="AD11" s="15">
        <f>[7]Março!$D$33</f>
        <v>20.7</v>
      </c>
      <c r="AE11" s="15">
        <f>[7]Março!$D$34</f>
        <v>20.5</v>
      </c>
      <c r="AF11" s="15">
        <f>[7]Março!$D$35</f>
        <v>21.5</v>
      </c>
      <c r="AG11" s="28">
        <f t="shared" si="1"/>
        <v>20.100000000000001</v>
      </c>
      <c r="AH11" s="126">
        <f>AVERAGE(B11:AF11)</f>
        <v>22.058064516129033</v>
      </c>
    </row>
    <row r="12" spans="1:34" ht="17.100000000000001" customHeight="1" x14ac:dyDescent="0.2">
      <c r="A12" s="148" t="s">
        <v>4</v>
      </c>
      <c r="B12" s="15">
        <f>[8]Março!$D$5</f>
        <v>19.7</v>
      </c>
      <c r="C12" s="15">
        <f>[8]Março!$D$6</f>
        <v>19.399999999999999</v>
      </c>
      <c r="D12" s="15">
        <f>[8]Março!$D$7</f>
        <v>19.8</v>
      </c>
      <c r="E12" s="15">
        <f>[8]Março!$D$8</f>
        <v>20</v>
      </c>
      <c r="F12" s="15">
        <f>[8]Março!$D$9</f>
        <v>19.8</v>
      </c>
      <c r="G12" s="15">
        <f>[8]Março!$D$10</f>
        <v>19.7</v>
      </c>
      <c r="H12" s="15">
        <f>[8]Março!$D$11</f>
        <v>19.5</v>
      </c>
      <c r="I12" s="15">
        <f>[8]Março!$D$12</f>
        <v>20.6</v>
      </c>
      <c r="J12" s="15">
        <f>[8]Março!$D$13</f>
        <v>20.399999999999999</v>
      </c>
      <c r="K12" s="15">
        <f>[8]Março!$D$14</f>
        <v>19.399999999999999</v>
      </c>
      <c r="L12" s="15">
        <f>[8]Março!$D$15</f>
        <v>20.7</v>
      </c>
      <c r="M12" s="15">
        <f>[8]Março!$D$16</f>
        <v>21.1</v>
      </c>
      <c r="N12" s="15">
        <f>[8]Março!$D$17</f>
        <v>21.6</v>
      </c>
      <c r="O12" s="15">
        <f>[8]Março!$D$18</f>
        <v>21.8</v>
      </c>
      <c r="P12" s="15">
        <f>[8]Março!$D$19</f>
        <v>21.5</v>
      </c>
      <c r="Q12" s="15">
        <f>[8]Março!$D$20</f>
        <v>18.5</v>
      </c>
      <c r="R12" s="15">
        <f>[8]Março!$D$21</f>
        <v>21.1</v>
      </c>
      <c r="S12" s="15">
        <f>[8]Março!$D$22</f>
        <v>20.100000000000001</v>
      </c>
      <c r="T12" s="15">
        <f>[8]Março!$D$23</f>
        <v>20.3</v>
      </c>
      <c r="U12" s="15">
        <f>[8]Março!$D$24</f>
        <v>20.8</v>
      </c>
      <c r="V12" s="15">
        <f>[8]Março!$D$25</f>
        <v>22.1</v>
      </c>
      <c r="W12" s="15">
        <f>[8]Março!$D$26</f>
        <v>21.6</v>
      </c>
      <c r="X12" s="15">
        <f>[8]Março!$D$27</f>
        <v>20.5</v>
      </c>
      <c r="Y12" s="15">
        <f>[8]Março!$D$28</f>
        <v>21.2</v>
      </c>
      <c r="Z12" s="15">
        <f>[8]Março!$D$29</f>
        <v>19.3</v>
      </c>
      <c r="AA12" s="15">
        <f>[8]Março!$D$30</f>
        <v>19.5</v>
      </c>
      <c r="AB12" s="15">
        <f>[8]Março!$D$31</f>
        <v>19.100000000000001</v>
      </c>
      <c r="AC12" s="15">
        <f>[8]Março!$D$32</f>
        <v>20.3</v>
      </c>
      <c r="AD12" s="15">
        <f>[8]Março!$D$33</f>
        <v>19.8</v>
      </c>
      <c r="AE12" s="15">
        <f>[8]Março!$D$34</f>
        <v>20</v>
      </c>
      <c r="AF12" s="15">
        <f>[8]Março!$D$35</f>
        <v>19</v>
      </c>
      <c r="AG12" s="28">
        <f t="shared" si="1"/>
        <v>18.5</v>
      </c>
      <c r="AH12" s="126">
        <f t="shared" si="2"/>
        <v>20.264516129032259</v>
      </c>
    </row>
    <row r="13" spans="1:34" ht="17.100000000000001" customHeight="1" x14ac:dyDescent="0.2">
      <c r="A13" s="148" t="s">
        <v>5</v>
      </c>
      <c r="B13" s="15">
        <f>[9]Março!$D$5</f>
        <v>25.1</v>
      </c>
      <c r="C13" s="15">
        <f>[9]Março!$D$6</f>
        <v>25.3</v>
      </c>
      <c r="D13" s="16">
        <f>[9]Março!$D$7</f>
        <v>25.1</v>
      </c>
      <c r="E13" s="16">
        <f>[9]Março!$D$8</f>
        <v>25.5</v>
      </c>
      <c r="F13" s="16">
        <f>[9]Março!$D$9</f>
        <v>25</v>
      </c>
      <c r="G13" s="16">
        <f>[9]Março!$D$10</f>
        <v>23.3</v>
      </c>
      <c r="H13" s="16">
        <f>[9]Março!$D$11</f>
        <v>23.7</v>
      </c>
      <c r="I13" s="16">
        <f>[9]Março!$D$12</f>
        <v>24.8</v>
      </c>
      <c r="J13" s="16">
        <f>[9]Março!$D$13</f>
        <v>26.1</v>
      </c>
      <c r="K13" s="16">
        <f>[9]Março!$D$14</f>
        <v>24.9</v>
      </c>
      <c r="L13" s="16">
        <f>[9]Março!$D$15</f>
        <v>25.4</v>
      </c>
      <c r="M13" s="16">
        <f>[9]Março!$D$16</f>
        <v>25.7</v>
      </c>
      <c r="N13" s="16">
        <f>[9]Março!$D$17</f>
        <v>26.2</v>
      </c>
      <c r="O13" s="16">
        <f>[9]Março!$D$18</f>
        <v>27</v>
      </c>
      <c r="P13" s="15">
        <f>[9]Março!$D$19</f>
        <v>25.2</v>
      </c>
      <c r="Q13" s="15">
        <f>[9]Março!$D$20</f>
        <v>26.8</v>
      </c>
      <c r="R13" s="15">
        <f>[9]Março!$D$21</f>
        <v>26.7</v>
      </c>
      <c r="S13" s="15">
        <f>[9]Março!$D$22</f>
        <v>27.6</v>
      </c>
      <c r="T13" s="15">
        <f>[9]Março!$D$23</f>
        <v>25.1</v>
      </c>
      <c r="U13" s="15">
        <f>[9]Março!$D$24</f>
        <v>21.9</v>
      </c>
      <c r="V13" s="15">
        <f>[9]Março!$D$25</f>
        <v>23.6</v>
      </c>
      <c r="W13" s="15">
        <f>[9]Março!$D$26</f>
        <v>24.3</v>
      </c>
      <c r="X13" s="15">
        <f>[9]Março!$D$27</f>
        <v>27</v>
      </c>
      <c r="Y13" s="15">
        <f>[9]Março!$D$28</f>
        <v>27</v>
      </c>
      <c r="Z13" s="15">
        <f>[9]Março!$D$29</f>
        <v>22.8</v>
      </c>
      <c r="AA13" s="15">
        <f>[9]Março!$D$30</f>
        <v>19.8</v>
      </c>
      <c r="AB13" s="15">
        <f>[9]Março!$D$31</f>
        <v>21.1</v>
      </c>
      <c r="AC13" s="15">
        <f>[9]Março!$D$32</f>
        <v>20.8</v>
      </c>
      <c r="AD13" s="15">
        <f>[9]Março!$D$33</f>
        <v>23.4</v>
      </c>
      <c r="AE13" s="15">
        <f>[9]Março!$D$34</f>
        <v>23</v>
      </c>
      <c r="AF13" s="15">
        <f>[9]Março!$D$35</f>
        <v>23.8</v>
      </c>
      <c r="AG13" s="28">
        <f t="shared" si="1"/>
        <v>19.8</v>
      </c>
      <c r="AH13" s="126">
        <f t="shared" si="2"/>
        <v>24.612903225806445</v>
      </c>
    </row>
    <row r="14" spans="1:34" ht="17.100000000000001" customHeight="1" x14ac:dyDescent="0.2">
      <c r="A14" s="148" t="s">
        <v>48</v>
      </c>
      <c r="B14" s="15">
        <f>[10]Março!$D$5</f>
        <v>20.2</v>
      </c>
      <c r="C14" s="15">
        <f>[10]Março!$D$6</f>
        <v>17.399999999999999</v>
      </c>
      <c r="D14" s="16">
        <f>[10]Março!$D$7</f>
        <v>20.100000000000001</v>
      </c>
      <c r="E14" s="16">
        <f>[10]Março!$D$8</f>
        <v>19.8</v>
      </c>
      <c r="F14" s="16">
        <f>[10]Março!$D$9</f>
        <v>19.600000000000001</v>
      </c>
      <c r="G14" s="16">
        <f>[10]Março!$D$10</f>
        <v>19.600000000000001</v>
      </c>
      <c r="H14" s="16">
        <f>[10]Março!$D$11</f>
        <v>19.600000000000001</v>
      </c>
      <c r="I14" s="16">
        <f>[10]Março!$D$12</f>
        <v>20.399999999999999</v>
      </c>
      <c r="J14" s="16">
        <f>[10]Março!$D$13</f>
        <v>20.5</v>
      </c>
      <c r="K14" s="16">
        <f>[10]Março!$D$14</f>
        <v>20</v>
      </c>
      <c r="L14" s="16">
        <f>[10]Março!$D$15</f>
        <v>20.7</v>
      </c>
      <c r="M14" s="16">
        <f>[10]Março!$D$16</f>
        <v>20.5</v>
      </c>
      <c r="N14" s="16">
        <f>[10]Março!$D$17</f>
        <v>21.3</v>
      </c>
      <c r="O14" s="16">
        <f>[10]Março!$D$18</f>
        <v>21.1</v>
      </c>
      <c r="P14" s="15">
        <f>[10]Março!$D$19</f>
        <v>21.1</v>
      </c>
      <c r="Q14" s="15">
        <f>[10]Março!$D$20</f>
        <v>19.100000000000001</v>
      </c>
      <c r="R14" s="15">
        <f>[10]Março!$D$21</f>
        <v>21.2</v>
      </c>
      <c r="S14" s="15">
        <f>[10]Março!$D$22</f>
        <v>19.100000000000001</v>
      </c>
      <c r="T14" s="15">
        <f>[10]Março!$D$23</f>
        <v>19.7</v>
      </c>
      <c r="U14" s="15">
        <f>[10]Março!$D$24</f>
        <v>20.3</v>
      </c>
      <c r="V14" s="15">
        <f>[10]Março!$D$25</f>
        <v>20.100000000000001</v>
      </c>
      <c r="W14" s="15">
        <f>[10]Março!$D$26</f>
        <v>20.8</v>
      </c>
      <c r="X14" s="15">
        <f>[10]Março!$D$27</f>
        <v>20.399999999999999</v>
      </c>
      <c r="Y14" s="15">
        <f>[10]Março!$D$28</f>
        <v>20.100000000000001</v>
      </c>
      <c r="Z14" s="15">
        <f>[10]Março!$D$29</f>
        <v>18.899999999999999</v>
      </c>
      <c r="AA14" s="15">
        <f>[10]Março!$D$30</f>
        <v>19.3</v>
      </c>
      <c r="AB14" s="15">
        <f>[10]Março!$D$31</f>
        <v>19.2</v>
      </c>
      <c r="AC14" s="15">
        <f>[10]Março!$D$32</f>
        <v>19.5</v>
      </c>
      <c r="AD14" s="15">
        <f>[10]Março!$D$33</f>
        <v>19.899999999999999</v>
      </c>
      <c r="AE14" s="15">
        <f>[10]Março!$D$34</f>
        <v>20.2</v>
      </c>
      <c r="AF14" s="15">
        <f>[10]Março!$D$35</f>
        <v>18.8</v>
      </c>
      <c r="AG14" s="28">
        <f>MIN(B14:AF14)</f>
        <v>17.399999999999999</v>
      </c>
      <c r="AH14" s="126">
        <f>AVERAGE(B14:AF14)</f>
        <v>19.951612903225811</v>
      </c>
    </row>
    <row r="15" spans="1:34" ht="17.100000000000001" customHeight="1" x14ac:dyDescent="0.2">
      <c r="A15" s="148" t="s">
        <v>6</v>
      </c>
      <c r="B15" s="16">
        <f>[11]Março!$D$5</f>
        <v>22.3</v>
      </c>
      <c r="C15" s="16">
        <f>[11]Março!$D$6</f>
        <v>22.9</v>
      </c>
      <c r="D15" s="16">
        <f>[11]Março!$D$7</f>
        <v>22.6</v>
      </c>
      <c r="E15" s="16">
        <f>[11]Março!$D$8</f>
        <v>23.1</v>
      </c>
      <c r="F15" s="16">
        <f>[11]Março!$D$9</f>
        <v>22.3</v>
      </c>
      <c r="G15" s="16">
        <f>[11]Março!$D$10</f>
        <v>22.3</v>
      </c>
      <c r="H15" s="16">
        <f>[11]Março!$D$11</f>
        <v>21.4</v>
      </c>
      <c r="I15" s="16">
        <f>[11]Março!$D$12</f>
        <v>22.4</v>
      </c>
      <c r="J15" s="16">
        <f>[11]Março!$D$13</f>
        <v>22.4</v>
      </c>
      <c r="K15" s="16">
        <f>[11]Março!$D$14</f>
        <v>22.2</v>
      </c>
      <c r="L15" s="16">
        <f>[11]Março!$D$15</f>
        <v>22.4</v>
      </c>
      <c r="M15" s="16">
        <f>[11]Março!$D$16</f>
        <v>22.8</v>
      </c>
      <c r="N15" s="16">
        <f>[11]Março!$D$17</f>
        <v>23.3</v>
      </c>
      <c r="O15" s="16">
        <f>[11]Março!$D$18</f>
        <v>23.5</v>
      </c>
      <c r="P15" s="16">
        <f>[11]Março!$D$19</f>
        <v>23.5</v>
      </c>
      <c r="Q15" s="16">
        <f>[11]Março!$D$20</f>
        <v>22.7</v>
      </c>
      <c r="R15" s="16">
        <f>[11]Março!$D$21</f>
        <v>23.4</v>
      </c>
      <c r="S15" s="16">
        <f>[11]Março!$D$22</f>
        <v>22.6</v>
      </c>
      <c r="T15" s="16">
        <f>[11]Março!$D$23</f>
        <v>23.1</v>
      </c>
      <c r="U15" s="16">
        <f>[11]Março!$D$24</f>
        <v>22.6</v>
      </c>
      <c r="V15" s="16">
        <f>[11]Março!$D$25</f>
        <v>22.5</v>
      </c>
      <c r="W15" s="16">
        <f>[11]Março!$D$26</f>
        <v>22.8</v>
      </c>
      <c r="X15" s="16">
        <f>[11]Março!$D$27</f>
        <v>22.9</v>
      </c>
      <c r="Y15" s="16">
        <f>[11]Março!$D$28</f>
        <v>22.7</v>
      </c>
      <c r="Z15" s="16">
        <f>[11]Março!$D$29</f>
        <v>22</v>
      </c>
      <c r="AA15" s="16">
        <f>[11]Março!$D$30</f>
        <v>20.6</v>
      </c>
      <c r="AB15" s="16">
        <f>[11]Março!$D$31</f>
        <v>21.6</v>
      </c>
      <c r="AC15" s="16">
        <f>[11]Março!$D$32</f>
        <v>22</v>
      </c>
      <c r="AD15" s="16">
        <f>[11]Março!$D$33</f>
        <v>22</v>
      </c>
      <c r="AE15" s="16">
        <f>[11]Março!$D$34</f>
        <v>21.3</v>
      </c>
      <c r="AF15" s="16">
        <f>[11]Março!$D$35</f>
        <v>21.2</v>
      </c>
      <c r="AG15" s="28">
        <f t="shared" si="1"/>
        <v>20.6</v>
      </c>
      <c r="AH15" s="126">
        <f t="shared" si="2"/>
        <v>22.432258064516137</v>
      </c>
    </row>
    <row r="16" spans="1:34" ht="17.100000000000001" customHeight="1" x14ac:dyDescent="0.2">
      <c r="A16" s="148" t="s">
        <v>7</v>
      </c>
      <c r="B16" s="16">
        <f>[12]Março!$D$5</f>
        <v>20.5</v>
      </c>
      <c r="C16" s="16">
        <f>[12]Março!$D$6</f>
        <v>21.2</v>
      </c>
      <c r="D16" s="16">
        <f>[12]Março!$D$7</f>
        <v>21.4</v>
      </c>
      <c r="E16" s="16">
        <f>[12]Março!$D$8</f>
        <v>20.7</v>
      </c>
      <c r="F16" s="16">
        <f>[12]Março!$D$9</f>
        <v>20.100000000000001</v>
      </c>
      <c r="G16" s="16">
        <f>[12]Março!$D$10</f>
        <v>20.399999999999999</v>
      </c>
      <c r="H16" s="16">
        <f>[12]Março!$D$11</f>
        <v>20.2</v>
      </c>
      <c r="I16" s="16">
        <f>[12]Março!$D$12</f>
        <v>20.6</v>
      </c>
      <c r="J16" s="16">
        <f>[12]Março!$D$13</f>
        <v>22.5</v>
      </c>
      <c r="K16" s="16">
        <f>[12]Março!$D$14</f>
        <v>20.8</v>
      </c>
      <c r="L16" s="16">
        <f>[12]Março!$D$15</f>
        <v>22.2</v>
      </c>
      <c r="M16" s="16">
        <f>[12]Março!$D$16</f>
        <v>23.9</v>
      </c>
      <c r="N16" s="16">
        <f>[12]Março!$D$17</f>
        <v>23</v>
      </c>
      <c r="O16" s="16">
        <f>[12]Março!$D$18</f>
        <v>24</v>
      </c>
      <c r="P16" s="16">
        <f>[12]Março!$D$19</f>
        <v>23.4</v>
      </c>
      <c r="Q16" s="16">
        <f>[12]Março!$D$20</f>
        <v>21.3</v>
      </c>
      <c r="R16" s="16">
        <f>[12]Março!$D$21</f>
        <v>22.2</v>
      </c>
      <c r="S16" s="16">
        <f>[12]Março!$D$22</f>
        <v>22.3</v>
      </c>
      <c r="T16" s="16">
        <f>[12]Março!$D$23</f>
        <v>23.7</v>
      </c>
      <c r="U16" s="16">
        <f>[12]Março!$D$24</f>
        <v>22.6</v>
      </c>
      <c r="V16" s="16">
        <f>[12]Março!$D$25</f>
        <v>21.7</v>
      </c>
      <c r="W16" s="16">
        <f>[12]Março!$D$26</f>
        <v>21.7</v>
      </c>
      <c r="X16" s="16">
        <f>[12]Março!$D$27</f>
        <v>22.4</v>
      </c>
      <c r="Y16" s="16">
        <f>[12]Março!$D$28</f>
        <v>22.8</v>
      </c>
      <c r="Z16" s="16">
        <f>[12]Março!$D$29</f>
        <v>19.5</v>
      </c>
      <c r="AA16" s="16">
        <f>[12]Março!$D$30</f>
        <v>12.9</v>
      </c>
      <c r="AB16" s="16">
        <f>[12]Março!$D$31</f>
        <v>19.100000000000001</v>
      </c>
      <c r="AC16" s="16">
        <f>[12]Março!$D$32</f>
        <v>20.5</v>
      </c>
      <c r="AD16" s="16">
        <f>[12]Março!$D$33</f>
        <v>20.9</v>
      </c>
      <c r="AE16" s="16">
        <f>[12]Março!$D$34</f>
        <v>19.8</v>
      </c>
      <c r="AF16" s="16">
        <f>[12]Março!$D$35</f>
        <v>20.3</v>
      </c>
      <c r="AG16" s="28">
        <f t="shared" si="1"/>
        <v>12.9</v>
      </c>
      <c r="AH16" s="126">
        <f>AVERAGE(B16:AF16)</f>
        <v>21.245161290322574</v>
      </c>
    </row>
    <row r="17" spans="1:34" ht="17.100000000000001" customHeight="1" x14ac:dyDescent="0.2">
      <c r="A17" s="148" t="s">
        <v>8</v>
      </c>
      <c r="B17" s="16">
        <f>[13]Março!$D$5</f>
        <v>20.6</v>
      </c>
      <c r="C17" s="16">
        <f>[13]Março!$D$6</f>
        <v>21.2</v>
      </c>
      <c r="D17" s="16">
        <f>[13]Março!$D$7</f>
        <v>22.3</v>
      </c>
      <c r="E17" s="16">
        <f>[13]Março!$D$8</f>
        <v>20.5</v>
      </c>
      <c r="F17" s="16">
        <f>[13]Março!$D$9</f>
        <v>19.8</v>
      </c>
      <c r="G17" s="16">
        <f>[13]Março!$D$10</f>
        <v>20.5</v>
      </c>
      <c r="H17" s="16">
        <f>[13]Março!$D$11</f>
        <v>21.3</v>
      </c>
      <c r="I17" s="16">
        <f>[13]Março!$D$12</f>
        <v>19.899999999999999</v>
      </c>
      <c r="J17" s="16">
        <f>[13]Março!$D$13</f>
        <v>20.8</v>
      </c>
      <c r="K17" s="16">
        <f>[13]Março!$D$14</f>
        <v>21.3</v>
      </c>
      <c r="L17" s="16">
        <f>[13]Março!$D$15</f>
        <v>22.6</v>
      </c>
      <c r="M17" s="16">
        <f>[13]Março!$D$16</f>
        <v>23.6</v>
      </c>
      <c r="N17" s="16">
        <f>[13]Março!$D$17</f>
        <v>24.4</v>
      </c>
      <c r="O17" s="16">
        <f>[13]Março!$D$18</f>
        <v>22.8</v>
      </c>
      <c r="P17" s="16">
        <f>[13]Março!$D$19</f>
        <v>19.3</v>
      </c>
      <c r="Q17" s="16">
        <f>[13]Março!$D$20</f>
        <v>20.2</v>
      </c>
      <c r="R17" s="16">
        <f>[13]Março!$D$21</f>
        <v>23.8</v>
      </c>
      <c r="S17" s="16">
        <f>[13]Março!$D$22</f>
        <v>24.7</v>
      </c>
      <c r="T17" s="16">
        <f>[13]Março!$D$23</f>
        <v>24.8</v>
      </c>
      <c r="U17" s="16">
        <f>[13]Março!$D$24</f>
        <v>22.7</v>
      </c>
      <c r="V17" s="16">
        <f>[13]Março!$D$25</f>
        <v>21.9</v>
      </c>
      <c r="W17" s="16">
        <f>[13]Março!$D$26</f>
        <v>21.4</v>
      </c>
      <c r="X17" s="16">
        <f>[13]Março!$D$27</f>
        <v>23.2</v>
      </c>
      <c r="Y17" s="16">
        <f>[13]Março!$D$28</f>
        <v>20.8</v>
      </c>
      <c r="Z17" s="16">
        <f>[13]Março!$D$29</f>
        <v>19.100000000000001</v>
      </c>
      <c r="AA17" s="16">
        <f>[13]Março!$D$30</f>
        <v>13.5</v>
      </c>
      <c r="AB17" s="16">
        <f>[13]Março!$D$31</f>
        <v>19.899999999999999</v>
      </c>
      <c r="AC17" s="16">
        <f>[13]Março!$D$32</f>
        <v>20.9</v>
      </c>
      <c r="AD17" s="16">
        <f>[13]Março!$D$33</f>
        <v>21.2</v>
      </c>
      <c r="AE17" s="16">
        <f>[13]Março!$D$34</f>
        <v>20.9</v>
      </c>
      <c r="AF17" s="16">
        <f>[13]Março!$D$35</f>
        <v>20.9</v>
      </c>
      <c r="AG17" s="28">
        <f>MIN(B17:AF17)</f>
        <v>13.5</v>
      </c>
      <c r="AH17" s="126">
        <f>AVERAGE(B17:AF17)</f>
        <v>21.316129032258065</v>
      </c>
    </row>
    <row r="18" spans="1:34" ht="17.100000000000001" customHeight="1" x14ac:dyDescent="0.2">
      <c r="A18" s="148" t="s">
        <v>9</v>
      </c>
      <c r="B18" s="16">
        <f>[14]Março!$D$5</f>
        <v>20.9</v>
      </c>
      <c r="C18" s="16">
        <f>[14]Março!$D$6</f>
        <v>21.1</v>
      </c>
      <c r="D18" s="16">
        <f>[14]Março!$D$7</f>
        <v>21.5</v>
      </c>
      <c r="E18" s="16">
        <f>[14]Março!$D$8</f>
        <v>21.2</v>
      </c>
      <c r="F18" s="16">
        <f>[14]Março!$D$9</f>
        <v>21.2</v>
      </c>
      <c r="G18" s="16">
        <f>[14]Março!$D$10</f>
        <v>21.1</v>
      </c>
      <c r="H18" s="16">
        <f>[14]Março!$D$11</f>
        <v>21.5</v>
      </c>
      <c r="I18" s="16">
        <f>[14]Março!$D$12</f>
        <v>22.4</v>
      </c>
      <c r="J18" s="16">
        <f>[14]Março!$D$13</f>
        <v>20.9</v>
      </c>
      <c r="K18" s="16">
        <f>[14]Março!$D$14</f>
        <v>21.1</v>
      </c>
      <c r="L18" s="16">
        <f>[14]Março!$D$15</f>
        <v>22.7</v>
      </c>
      <c r="M18" s="16">
        <f>[14]Março!$D$16</f>
        <v>24.8</v>
      </c>
      <c r="N18" s="16">
        <f>[14]Março!$D$17</f>
        <v>24.8</v>
      </c>
      <c r="O18" s="16">
        <f>[14]Março!$D$18</f>
        <v>24.4</v>
      </c>
      <c r="P18" s="16">
        <f>[14]Março!$D$19</f>
        <v>24.3</v>
      </c>
      <c r="Q18" s="16">
        <f>[14]Março!$D$20</f>
        <v>21.2</v>
      </c>
      <c r="R18" s="16">
        <f>[14]Março!$D$21</f>
        <v>24.4</v>
      </c>
      <c r="S18" s="16">
        <f>[14]Março!$D$22</f>
        <v>25.1</v>
      </c>
      <c r="T18" s="16">
        <f>[14]Março!$D$23</f>
        <v>24.3</v>
      </c>
      <c r="U18" s="16">
        <f>[14]Março!$D$24</f>
        <v>23.4</v>
      </c>
      <c r="V18" s="16">
        <f>[14]Março!$D$25</f>
        <v>22.5</v>
      </c>
      <c r="W18" s="16">
        <f>[14]Março!$D$26</f>
        <v>22.2</v>
      </c>
      <c r="X18" s="16">
        <f>[14]Março!$D$27</f>
        <v>24.4</v>
      </c>
      <c r="Y18" s="16">
        <f>[14]Março!$D$28</f>
        <v>23.6</v>
      </c>
      <c r="Z18" s="16">
        <f>[14]Março!$D$29</f>
        <v>19.2</v>
      </c>
      <c r="AA18" s="16">
        <f>[14]Março!$D$30</f>
        <v>15</v>
      </c>
      <c r="AB18" s="16">
        <f>[14]Março!$D$31</f>
        <v>21.3</v>
      </c>
      <c r="AC18" s="16">
        <f>[14]Março!$D$32</f>
        <v>20.9</v>
      </c>
      <c r="AD18" s="16">
        <f>[14]Março!$D$33</f>
        <v>22</v>
      </c>
      <c r="AE18" s="16">
        <f>[14]Março!$D$34</f>
        <v>21.2</v>
      </c>
      <c r="AF18" s="16">
        <f>[14]Março!$D$35</f>
        <v>20.9</v>
      </c>
      <c r="AG18" s="28">
        <f t="shared" ref="AG18:AG30" si="3">MIN(B18:AF18)</f>
        <v>15</v>
      </c>
      <c r="AH18" s="126">
        <f t="shared" ref="AH18:AH30" si="4">AVERAGE(B18:AF18)</f>
        <v>22.112903225806452</v>
      </c>
    </row>
    <row r="19" spans="1:34" ht="17.100000000000001" customHeight="1" x14ac:dyDescent="0.2">
      <c r="A19" s="148" t="s">
        <v>47</v>
      </c>
      <c r="B19" s="16">
        <f>[15]Março!$D$5</f>
        <v>23.9</v>
      </c>
      <c r="C19" s="16">
        <f>[15]Março!$D$6</f>
        <v>22.7</v>
      </c>
      <c r="D19" s="16">
        <f>[15]Março!$D$7</f>
        <v>25.8</v>
      </c>
      <c r="E19" s="16">
        <f>[15]Março!$D$8</f>
        <v>25.1</v>
      </c>
      <c r="F19" s="16">
        <f>[15]Março!$D$9</f>
        <v>24.9</v>
      </c>
      <c r="G19" s="16">
        <f>[15]Março!$D$10</f>
        <v>23.8</v>
      </c>
      <c r="H19" s="16">
        <f>[15]Março!$D$11</f>
        <v>23.2</v>
      </c>
      <c r="I19" s="16">
        <f>[15]Março!$D$12</f>
        <v>24.2</v>
      </c>
      <c r="J19" s="16">
        <f>[15]Março!$D$13</f>
        <v>23.7</v>
      </c>
      <c r="K19" s="16">
        <f>[15]Março!$D$14</f>
        <v>23.6</v>
      </c>
      <c r="L19" s="16">
        <f>[15]Março!$D$15</f>
        <v>24.6</v>
      </c>
      <c r="M19" s="16">
        <f>[15]Março!$D$16</f>
        <v>25.2</v>
      </c>
      <c r="N19" s="16">
        <f>[15]Março!$D$17</f>
        <v>25.5</v>
      </c>
      <c r="O19" s="16">
        <f>[15]Março!$D$18</f>
        <v>25.8</v>
      </c>
      <c r="P19" s="16">
        <f>[15]Março!$D$19</f>
        <v>26.1</v>
      </c>
      <c r="Q19" s="16">
        <f>[15]Março!$D$20</f>
        <v>23.6</v>
      </c>
      <c r="R19" s="16">
        <f>[15]Março!$D$21</f>
        <v>25.5</v>
      </c>
      <c r="S19" s="16">
        <f>[15]Março!$D$22</f>
        <v>25</v>
      </c>
      <c r="T19" s="16">
        <f>[15]Março!$D$23</f>
        <v>25.1</v>
      </c>
      <c r="U19" s="16">
        <f>[15]Março!$D$24</f>
        <v>25.9</v>
      </c>
      <c r="V19" s="16">
        <f>[15]Março!$D$25</f>
        <v>25.1</v>
      </c>
      <c r="W19" s="16">
        <f>[15]Março!$D$26</f>
        <v>25.6</v>
      </c>
      <c r="X19" s="16">
        <f>[15]Março!$D$27</f>
        <v>25.3</v>
      </c>
      <c r="Y19" s="16">
        <f>[15]Março!$D$28</f>
        <v>26.6</v>
      </c>
      <c r="Z19" s="16">
        <f>[15]Março!$D$29</f>
        <v>20.6</v>
      </c>
      <c r="AA19" s="16">
        <f>[15]Março!$D$30</f>
        <v>17.100000000000001</v>
      </c>
      <c r="AB19" s="16">
        <f>[15]Março!$D$31</f>
        <v>19.2</v>
      </c>
      <c r="AC19" s="16">
        <f>[15]Março!$D$32</f>
        <v>21.7</v>
      </c>
      <c r="AD19" s="16">
        <f>[15]Março!$D$33</f>
        <v>21.5</v>
      </c>
      <c r="AE19" s="16">
        <f>[15]Março!$D$34</f>
        <v>21.8</v>
      </c>
      <c r="AF19" s="16">
        <f>[15]Março!$D$35</f>
        <v>22.7</v>
      </c>
      <c r="AG19" s="28">
        <f t="shared" ref="AG19" si="5">MIN(B19:AF19)</f>
        <v>17.100000000000001</v>
      </c>
      <c r="AH19" s="126">
        <f t="shared" ref="AH19" si="6">AVERAGE(B19:AF19)</f>
        <v>23.883870967741942</v>
      </c>
    </row>
    <row r="20" spans="1:34" ht="17.100000000000001" customHeight="1" x14ac:dyDescent="0.2">
      <c r="A20" s="148" t="s">
        <v>10</v>
      </c>
      <c r="B20" s="16">
        <f>[16]Março!$D$5</f>
        <v>20.9</v>
      </c>
      <c r="C20" s="16">
        <f>[16]Março!$D$6</f>
        <v>21.4</v>
      </c>
      <c r="D20" s="16">
        <f>[16]Março!$D$7</f>
        <v>22.1</v>
      </c>
      <c r="E20" s="16">
        <f>[16]Março!$D$8</f>
        <v>21</v>
      </c>
      <c r="F20" s="16">
        <f>[16]Março!$D$9</f>
        <v>20.2</v>
      </c>
      <c r="G20" s="16">
        <f>[16]Março!$D$10</f>
        <v>20.9</v>
      </c>
      <c r="H20" s="16">
        <f>[16]Março!$D$11</f>
        <v>21.1</v>
      </c>
      <c r="I20" s="16">
        <f>[16]Março!$D$12</f>
        <v>20.5</v>
      </c>
      <c r="J20" s="16">
        <f>[16]Março!$D$13</f>
        <v>22.3</v>
      </c>
      <c r="K20" s="16">
        <f>[16]Março!$D$14</f>
        <v>20.5</v>
      </c>
      <c r="L20" s="16">
        <f>[16]Março!$D$15</f>
        <v>22.4</v>
      </c>
      <c r="M20" s="16">
        <f>[16]Março!$D$16</f>
        <v>23.4</v>
      </c>
      <c r="N20" s="16">
        <f>[16]Março!$D$17</f>
        <v>24.6</v>
      </c>
      <c r="O20" s="16">
        <f>[16]Março!$D$18</f>
        <v>23.7</v>
      </c>
      <c r="P20" s="16">
        <f>[16]Março!$D$19</f>
        <v>21.2</v>
      </c>
      <c r="Q20" s="16">
        <f>[16]Março!$D$20</f>
        <v>20.8</v>
      </c>
      <c r="R20" s="16">
        <f>[16]Março!$D$21</f>
        <v>24</v>
      </c>
      <c r="S20" s="16">
        <f>[16]Março!$D$22</f>
        <v>25.2</v>
      </c>
      <c r="T20" s="16">
        <f>[16]Março!$D$23</f>
        <v>24</v>
      </c>
      <c r="U20" s="16">
        <f>[16]Março!$D$24</f>
        <v>23.3</v>
      </c>
      <c r="V20" s="16">
        <f>[16]Março!$D$25</f>
        <v>22.1</v>
      </c>
      <c r="W20" s="16">
        <f>[16]Março!$D$26</f>
        <v>22.7</v>
      </c>
      <c r="X20" s="16">
        <f>[16]Março!$D$27</f>
        <v>24.1</v>
      </c>
      <c r="Y20" s="16">
        <f>[16]Março!$D$28</f>
        <v>22.8</v>
      </c>
      <c r="Z20" s="16">
        <f>[16]Março!$D$29</f>
        <v>19.8</v>
      </c>
      <c r="AA20" s="16">
        <f>[16]Março!$D$30</f>
        <v>13.2</v>
      </c>
      <c r="AB20" s="16">
        <f>[16]Março!$D$31</f>
        <v>19.2</v>
      </c>
      <c r="AC20" s="16">
        <f>[16]Março!$D$32</f>
        <v>21</v>
      </c>
      <c r="AD20" s="16">
        <f>[16]Março!$D$33</f>
        <v>21.4</v>
      </c>
      <c r="AE20" s="16">
        <f>[16]Março!$D$34</f>
        <v>20.399999999999999</v>
      </c>
      <c r="AF20" s="16">
        <f>[16]Março!$D$35</f>
        <v>20.9</v>
      </c>
      <c r="AG20" s="28">
        <f t="shared" si="3"/>
        <v>13.2</v>
      </c>
      <c r="AH20" s="126">
        <f t="shared" si="4"/>
        <v>21.64838709677419</v>
      </c>
    </row>
    <row r="21" spans="1:34" ht="17.100000000000001" customHeight="1" x14ac:dyDescent="0.2">
      <c r="A21" s="148" t="s">
        <v>11</v>
      </c>
      <c r="B21" s="16">
        <f>[17]Março!$D$5</f>
        <v>21.3</v>
      </c>
      <c r="C21" s="16">
        <f>[17]Março!$D$6</f>
        <v>20.8</v>
      </c>
      <c r="D21" s="16">
        <f>[17]Março!$D$7</f>
        <v>20.8</v>
      </c>
      <c r="E21" s="16">
        <f>[17]Março!$D$8</f>
        <v>21.3</v>
      </c>
      <c r="F21" s="16">
        <f>[17]Março!$D$9</f>
        <v>21.1</v>
      </c>
      <c r="G21" s="16">
        <f>[17]Março!$D$10</f>
        <v>20.399999999999999</v>
      </c>
      <c r="H21" s="16">
        <f>[17]Março!$D$11</f>
        <v>20.399999999999999</v>
      </c>
      <c r="I21" s="16">
        <f>[17]Março!$D$12</f>
        <v>21.8</v>
      </c>
      <c r="J21" s="16">
        <f>[17]Março!$D$13</f>
        <v>21.7</v>
      </c>
      <c r="K21" s="16">
        <f>[17]Março!$D$14</f>
        <v>20.6</v>
      </c>
      <c r="L21" s="16">
        <f>[17]Março!$D$15</f>
        <v>20.3</v>
      </c>
      <c r="M21" s="16">
        <f>[17]Março!$D$16</f>
        <v>23.2</v>
      </c>
      <c r="N21" s="16">
        <f>[17]Março!$D$17</f>
        <v>22.6</v>
      </c>
      <c r="O21" s="16">
        <f>[17]Março!$D$18</f>
        <v>23.1</v>
      </c>
      <c r="P21" s="16">
        <f>[17]Março!$D$19</f>
        <v>22.8</v>
      </c>
      <c r="Q21" s="16">
        <f>[17]Março!$D$20</f>
        <v>21.3</v>
      </c>
      <c r="R21" s="16">
        <f>[17]Março!$D$21</f>
        <v>22</v>
      </c>
      <c r="S21" s="16">
        <f>[17]Março!$D$22</f>
        <v>20.9</v>
      </c>
      <c r="T21" s="16">
        <f>[17]Março!$D$23</f>
        <v>22.6</v>
      </c>
      <c r="U21" s="16">
        <f>[17]Março!$D$24</f>
        <v>22.2</v>
      </c>
      <c r="V21" s="16">
        <f>[17]Março!$D$25</f>
        <v>21.3</v>
      </c>
      <c r="W21" s="16">
        <f>[17]Março!$D$26</f>
        <v>21.6</v>
      </c>
      <c r="X21" s="16">
        <f>[17]Março!$D$27</f>
        <v>21.5</v>
      </c>
      <c r="Y21" s="16">
        <f>[17]Março!$D$28</f>
        <v>22.7</v>
      </c>
      <c r="Z21" s="16">
        <f>[17]Março!$D$29</f>
        <v>20.2</v>
      </c>
      <c r="AA21" s="16">
        <f>[17]Março!$D$30</f>
        <v>14.3</v>
      </c>
      <c r="AB21" s="16">
        <f>[17]Março!$D$31</f>
        <v>20.6</v>
      </c>
      <c r="AC21" s="16">
        <f>[17]Março!$D$32</f>
        <v>20.399999999999999</v>
      </c>
      <c r="AD21" s="16">
        <f>[17]Março!$D$33</f>
        <v>21.7</v>
      </c>
      <c r="AE21" s="16">
        <f>[17]Março!$D$34</f>
        <v>20.399999999999999</v>
      </c>
      <c r="AF21" s="16">
        <f>[17]Março!$D$35</f>
        <v>21</v>
      </c>
      <c r="AG21" s="28">
        <f t="shared" si="3"/>
        <v>14.3</v>
      </c>
      <c r="AH21" s="126">
        <f t="shared" si="4"/>
        <v>21.190322580645166</v>
      </c>
    </row>
    <row r="22" spans="1:34" ht="17.100000000000001" customHeight="1" x14ac:dyDescent="0.2">
      <c r="A22" s="148" t="s">
        <v>12</v>
      </c>
      <c r="B22" s="16">
        <f>[18]Março!$D$5</f>
        <v>24.7</v>
      </c>
      <c r="C22" s="16">
        <f>[18]Março!$D$6</f>
        <v>23.8</v>
      </c>
      <c r="D22" s="16">
        <f>[18]Março!$D$7</f>
        <v>23.5</v>
      </c>
      <c r="E22" s="16">
        <f>[18]Março!$D$8</f>
        <v>25.4</v>
      </c>
      <c r="F22" s="16">
        <f>[18]Março!$D$9</f>
        <v>25</v>
      </c>
      <c r="G22" s="16">
        <f>[18]Março!$D$10</f>
        <v>23</v>
      </c>
      <c r="H22" s="16">
        <f>[18]Março!$D$11</f>
        <v>23.4</v>
      </c>
      <c r="I22" s="16">
        <f>[18]Março!$D$12</f>
        <v>24.8</v>
      </c>
      <c r="J22" s="16">
        <f>[18]Março!$D$13</f>
        <v>24.8</v>
      </c>
      <c r="K22" s="16">
        <f>[18]Março!$D$14</f>
        <v>24</v>
      </c>
      <c r="L22" s="16">
        <f>[18]Março!$D$15</f>
        <v>24.3</v>
      </c>
      <c r="M22" s="16">
        <f>[18]Março!$D$16</f>
        <v>24.5</v>
      </c>
      <c r="N22" s="16">
        <f>[18]Março!$D$17</f>
        <v>25.2</v>
      </c>
      <c r="O22" s="16">
        <f>[18]Março!$D$18</f>
        <v>24.5</v>
      </c>
      <c r="P22" s="16">
        <f>[18]Março!$D$19</f>
        <v>24.4</v>
      </c>
      <c r="Q22" s="16">
        <f>[18]Março!$D$20</f>
        <v>24.7</v>
      </c>
      <c r="R22" s="16">
        <f>[18]Março!$D$21</f>
        <v>24.6</v>
      </c>
      <c r="S22" s="16">
        <f>[18]Março!$D$22</f>
        <v>24.4</v>
      </c>
      <c r="T22" s="16">
        <f>[18]Março!$D$23</f>
        <v>23.9</v>
      </c>
      <c r="U22" s="16">
        <f>[18]Março!$D$24</f>
        <v>23.8</v>
      </c>
      <c r="V22" s="16">
        <f>[18]Março!$D$25</f>
        <v>23.9</v>
      </c>
      <c r="W22" s="16">
        <f>[18]Março!$D$26</f>
        <v>24.1</v>
      </c>
      <c r="X22" s="16">
        <f>[18]Março!$D$27</f>
        <v>23.5</v>
      </c>
      <c r="Y22" s="16">
        <f>[18]Março!$D$28</f>
        <v>23.4</v>
      </c>
      <c r="Z22" s="16">
        <f>[18]Março!$D$29</f>
        <v>21.9</v>
      </c>
      <c r="AA22" s="16">
        <f>[18]Março!$D$30</f>
        <v>18.600000000000001</v>
      </c>
      <c r="AB22" s="16">
        <f>[18]Março!$D$31</f>
        <v>19.899999999999999</v>
      </c>
      <c r="AC22" s="16">
        <f>[18]Março!$D$32</f>
        <v>21.8</v>
      </c>
      <c r="AD22" s="16">
        <f>[18]Março!$D$33</f>
        <v>22.3</v>
      </c>
      <c r="AE22" s="16">
        <f>[18]Março!$D$34</f>
        <v>22.6</v>
      </c>
      <c r="AF22" s="16">
        <f>[18]Março!$D$35</f>
        <v>22.2</v>
      </c>
      <c r="AG22" s="28">
        <f t="shared" si="3"/>
        <v>18.600000000000001</v>
      </c>
      <c r="AH22" s="126">
        <f t="shared" si="4"/>
        <v>23.577419354838707</v>
      </c>
    </row>
    <row r="23" spans="1:34" ht="17.100000000000001" customHeight="1" x14ac:dyDescent="0.2">
      <c r="A23" s="148" t="s">
        <v>13</v>
      </c>
      <c r="B23" s="16">
        <f>[19]Março!$D$5</f>
        <v>24</v>
      </c>
      <c r="C23" s="16">
        <f>[19]Março!$D$6</f>
        <v>25</v>
      </c>
      <c r="D23" s="16">
        <f>[19]Março!$D$7</f>
        <v>26.2</v>
      </c>
      <c r="E23" s="16">
        <f>[19]Março!$D$8</f>
        <v>25.2</v>
      </c>
      <c r="F23" s="16">
        <f>[19]Março!$D$9</f>
        <v>25.2</v>
      </c>
      <c r="G23" s="16">
        <f>[19]Março!$D$10</f>
        <v>24.8</v>
      </c>
      <c r="H23" s="16">
        <f>[19]Março!$D$11</f>
        <v>24.1</v>
      </c>
      <c r="I23" s="16">
        <f>[19]Março!$D$12</f>
        <v>24.2</v>
      </c>
      <c r="J23" s="16">
        <f>[19]Março!$D$13</f>
        <v>24.7</v>
      </c>
      <c r="K23" s="16">
        <f>[19]Março!$D$14</f>
        <v>24.7</v>
      </c>
      <c r="L23" s="16">
        <f>[19]Março!$D$15</f>
        <v>24.9</v>
      </c>
      <c r="M23" s="16">
        <f>[19]Março!$D$16</f>
        <v>25</v>
      </c>
      <c r="N23" s="16">
        <f>[19]Março!$D$17</f>
        <v>26.3</v>
      </c>
      <c r="O23" s="16">
        <f>[19]Março!$D$18</f>
        <v>26.1</v>
      </c>
      <c r="P23" s="16">
        <f>[19]Março!$D$19</f>
        <v>26</v>
      </c>
      <c r="Q23" s="16">
        <f>[19]Março!$D$20</f>
        <v>25.5</v>
      </c>
      <c r="R23" s="16">
        <f>[19]Março!$D$21</f>
        <v>25.8</v>
      </c>
      <c r="S23" s="16">
        <f>[19]Março!$D$22</f>
        <v>25.6</v>
      </c>
      <c r="T23" s="16">
        <f>[19]Março!$D$23</f>
        <v>24.9</v>
      </c>
      <c r="U23" s="16">
        <f>[19]Março!$D$24</f>
        <v>24</v>
      </c>
      <c r="V23" s="16">
        <f>[19]Março!$D$25</f>
        <v>24.5</v>
      </c>
      <c r="W23" s="16">
        <f>[19]Março!$D$26</f>
        <v>23.9</v>
      </c>
      <c r="X23" s="16">
        <f>[19]Março!$D$27</f>
        <v>24.9</v>
      </c>
      <c r="Y23" s="16">
        <f>[19]Março!$D$28</f>
        <v>25.5</v>
      </c>
      <c r="Z23" s="16">
        <f>[19]Março!$D$29</f>
        <v>25.9</v>
      </c>
      <c r="AA23" s="16">
        <f>[19]Março!$D$30</f>
        <v>24</v>
      </c>
      <c r="AB23" s="16" t="str">
        <f>[19]Março!$D$31</f>
        <v>*</v>
      </c>
      <c r="AC23" s="16" t="str">
        <f>[19]Março!$D$32</f>
        <v>*</v>
      </c>
      <c r="AD23" s="15">
        <f>[19]Março!$D$33</f>
        <v>29.1</v>
      </c>
      <c r="AE23" s="15" t="str">
        <f>[19]Março!$D$34</f>
        <v>*</v>
      </c>
      <c r="AF23" s="16" t="str">
        <f>[19]Março!$D$35</f>
        <v>*</v>
      </c>
      <c r="AG23" s="28">
        <f t="shared" si="3"/>
        <v>23.9</v>
      </c>
      <c r="AH23" s="126">
        <f t="shared" si="4"/>
        <v>25.185185185185187</v>
      </c>
    </row>
    <row r="24" spans="1:34" ht="17.100000000000001" customHeight="1" x14ac:dyDescent="0.2">
      <c r="A24" s="148" t="s">
        <v>14</v>
      </c>
      <c r="B24" s="16">
        <f>[20]Março!$D$5</f>
        <v>20.8</v>
      </c>
      <c r="C24" s="16">
        <f>[20]Março!$D$6</f>
        <v>21.9</v>
      </c>
      <c r="D24" s="16">
        <f>[20]Março!$D$7</f>
        <v>22.9</v>
      </c>
      <c r="E24" s="16">
        <f>[20]Março!$D$8</f>
        <v>22.9</v>
      </c>
      <c r="F24" s="16">
        <f>[20]Março!$D$9</f>
        <v>22.2</v>
      </c>
      <c r="G24" s="16">
        <f>[20]Março!$D$10</f>
        <v>23.3</v>
      </c>
      <c r="H24" s="16">
        <f>[20]Março!$D$11</f>
        <v>22.4</v>
      </c>
      <c r="I24" s="16">
        <f>[20]Março!$D$12</f>
        <v>22.6</v>
      </c>
      <c r="J24" s="16">
        <f>[20]Março!$D$13</f>
        <v>23</v>
      </c>
      <c r="K24" s="16">
        <f>[20]Março!$D$14</f>
        <v>23</v>
      </c>
      <c r="L24" s="16">
        <f>[20]Março!$D$15</f>
        <v>21.9</v>
      </c>
      <c r="M24" s="16">
        <f>[20]Março!$D$16</f>
        <v>22.6</v>
      </c>
      <c r="N24" s="16">
        <f>[20]Março!$D$17</f>
        <v>23.1</v>
      </c>
      <c r="O24" s="16">
        <f>[20]Março!$D$18</f>
        <v>23.5</v>
      </c>
      <c r="P24" s="16">
        <f>[20]Março!$D$19</f>
        <v>24.8</v>
      </c>
      <c r="Q24" s="16">
        <f>[20]Março!$D$20</f>
        <v>24.1</v>
      </c>
      <c r="R24" s="16">
        <f>[20]Março!$D$21</f>
        <v>24.1</v>
      </c>
      <c r="S24" s="16">
        <f>[20]Março!$D$22</f>
        <v>23</v>
      </c>
      <c r="T24" s="16">
        <f>[20]Março!$D$23</f>
        <v>23.2</v>
      </c>
      <c r="U24" s="16">
        <f>[20]Março!$D$24</f>
        <v>21.8</v>
      </c>
      <c r="V24" s="16">
        <f>[20]Março!$D$25</f>
        <v>22.4</v>
      </c>
      <c r="W24" s="16">
        <f>[20]Março!$D$26</f>
        <v>21.8</v>
      </c>
      <c r="X24" s="16">
        <f>[20]Março!$D$27</f>
        <v>23.4</v>
      </c>
      <c r="Y24" s="16">
        <f>[20]Março!$D$28</f>
        <v>23.6</v>
      </c>
      <c r="Z24" s="16">
        <f>[20]Março!$D$29</f>
        <v>24.2</v>
      </c>
      <c r="AA24" s="16">
        <f>[20]Março!$D$30</f>
        <v>21.1</v>
      </c>
      <c r="AB24" s="16">
        <f>[20]Março!$D$31</f>
        <v>21.2</v>
      </c>
      <c r="AC24" s="16">
        <f>[20]Março!$D$32</f>
        <v>23.7</v>
      </c>
      <c r="AD24" s="16">
        <f>[20]Março!$D$33</f>
        <v>20.399999999999999</v>
      </c>
      <c r="AE24" s="16">
        <f>[20]Março!$D$34</f>
        <v>20.6</v>
      </c>
      <c r="AF24" s="16">
        <f>[20]Março!$D$35</f>
        <v>22.1</v>
      </c>
      <c r="AG24" s="28">
        <f t="shared" si="3"/>
        <v>20.399999999999999</v>
      </c>
      <c r="AH24" s="126">
        <f t="shared" si="4"/>
        <v>22.632258064516137</v>
      </c>
    </row>
    <row r="25" spans="1:34" ht="17.100000000000001" customHeight="1" x14ac:dyDescent="0.2">
      <c r="A25" s="148" t="s">
        <v>15</v>
      </c>
      <c r="B25" s="16">
        <f>[21]Março!$D$5</f>
        <v>20</v>
      </c>
      <c r="C25" s="16">
        <f>[21]Março!$D$6</f>
        <v>20.7</v>
      </c>
      <c r="D25" s="16">
        <f>[21]Março!$D$7</f>
        <v>20.9</v>
      </c>
      <c r="E25" s="16">
        <f>[21]Março!$D$8</f>
        <v>20.100000000000001</v>
      </c>
      <c r="F25" s="16">
        <f>[21]Março!$D$9</f>
        <v>19.600000000000001</v>
      </c>
      <c r="G25" s="16">
        <f>[21]Março!$D$10</f>
        <v>20.399999999999999</v>
      </c>
      <c r="H25" s="16">
        <f>[21]Março!$D$11</f>
        <v>20.9</v>
      </c>
      <c r="I25" s="16">
        <f>[21]Março!$D$12</f>
        <v>20.2</v>
      </c>
      <c r="J25" s="16">
        <f>[21]Março!$D$13</f>
        <v>21.2</v>
      </c>
      <c r="K25" s="16">
        <f>[21]Março!$D$14</f>
        <v>19.899999999999999</v>
      </c>
      <c r="L25" s="16">
        <f>[21]Março!$D$15</f>
        <v>21</v>
      </c>
      <c r="M25" s="16">
        <f>[21]Março!$D$16</f>
        <v>24.1</v>
      </c>
      <c r="N25" s="16">
        <f>[21]Março!$D$17</f>
        <v>23.3</v>
      </c>
      <c r="O25" s="16">
        <f>[21]Março!$D$18</f>
        <v>23.8</v>
      </c>
      <c r="P25" s="16">
        <f>[21]Março!$D$19</f>
        <v>22</v>
      </c>
      <c r="Q25" s="16">
        <f>[21]Março!$D$20</f>
        <v>19.2</v>
      </c>
      <c r="R25" s="16">
        <f>[21]Março!$D$21</f>
        <v>22.1</v>
      </c>
      <c r="S25" s="16">
        <f>[21]Março!$D$22</f>
        <v>22.7</v>
      </c>
      <c r="T25" s="16">
        <f>[21]Março!$D$23</f>
        <v>25.1</v>
      </c>
      <c r="U25" s="16">
        <f>[21]Março!$D$24</f>
        <v>22.3</v>
      </c>
      <c r="V25" s="16">
        <f>[21]Março!$D$25</f>
        <v>20.9</v>
      </c>
      <c r="W25" s="16">
        <f>[21]Março!$D$26</f>
        <v>21.2</v>
      </c>
      <c r="X25" s="16">
        <f>[21]Março!$D$27</f>
        <v>22.6</v>
      </c>
      <c r="Y25" s="16">
        <f>[21]Março!$D$28</f>
        <v>22.1</v>
      </c>
      <c r="Z25" s="16">
        <f>[21]Março!$D$29</f>
        <v>17</v>
      </c>
      <c r="AA25" s="16">
        <f>[21]Março!$D$30</f>
        <v>11</v>
      </c>
      <c r="AB25" s="16">
        <f>[21]Março!$D$31</f>
        <v>17.8</v>
      </c>
      <c r="AC25" s="16">
        <f>[21]Março!$D$32</f>
        <v>18.600000000000001</v>
      </c>
      <c r="AD25" s="16">
        <f>[21]Março!$D$33</f>
        <v>20</v>
      </c>
      <c r="AE25" s="16">
        <f>[21]Março!$D$34</f>
        <v>18.2</v>
      </c>
      <c r="AF25" s="16">
        <f>[21]Março!$D$35</f>
        <v>19.8</v>
      </c>
      <c r="AG25" s="28">
        <f t="shared" si="3"/>
        <v>11</v>
      </c>
      <c r="AH25" s="126">
        <f t="shared" si="4"/>
        <v>20.603225806451615</v>
      </c>
    </row>
    <row r="26" spans="1:34" ht="17.100000000000001" customHeight="1" x14ac:dyDescent="0.2">
      <c r="A26" s="148" t="s">
        <v>16</v>
      </c>
      <c r="B26" s="16">
        <f>[22]Março!$D$5</f>
        <v>23.7</v>
      </c>
      <c r="C26" s="16">
        <f>[22]Março!$D$6</f>
        <v>22.4</v>
      </c>
      <c r="D26" s="16">
        <f>[22]Março!$D$7</f>
        <v>23.5</v>
      </c>
      <c r="E26" s="16">
        <f>[22]Março!$D$8</f>
        <v>24.2</v>
      </c>
      <c r="F26" s="16">
        <f>[22]Março!$D$9</f>
        <v>23.3</v>
      </c>
      <c r="G26" s="16">
        <f>[22]Março!$D$10</f>
        <v>22.3</v>
      </c>
      <c r="H26" s="16">
        <f>[22]Março!$D$11</f>
        <v>22.2</v>
      </c>
      <c r="I26" s="16">
        <f>[22]Março!$D$12</f>
        <v>23.1</v>
      </c>
      <c r="J26" s="16">
        <f>[22]Março!$D$13</f>
        <v>23.5</v>
      </c>
      <c r="K26" s="16">
        <f>[22]Março!$D$14</f>
        <v>23.4</v>
      </c>
      <c r="L26" s="16">
        <f>[22]Março!$D$15</f>
        <v>24.1</v>
      </c>
      <c r="M26" s="16">
        <f>[22]Março!$D$16</f>
        <v>25.6</v>
      </c>
      <c r="N26" s="16">
        <f>[22]Março!$D$17</f>
        <v>25.8</v>
      </c>
      <c r="O26" s="16">
        <f>[22]Março!$D$18</f>
        <v>26.4</v>
      </c>
      <c r="P26" s="16">
        <f>[22]Março!$D$19</f>
        <v>26.8</v>
      </c>
      <c r="Q26" s="16">
        <f>[22]Março!$D$20</f>
        <v>25.7</v>
      </c>
      <c r="R26" s="16">
        <f>[22]Março!$D$21</f>
        <v>25.9</v>
      </c>
      <c r="S26" s="16">
        <f>[22]Março!$D$22</f>
        <v>25.6</v>
      </c>
      <c r="T26" s="16">
        <f>[22]Março!$D$23</f>
        <v>26.2</v>
      </c>
      <c r="U26" s="16">
        <f>[22]Março!$D$24</f>
        <v>22.3</v>
      </c>
      <c r="V26" s="16">
        <f>[22]Março!$D$25</f>
        <v>22.3</v>
      </c>
      <c r="W26" s="16">
        <f>[22]Março!$D$26</f>
        <v>21.8</v>
      </c>
      <c r="X26" s="16">
        <f>[22]Março!$D$27</f>
        <v>25</v>
      </c>
      <c r="Y26" s="16">
        <f>[22]Março!$D$28</f>
        <v>24.7</v>
      </c>
      <c r="Z26" s="16">
        <f>[22]Março!$D$29</f>
        <v>20.8</v>
      </c>
      <c r="AA26" s="16">
        <f>[22]Março!$D$30</f>
        <v>15</v>
      </c>
      <c r="AB26" s="16">
        <f>[22]Março!$D$31</f>
        <v>18.7</v>
      </c>
      <c r="AC26" s="16">
        <f>[22]Março!$D$32</f>
        <v>18.2</v>
      </c>
      <c r="AD26" s="16">
        <f>[22]Março!$D$33</f>
        <v>21.7</v>
      </c>
      <c r="AE26" s="16">
        <f>[22]Março!$D$34</f>
        <v>21.3</v>
      </c>
      <c r="AF26" s="16">
        <f>[22]Março!$D$35</f>
        <v>20.9</v>
      </c>
      <c r="AG26" s="28">
        <f t="shared" si="3"/>
        <v>15</v>
      </c>
      <c r="AH26" s="126">
        <f t="shared" si="4"/>
        <v>23.109677419354842</v>
      </c>
    </row>
    <row r="27" spans="1:34" ht="17.100000000000001" customHeight="1" x14ac:dyDescent="0.2">
      <c r="A27" s="148" t="s">
        <v>17</v>
      </c>
      <c r="B27" s="16">
        <f>[23]Março!$D$5</f>
        <v>21.3</v>
      </c>
      <c r="C27" s="16">
        <f>[23]Março!$D$6</f>
        <v>21.8</v>
      </c>
      <c r="D27" s="16">
        <f>[23]Março!$D$7</f>
        <v>21.8</v>
      </c>
      <c r="E27" s="16">
        <f>[23]Março!$D$8</f>
        <v>21.2</v>
      </c>
      <c r="F27" s="16">
        <f>[23]Março!$D$9</f>
        <v>20.9</v>
      </c>
      <c r="G27" s="16">
        <f>[23]Março!$D$10</f>
        <v>20.3</v>
      </c>
      <c r="H27" s="16">
        <f>[23]Março!$D$11</f>
        <v>20.5</v>
      </c>
      <c r="I27" s="16">
        <f>[23]Março!$D$12</f>
        <v>21.1</v>
      </c>
      <c r="J27" s="16">
        <f>[23]Março!$D$13</f>
        <v>21.6</v>
      </c>
      <c r="K27" s="16">
        <f>[23]Março!$D$14</f>
        <v>20.6</v>
      </c>
      <c r="L27" s="16">
        <f>[23]Março!$D$15</f>
        <v>21.4</v>
      </c>
      <c r="M27" s="16">
        <f>[23]Março!$D$16</f>
        <v>24.3</v>
      </c>
      <c r="N27" s="16">
        <f>[23]Março!$D$17</f>
        <v>24</v>
      </c>
      <c r="O27" s="16">
        <f>[23]Março!$D$18</f>
        <v>23.6</v>
      </c>
      <c r="P27" s="16">
        <f>[23]Março!$D$19</f>
        <v>23</v>
      </c>
      <c r="Q27" s="16">
        <f>[23]Março!$D$20</f>
        <v>22.3</v>
      </c>
      <c r="R27" s="16">
        <f>[23]Março!$D$21</f>
        <v>23.2</v>
      </c>
      <c r="S27" s="16">
        <f>[23]Março!$D$22</f>
        <v>22.3</v>
      </c>
      <c r="T27" s="16">
        <f>[23]Março!$D$23</f>
        <v>22.4</v>
      </c>
      <c r="U27" s="16">
        <f>[23]Março!$D$24</f>
        <v>22.4</v>
      </c>
      <c r="V27" s="16">
        <f>[23]Março!$D$25</f>
        <v>22</v>
      </c>
      <c r="W27" s="16">
        <f>[23]Março!$D$26</f>
        <v>21.8</v>
      </c>
      <c r="X27" s="16">
        <f>[23]Março!$D$27</f>
        <v>23.5</v>
      </c>
      <c r="Y27" s="16">
        <f>[23]Março!$D$28</f>
        <v>22.1</v>
      </c>
      <c r="Z27" s="16">
        <f>[23]Março!$D$29</f>
        <v>21.7</v>
      </c>
      <c r="AA27" s="16">
        <f>[23]Março!$D$30</f>
        <v>14.7</v>
      </c>
      <c r="AB27" s="16">
        <f>[23]Março!$D$31</f>
        <v>20.5</v>
      </c>
      <c r="AC27" s="16">
        <f>[23]Março!$D$32</f>
        <v>21</v>
      </c>
      <c r="AD27" s="16">
        <f>[23]Março!$D$33</f>
        <v>21.5</v>
      </c>
      <c r="AE27" s="16">
        <f>[23]Março!$D$34</f>
        <v>20.100000000000001</v>
      </c>
      <c r="AF27" s="16">
        <f>[23]Março!$D$35</f>
        <v>21.1</v>
      </c>
      <c r="AG27" s="28">
        <f t="shared" si="3"/>
        <v>14.7</v>
      </c>
      <c r="AH27" s="126">
        <f t="shared" si="4"/>
        <v>21.612903225806456</v>
      </c>
    </row>
    <row r="28" spans="1:34" ht="17.100000000000001" customHeight="1" x14ac:dyDescent="0.2">
      <c r="A28" s="148" t="s">
        <v>18</v>
      </c>
      <c r="B28" s="15">
        <f>[24]Março!$D$5</f>
        <v>21</v>
      </c>
      <c r="C28" s="15">
        <f>[24]Março!$D$6</f>
        <v>20.3</v>
      </c>
      <c r="D28" s="15">
        <f>[24]Março!$D$7</f>
        <v>19.8</v>
      </c>
      <c r="E28" s="15">
        <f>[24]Março!$D$8</f>
        <v>20.6</v>
      </c>
      <c r="F28" s="16">
        <f>[24]Março!$D$9</f>
        <v>21.1</v>
      </c>
      <c r="G28" s="16">
        <f>[24]Março!$D$10</f>
        <v>19.8</v>
      </c>
      <c r="H28" s="16">
        <f>[24]Março!$D$11</f>
        <v>19.600000000000001</v>
      </c>
      <c r="I28" s="16">
        <f>[24]Março!$D$12</f>
        <v>20.7</v>
      </c>
      <c r="J28" s="16">
        <f>[24]Março!$D$13</f>
        <v>20.9</v>
      </c>
      <c r="K28" s="16">
        <f>[24]Março!$D$14</f>
        <v>20.5</v>
      </c>
      <c r="L28" s="16">
        <f>[24]Março!$D$15</f>
        <v>20.5</v>
      </c>
      <c r="M28" s="16">
        <f>[24]Março!$D$16</f>
        <v>21.2</v>
      </c>
      <c r="N28" s="16">
        <f>[24]Março!$D$17</f>
        <v>21.9</v>
      </c>
      <c r="O28" s="16">
        <f>[24]Março!$D$18</f>
        <v>21.6</v>
      </c>
      <c r="P28" s="16">
        <f>[24]Março!$D$19</f>
        <v>22.2</v>
      </c>
      <c r="Q28" s="16">
        <f>[24]Março!$D$20</f>
        <v>20.7</v>
      </c>
      <c r="R28" s="16">
        <f>[24]Março!$D$21</f>
        <v>21.9</v>
      </c>
      <c r="S28" s="16">
        <f>[24]Março!$D$22</f>
        <v>20.3</v>
      </c>
      <c r="T28" s="16">
        <f>[24]Março!$D$23</f>
        <v>20</v>
      </c>
      <c r="U28" s="16">
        <f>[24]Março!$D$24</f>
        <v>20.399999999999999</v>
      </c>
      <c r="V28" s="16">
        <f>[24]Março!$D$25</f>
        <v>20.399999999999999</v>
      </c>
      <c r="W28" s="16">
        <f>[24]Março!$D$26</f>
        <v>20.8</v>
      </c>
      <c r="X28" s="16">
        <f>[24]Março!$D$27</f>
        <v>21.5</v>
      </c>
      <c r="Y28" s="16">
        <f>[24]Março!$D$28</f>
        <v>21.9</v>
      </c>
      <c r="Z28" s="16">
        <f>[24]Março!$D$29</f>
        <v>20.399999999999999</v>
      </c>
      <c r="AA28" s="16">
        <f>[24]Março!$D$30</f>
        <v>19.399999999999999</v>
      </c>
      <c r="AB28" s="16">
        <f>[24]Março!$D$31</f>
        <v>20.2</v>
      </c>
      <c r="AC28" s="16">
        <f>[24]Março!$D$32</f>
        <v>20</v>
      </c>
      <c r="AD28" s="16">
        <f>[24]Março!$D$33</f>
        <v>20.8</v>
      </c>
      <c r="AE28" s="16">
        <f>[24]Março!$D$34</f>
        <v>19.2</v>
      </c>
      <c r="AF28" s="16">
        <f>[24]Março!$D$35</f>
        <v>19.5</v>
      </c>
      <c r="AG28" s="28">
        <f t="shared" si="3"/>
        <v>19.2</v>
      </c>
      <c r="AH28" s="126">
        <f t="shared" si="4"/>
        <v>20.616129032258062</v>
      </c>
    </row>
    <row r="29" spans="1:34" ht="17.100000000000001" customHeight="1" x14ac:dyDescent="0.2">
      <c r="A29" s="148" t="s">
        <v>19</v>
      </c>
      <c r="B29" s="16" t="str">
        <f>[25]Março!$D$5</f>
        <v>*</v>
      </c>
      <c r="C29" s="16" t="str">
        <f>[25]Março!$D$6</f>
        <v>*</v>
      </c>
      <c r="D29" s="16" t="str">
        <f>[25]Março!$D$7</f>
        <v>*</v>
      </c>
      <c r="E29" s="16" t="str">
        <f>[25]Março!$D$8</f>
        <v>*</v>
      </c>
      <c r="F29" s="16" t="str">
        <f>[25]Março!$D$9</f>
        <v>*</v>
      </c>
      <c r="G29" s="16" t="str">
        <f>[25]Março!$D$10</f>
        <v>*</v>
      </c>
      <c r="H29" s="16" t="str">
        <f>[25]Março!$D$11</f>
        <v>*</v>
      </c>
      <c r="I29" s="16" t="str">
        <f>[25]Março!$D$12</f>
        <v>*</v>
      </c>
      <c r="J29" s="16" t="str">
        <f>[25]Março!$D$13</f>
        <v>*</v>
      </c>
      <c r="K29" s="16" t="str">
        <f>[25]Março!$D$14</f>
        <v>*</v>
      </c>
      <c r="L29" s="16" t="str">
        <f>[25]Março!$D$15</f>
        <v>*</v>
      </c>
      <c r="M29" s="16" t="str">
        <f>[25]Março!$D$16</f>
        <v>*</v>
      </c>
      <c r="N29" s="16" t="str">
        <f>[25]Março!$D$17</f>
        <v>*</v>
      </c>
      <c r="O29" s="16" t="str">
        <f>[25]Março!$D$18</f>
        <v>*</v>
      </c>
      <c r="P29" s="16" t="str">
        <f>[25]Março!$D$19</f>
        <v>*</v>
      </c>
      <c r="Q29" s="16" t="str">
        <f>[25]Março!$D$20</f>
        <v>*</v>
      </c>
      <c r="R29" s="16" t="str">
        <f>[25]Março!$D$21</f>
        <v>*</v>
      </c>
      <c r="S29" s="16" t="str">
        <f>[25]Março!$D$22</f>
        <v>*</v>
      </c>
      <c r="T29" s="16" t="str">
        <f>[25]Março!$D$23</f>
        <v>*</v>
      </c>
      <c r="U29" s="16" t="str">
        <f>[25]Março!$D$24</f>
        <v>*</v>
      </c>
      <c r="V29" s="16" t="str">
        <f>[25]Março!$D$25</f>
        <v>*</v>
      </c>
      <c r="W29" s="16" t="str">
        <f>[25]Março!$D$26</f>
        <v>*</v>
      </c>
      <c r="X29" s="16" t="str">
        <f>[25]Março!$D$27</f>
        <v>*</v>
      </c>
      <c r="Y29" s="16" t="str">
        <f>[25]Março!$D$28</f>
        <v>*</v>
      </c>
      <c r="Z29" s="16" t="str">
        <f>[25]Março!$D$29</f>
        <v>*</v>
      </c>
      <c r="AA29" s="16" t="str">
        <f>[25]Março!$D$30</f>
        <v>*</v>
      </c>
      <c r="AB29" s="16" t="str">
        <f>[25]Março!$D$31</f>
        <v>*</v>
      </c>
      <c r="AC29" s="16" t="str">
        <f>[25]Março!$D$32</f>
        <v>*</v>
      </c>
      <c r="AD29" s="16" t="str">
        <f>[25]Março!$D$33</f>
        <v>*</v>
      </c>
      <c r="AE29" s="16" t="str">
        <f>[25]Março!$D$34</f>
        <v>*</v>
      </c>
      <c r="AF29" s="16" t="str">
        <f>[25]Março!$D$35</f>
        <v>*</v>
      </c>
      <c r="AG29" s="28" t="s">
        <v>132</v>
      </c>
      <c r="AH29" s="126" t="s">
        <v>132</v>
      </c>
    </row>
    <row r="30" spans="1:34" ht="17.100000000000001" customHeight="1" x14ac:dyDescent="0.2">
      <c r="A30" s="148" t="s">
        <v>31</v>
      </c>
      <c r="B30" s="16">
        <f>[26]Março!$D$5</f>
        <v>21.7</v>
      </c>
      <c r="C30" s="16">
        <f>[26]Março!$D$6</f>
        <v>21.5</v>
      </c>
      <c r="D30" s="16">
        <f>[26]Março!$D$7</f>
        <v>21</v>
      </c>
      <c r="E30" s="16">
        <f>[26]Março!$D$8</f>
        <v>21.4</v>
      </c>
      <c r="F30" s="16">
        <f>[26]Março!$D$9</f>
        <v>21.5</v>
      </c>
      <c r="G30" s="16">
        <f>[26]Março!$D$10</f>
        <v>21.3</v>
      </c>
      <c r="H30" s="16">
        <f>[26]Março!$D$11</f>
        <v>20.6</v>
      </c>
      <c r="I30" s="16">
        <f>[26]Março!$D$12</f>
        <v>21.9</v>
      </c>
      <c r="J30" s="16">
        <f>[26]Março!$D$13</f>
        <v>22.4</v>
      </c>
      <c r="K30" s="16">
        <f>[26]Março!$D$14</f>
        <v>20.9</v>
      </c>
      <c r="L30" s="16">
        <f>[26]Março!$D$15</f>
        <v>20.9</v>
      </c>
      <c r="M30" s="16">
        <f>[26]Março!$D$16</f>
        <v>22.7</v>
      </c>
      <c r="N30" s="16">
        <f>[26]Março!$D$17</f>
        <v>23.1</v>
      </c>
      <c r="O30" s="16">
        <f>[26]Março!$D$18</f>
        <v>23.8</v>
      </c>
      <c r="P30" s="16">
        <f>[26]Março!$D$19</f>
        <v>23.7</v>
      </c>
      <c r="Q30" s="16">
        <f>[26]Março!$D$20</f>
        <v>21.6</v>
      </c>
      <c r="R30" s="16">
        <f>[26]Março!$D$21</f>
        <v>22.9</v>
      </c>
      <c r="S30" s="16">
        <f>[26]Março!$D$22</f>
        <v>20.399999999999999</v>
      </c>
      <c r="T30" s="16">
        <f>[26]Março!$D$23</f>
        <v>23.4</v>
      </c>
      <c r="U30" s="16">
        <f>[26]Março!$D$24</f>
        <v>22.4</v>
      </c>
      <c r="V30" s="16">
        <f>[26]Março!$D$25</f>
        <v>22</v>
      </c>
      <c r="W30" s="16">
        <f>[26]Março!$D$26</f>
        <v>21.1</v>
      </c>
      <c r="X30" s="16">
        <f>[26]Março!$D$27</f>
        <v>23.2</v>
      </c>
      <c r="Y30" s="16">
        <f>[26]Março!$D$28</f>
        <v>24.1</v>
      </c>
      <c r="Z30" s="16">
        <f>[26]Março!$D$29</f>
        <v>20.5</v>
      </c>
      <c r="AA30" s="16">
        <f>[26]Março!$D$30</f>
        <v>14.4</v>
      </c>
      <c r="AB30" s="16">
        <f>[26]Março!$D$31</f>
        <v>20.100000000000001</v>
      </c>
      <c r="AC30" s="16">
        <f>[26]Março!$D$32</f>
        <v>20.5</v>
      </c>
      <c r="AD30" s="16">
        <f>[26]Março!$D$33</f>
        <v>22</v>
      </c>
      <c r="AE30" s="16">
        <f>[26]Março!$D$34</f>
        <v>20.6</v>
      </c>
      <c r="AF30" s="16">
        <f>[26]Março!$D$35</f>
        <v>20.6</v>
      </c>
      <c r="AG30" s="28">
        <f t="shared" si="3"/>
        <v>14.4</v>
      </c>
      <c r="AH30" s="126">
        <f t="shared" si="4"/>
        <v>21.554838709677419</v>
      </c>
    </row>
    <row r="31" spans="1:34" ht="17.100000000000001" customHeight="1" x14ac:dyDescent="0.2">
      <c r="A31" s="148" t="s">
        <v>49</v>
      </c>
      <c r="B31" s="16">
        <f>[27]Março!$D$5</f>
        <v>22.1</v>
      </c>
      <c r="C31" s="16">
        <f>[27]Março!$D$6</f>
        <v>21.5</v>
      </c>
      <c r="D31" s="16">
        <f>[27]Março!$D$7</f>
        <v>22.1</v>
      </c>
      <c r="E31" s="16">
        <f>[27]Março!$D$8</f>
        <v>21.6</v>
      </c>
      <c r="F31" s="16">
        <f>[27]Março!$D$9</f>
        <v>21.9</v>
      </c>
      <c r="G31" s="16">
        <f>[27]Março!$D$10</f>
        <v>22.2</v>
      </c>
      <c r="H31" s="16">
        <f>[27]Março!$D$11</f>
        <v>20</v>
      </c>
      <c r="I31" s="16">
        <f>[27]Março!$D$12</f>
        <v>22</v>
      </c>
      <c r="J31" s="16">
        <f>[27]Março!$D$13</f>
        <v>20.7</v>
      </c>
      <c r="K31" s="16">
        <f>[27]Março!$D$14</f>
        <v>22.2</v>
      </c>
      <c r="L31" s="16">
        <f>[27]Março!$D$15</f>
        <v>22.4</v>
      </c>
      <c r="M31" s="16">
        <f>[27]Março!$D$16</f>
        <v>22.8</v>
      </c>
      <c r="N31" s="16">
        <f>[27]Março!$D$17</f>
        <v>23.6</v>
      </c>
      <c r="O31" s="16">
        <f>[27]Março!$D$18</f>
        <v>21.2</v>
      </c>
      <c r="P31" s="16">
        <f>[27]Março!$D$19</f>
        <v>23.1</v>
      </c>
      <c r="Q31" s="16">
        <f>[27]Março!$D$20</f>
        <v>23.3</v>
      </c>
      <c r="R31" s="16">
        <f>[27]Março!$D$21</f>
        <v>22.8</v>
      </c>
      <c r="S31" s="16">
        <f>[27]Março!$D$22</f>
        <v>22.1</v>
      </c>
      <c r="T31" s="16">
        <f>[27]Março!$D$23</f>
        <v>22</v>
      </c>
      <c r="U31" s="16">
        <f>[27]Março!$D$24</f>
        <v>23</v>
      </c>
      <c r="V31" s="16">
        <f>[27]Março!$D$25</f>
        <v>21.7</v>
      </c>
      <c r="W31" s="16">
        <f>[27]Março!$D$26</f>
        <v>22.7</v>
      </c>
      <c r="X31" s="16">
        <f>[27]Março!$D$27</f>
        <v>23.1</v>
      </c>
      <c r="Y31" s="16">
        <f>[27]Março!$D$28</f>
        <v>22.5</v>
      </c>
      <c r="Z31" s="16">
        <f>[27]Março!$D$29</f>
        <v>21</v>
      </c>
      <c r="AA31" s="16">
        <f>[27]Março!$D$30</f>
        <v>20.7</v>
      </c>
      <c r="AB31" s="16">
        <f>[27]Março!$D$31</f>
        <v>21</v>
      </c>
      <c r="AC31" s="16">
        <f>[27]Março!$D$32</f>
        <v>20.9</v>
      </c>
      <c r="AD31" s="16">
        <f>[27]Março!$D$33</f>
        <v>20.5</v>
      </c>
      <c r="AE31" s="16">
        <f>[27]Março!$D$34</f>
        <v>21.1</v>
      </c>
      <c r="AF31" s="16">
        <f>[27]Março!$D$35</f>
        <v>20.399999999999999</v>
      </c>
      <c r="AG31" s="28">
        <f>MIN(B31:AF31)</f>
        <v>20</v>
      </c>
      <c r="AH31" s="126">
        <f>AVERAGE(B31:AF31)</f>
        <v>21.877419354838715</v>
      </c>
    </row>
    <row r="32" spans="1:34" ht="17.100000000000001" customHeight="1" x14ac:dyDescent="0.2">
      <c r="A32" s="148" t="s">
        <v>20</v>
      </c>
      <c r="B32" s="16">
        <f>[28]Março!$D$5</f>
        <v>22.3</v>
      </c>
      <c r="C32" s="16">
        <f>[28]Março!$D$6</f>
        <v>21.5</v>
      </c>
      <c r="D32" s="16">
        <f>[28]Março!$D$7</f>
        <v>22.9</v>
      </c>
      <c r="E32" s="16">
        <f>[28]Março!$D$8</f>
        <v>23.1</v>
      </c>
      <c r="F32" s="16">
        <f>[28]Março!$D$9</f>
        <v>23</v>
      </c>
      <c r="G32" s="16">
        <f>[28]Março!$D$10</f>
        <v>24.1</v>
      </c>
      <c r="H32" s="16">
        <f>[28]Março!$D$11</f>
        <v>22.6</v>
      </c>
      <c r="I32" s="16">
        <f>[28]Março!$D$12</f>
        <v>24.4</v>
      </c>
      <c r="J32" s="16">
        <f>[28]Março!$D$13</f>
        <v>23.9</v>
      </c>
      <c r="K32" s="16">
        <f>[28]Março!$D$14</f>
        <v>23</v>
      </c>
      <c r="L32" s="16">
        <f>[28]Março!$D$15</f>
        <v>23.8</v>
      </c>
      <c r="M32" s="16">
        <f>[28]Março!$D$16</f>
        <v>24.5</v>
      </c>
      <c r="N32" s="16">
        <f>[28]Março!$D$17</f>
        <v>25.7</v>
      </c>
      <c r="O32" s="16">
        <f>[28]Março!$D$18</f>
        <v>25.6</v>
      </c>
      <c r="P32" s="16">
        <f>[28]Março!$D$19</f>
        <v>25.5</v>
      </c>
      <c r="Q32" s="16">
        <f>[28]Março!$D$20</f>
        <v>23.7</v>
      </c>
      <c r="R32" s="16">
        <f>[28]Março!$D$21</f>
        <v>24.4</v>
      </c>
      <c r="S32" s="16">
        <f>[28]Março!$D$22</f>
        <v>25.4</v>
      </c>
      <c r="T32" s="16">
        <f>[28]Março!$D$23</f>
        <v>26</v>
      </c>
      <c r="U32" s="16">
        <f>[28]Março!$D$24</f>
        <v>24.9</v>
      </c>
      <c r="V32" s="16">
        <f>[28]Março!$D$25</f>
        <v>23.6</v>
      </c>
      <c r="W32" s="16">
        <f>[28]Março!$D$26</f>
        <v>22.3</v>
      </c>
      <c r="X32" s="16">
        <f>[28]Março!$D$27</f>
        <v>23.7</v>
      </c>
      <c r="Y32" s="16">
        <f>[28]Março!$D$28</f>
        <v>24.2</v>
      </c>
      <c r="Z32" s="16">
        <f>[28]Março!$D$29</f>
        <v>23</v>
      </c>
      <c r="AA32" s="16">
        <f>[28]Março!$D$30</f>
        <v>20.8</v>
      </c>
      <c r="AB32" s="16">
        <f>[28]Março!$D$31</f>
        <v>22.6</v>
      </c>
      <c r="AC32" s="16">
        <f>[28]Março!$D$32</f>
        <v>22.1</v>
      </c>
      <c r="AD32" s="16">
        <f>[28]Março!$D$33</f>
        <v>21.6</v>
      </c>
      <c r="AE32" s="16">
        <f>[28]Março!$D$34</f>
        <v>22.9</v>
      </c>
      <c r="AF32" s="16">
        <f>[28]Março!$D$35</f>
        <v>21</v>
      </c>
      <c r="AG32" s="28">
        <f>MIN(B32:AF32)</f>
        <v>20.8</v>
      </c>
      <c r="AH32" s="126">
        <f>AVERAGE(B32:AF32)</f>
        <v>23.487096774193549</v>
      </c>
    </row>
    <row r="33" spans="1:38" ht="17.100000000000001" customHeight="1" x14ac:dyDescent="0.2">
      <c r="A33" s="91" t="s">
        <v>145</v>
      </c>
      <c r="B33" s="82" t="str">
        <f>[29]Março!$D$5</f>
        <v>*</v>
      </c>
      <c r="C33" s="15" t="str">
        <f>[29]Março!$D$6</f>
        <v>*</v>
      </c>
      <c r="D33" s="15" t="str">
        <f>[29]Março!$D$7</f>
        <v>*</v>
      </c>
      <c r="E33" s="15" t="str">
        <f>[29]Março!$D$8</f>
        <v>*</v>
      </c>
      <c r="F33" s="15" t="str">
        <f>[29]Março!$D$9</f>
        <v>*</v>
      </c>
      <c r="G33" s="15" t="str">
        <f>[29]Março!$D$10</f>
        <v>*</v>
      </c>
      <c r="H33" s="15" t="str">
        <f>[29]Março!$D$11</f>
        <v>*</v>
      </c>
      <c r="I33" s="15" t="str">
        <f>[29]Março!$D$12</f>
        <v>*</v>
      </c>
      <c r="J33" s="15" t="str">
        <f>[29]Março!$D$13</f>
        <v>*</v>
      </c>
      <c r="K33" s="15" t="str">
        <f>[29]Março!$D$14</f>
        <v>*</v>
      </c>
      <c r="L33" s="15" t="str">
        <f>[29]Março!$D$15</f>
        <v>*</v>
      </c>
      <c r="M33" s="15" t="str">
        <f>[29]Março!$D$16</f>
        <v>*</v>
      </c>
      <c r="N33" s="15" t="str">
        <f>[29]Março!$D$17</f>
        <v>*</v>
      </c>
      <c r="O33" s="15" t="str">
        <f>[29]Março!$D$18</f>
        <v>*</v>
      </c>
      <c r="P33" s="15" t="str">
        <f>[29]Março!$D$19</f>
        <v>*</v>
      </c>
      <c r="Q33" s="15" t="str">
        <f>[29]Março!$D$20</f>
        <v>*</v>
      </c>
      <c r="R33" s="15" t="str">
        <f>[29]Março!$D$21</f>
        <v>*</v>
      </c>
      <c r="S33" s="15" t="str">
        <f>[29]Março!$D$22</f>
        <v>*</v>
      </c>
      <c r="T33" s="15" t="str">
        <f>[29]Março!$D$23</f>
        <v>*</v>
      </c>
      <c r="U33" s="15" t="str">
        <f>[29]Março!$D$24</f>
        <v>*</v>
      </c>
      <c r="V33" s="15">
        <f>[29]Março!$D$25</f>
        <v>23</v>
      </c>
      <c r="W33" s="15">
        <f>[29]Março!$D$26</f>
        <v>20.7</v>
      </c>
      <c r="X33" s="15">
        <f>[29]Março!$D$27</f>
        <v>22</v>
      </c>
      <c r="Y33" s="15">
        <f>[29]Março!$D$28</f>
        <v>20.8</v>
      </c>
      <c r="Z33" s="15">
        <f>[29]Março!$D$29</f>
        <v>20.3</v>
      </c>
      <c r="AA33" s="15">
        <f>[29]Março!$D$30</f>
        <v>17.399999999999999</v>
      </c>
      <c r="AB33" s="15">
        <f>[29]Março!$D$31</f>
        <v>20.399999999999999</v>
      </c>
      <c r="AC33" s="15">
        <f>[29]Março!$D$32</f>
        <v>19.2</v>
      </c>
      <c r="AD33" s="15">
        <f>[29]Março!$D$33</f>
        <v>20.2</v>
      </c>
      <c r="AE33" s="15">
        <f>[29]Março!$D$34</f>
        <v>20.100000000000001</v>
      </c>
      <c r="AF33" s="15">
        <f>[29]Março!$D$35</f>
        <v>20</v>
      </c>
      <c r="AG33" s="28">
        <f t="shared" ref="AG33:AG37" si="7">MIN(B33:AF33)</f>
        <v>17.399999999999999</v>
      </c>
      <c r="AH33" s="126">
        <f t="shared" ref="AH33:AH37" si="8">AVERAGE(B33:AF33)</f>
        <v>20.372727272727271</v>
      </c>
    </row>
    <row r="34" spans="1:38" ht="17.100000000000001" customHeight="1" x14ac:dyDescent="0.2">
      <c r="A34" s="91" t="s">
        <v>146</v>
      </c>
      <c r="B34" s="15" t="str">
        <f>[30]Março!$D$5</f>
        <v>*</v>
      </c>
      <c r="C34" s="15" t="str">
        <f>[30]Março!$D$6</f>
        <v>*</v>
      </c>
      <c r="D34" s="15" t="str">
        <f>[30]Março!$D$7</f>
        <v>*</v>
      </c>
      <c r="E34" s="15" t="str">
        <f>[30]Março!$D$8</f>
        <v>*</v>
      </c>
      <c r="F34" s="15" t="str">
        <f>[30]Março!$D$9</f>
        <v>*</v>
      </c>
      <c r="G34" s="15" t="str">
        <f>[30]Março!$D$10</f>
        <v>*</v>
      </c>
      <c r="H34" s="15" t="str">
        <f>[30]Março!$D$11</f>
        <v>*</v>
      </c>
      <c r="I34" s="15" t="str">
        <f>[30]Março!$D$12</f>
        <v>*</v>
      </c>
      <c r="J34" s="15" t="str">
        <f>[30]Março!$D$13</f>
        <v>*</v>
      </c>
      <c r="K34" s="15" t="str">
        <f>[30]Março!$D$14</f>
        <v>*</v>
      </c>
      <c r="L34" s="15" t="str">
        <f>[30]Março!$D$15</f>
        <v>*</v>
      </c>
      <c r="M34" s="15" t="str">
        <f>[30]Março!$D$16</f>
        <v>*</v>
      </c>
      <c r="N34" s="15" t="str">
        <f>[30]Março!$D$17</f>
        <v>*</v>
      </c>
      <c r="O34" s="15" t="str">
        <f>[30]Março!$D$18</f>
        <v>*</v>
      </c>
      <c r="P34" s="15" t="str">
        <f>[30]Março!$D$19</f>
        <v>*</v>
      </c>
      <c r="Q34" s="15" t="str">
        <f>[30]Março!$D$20</f>
        <v>*</v>
      </c>
      <c r="R34" s="15" t="str">
        <f>[30]Março!$D$21</f>
        <v>*</v>
      </c>
      <c r="S34" s="15" t="str">
        <f>[30]Março!$D$22</f>
        <v>*</v>
      </c>
      <c r="T34" s="15" t="str">
        <f>[30]Março!$D$23</f>
        <v>*</v>
      </c>
      <c r="U34" s="15" t="str">
        <f>[30]Março!$D$24</f>
        <v>*</v>
      </c>
      <c r="V34" s="15" t="str">
        <f>[30]Março!$D$25</f>
        <v>*</v>
      </c>
      <c r="W34" s="15" t="str">
        <f>[30]Março!$D$26</f>
        <v>*</v>
      </c>
      <c r="X34" s="15" t="str">
        <f>[30]Março!$D$27</f>
        <v>*</v>
      </c>
      <c r="Y34" s="15" t="str">
        <f>[30]Março!$D$28</f>
        <v>*</v>
      </c>
      <c r="Z34" s="15" t="str">
        <f>[30]Março!$D$29</f>
        <v>*</v>
      </c>
      <c r="AA34" s="15" t="str">
        <f>[30]Março!$D$30</f>
        <v>*</v>
      </c>
      <c r="AB34" s="15" t="str">
        <f>[30]Março!$D$31</f>
        <v>*</v>
      </c>
      <c r="AC34" s="15" t="str">
        <f>[30]Março!$D$32</f>
        <v>*</v>
      </c>
      <c r="AD34" s="15" t="str">
        <f>[30]Março!$D$33</f>
        <v>*</v>
      </c>
      <c r="AE34" s="15" t="str">
        <f>[30]Março!$D$34</f>
        <v>*</v>
      </c>
      <c r="AF34" s="15" t="str">
        <f>[30]Março!$D$35</f>
        <v>*</v>
      </c>
      <c r="AG34" s="28" t="s">
        <v>132</v>
      </c>
      <c r="AH34" s="126" t="s">
        <v>132</v>
      </c>
    </row>
    <row r="35" spans="1:38" ht="17.100000000000001" customHeight="1" x14ac:dyDescent="0.2">
      <c r="A35" s="91" t="s">
        <v>147</v>
      </c>
      <c r="B35" s="15" t="str">
        <f>[31]Março!$D$5</f>
        <v>*</v>
      </c>
      <c r="C35" s="15" t="str">
        <f>[31]Março!$D$6</f>
        <v>*</v>
      </c>
      <c r="D35" s="15" t="str">
        <f>[31]Março!$D$7</f>
        <v>*</v>
      </c>
      <c r="E35" s="15" t="str">
        <f>[31]Março!$D$8</f>
        <v>*</v>
      </c>
      <c r="F35" s="15" t="str">
        <f>[31]Março!$D$9</f>
        <v>*</v>
      </c>
      <c r="G35" s="15" t="str">
        <f>[31]Março!$D$10</f>
        <v>*</v>
      </c>
      <c r="H35" s="15" t="str">
        <f>[31]Março!$D$11</f>
        <v>*</v>
      </c>
      <c r="I35" s="15" t="str">
        <f>[31]Março!$D$12</f>
        <v>*</v>
      </c>
      <c r="J35" s="15" t="str">
        <f>[31]Março!$D$13</f>
        <v>*</v>
      </c>
      <c r="K35" s="15" t="str">
        <f>[31]Março!$D$14</f>
        <v>*</v>
      </c>
      <c r="L35" s="15" t="str">
        <f>[31]Março!$D$15</f>
        <v>*</v>
      </c>
      <c r="M35" s="15" t="str">
        <f>[31]Março!$D$16</f>
        <v>*</v>
      </c>
      <c r="N35" s="15" t="str">
        <f>[31]Março!$D$17</f>
        <v>*</v>
      </c>
      <c r="O35" s="15" t="str">
        <f>[31]Março!$D$18</f>
        <v>*</v>
      </c>
      <c r="P35" s="15" t="str">
        <f>[31]Março!$D$19</f>
        <v>*</v>
      </c>
      <c r="Q35" s="15" t="str">
        <f>[31]Março!$D$20</f>
        <v>*</v>
      </c>
      <c r="R35" s="15" t="str">
        <f>[31]Março!$D$21</f>
        <v>*</v>
      </c>
      <c r="S35" s="15" t="str">
        <f>[31]Março!$D$22</f>
        <v>*</v>
      </c>
      <c r="T35" s="15" t="str">
        <f>[31]Março!$D$23</f>
        <v>*</v>
      </c>
      <c r="U35" s="15" t="str">
        <f>[31]Março!$D$24</f>
        <v>*</v>
      </c>
      <c r="V35" s="15">
        <f>[31]Março!$D$25</f>
        <v>25.2</v>
      </c>
      <c r="W35" s="15">
        <f>[31]Março!$D$26</f>
        <v>22.4</v>
      </c>
      <c r="X35" s="15">
        <f>[31]Março!$D$27</f>
        <v>23.6</v>
      </c>
      <c r="Y35" s="15">
        <f>[31]Março!$D$28</f>
        <v>23</v>
      </c>
      <c r="Z35" s="15">
        <f>[31]Março!$D$29</f>
        <v>19.5</v>
      </c>
      <c r="AA35" s="15">
        <f>[31]Março!$D$30</f>
        <v>12.9</v>
      </c>
      <c r="AB35" s="15">
        <f>[31]Março!$D$31</f>
        <v>18.8</v>
      </c>
      <c r="AC35" s="15">
        <f>[31]Março!$D$32</f>
        <v>20.9</v>
      </c>
      <c r="AD35" s="15">
        <f>[31]Março!$D$33</f>
        <v>21.1</v>
      </c>
      <c r="AE35" s="15">
        <f>[31]Março!$D$34</f>
        <v>20.5</v>
      </c>
      <c r="AF35" s="15">
        <f>[31]Março!$D$35</f>
        <v>20.8</v>
      </c>
      <c r="AG35" s="28">
        <f t="shared" si="7"/>
        <v>12.9</v>
      </c>
      <c r="AH35" s="126">
        <f t="shared" si="8"/>
        <v>20.790909090909093</v>
      </c>
    </row>
    <row r="36" spans="1:38" ht="17.100000000000001" customHeight="1" x14ac:dyDescent="0.2">
      <c r="A36" s="91" t="s">
        <v>148</v>
      </c>
      <c r="B36" s="15" t="str">
        <f>[32]Março!$D$5</f>
        <v>*</v>
      </c>
      <c r="C36" s="15" t="str">
        <f>[32]Março!$D$6</f>
        <v>*</v>
      </c>
      <c r="D36" s="15" t="str">
        <f>[32]Março!$D$7</f>
        <v>*</v>
      </c>
      <c r="E36" s="15" t="str">
        <f>[32]Março!$D$8</f>
        <v>*</v>
      </c>
      <c r="F36" s="15" t="str">
        <f>[32]Março!$D$9</f>
        <v>*</v>
      </c>
      <c r="G36" s="15" t="str">
        <f>[32]Março!$D$10</f>
        <v>*</v>
      </c>
      <c r="H36" s="15" t="str">
        <f>[32]Março!$D$11</f>
        <v>*</v>
      </c>
      <c r="I36" s="15" t="str">
        <f>[32]Março!$D$12</f>
        <v>*</v>
      </c>
      <c r="J36" s="15" t="str">
        <f>[32]Março!$D$13</f>
        <v>*</v>
      </c>
      <c r="K36" s="15" t="str">
        <f>[32]Março!$D$14</f>
        <v>*</v>
      </c>
      <c r="L36" s="15" t="str">
        <f>[32]Março!$D$15</f>
        <v>*</v>
      </c>
      <c r="M36" s="15" t="str">
        <f>[32]Março!$D$16</f>
        <v>*</v>
      </c>
      <c r="N36" s="15" t="str">
        <f>[32]Março!$D$17</f>
        <v>*</v>
      </c>
      <c r="O36" s="15" t="str">
        <f>[32]Março!$D$18</f>
        <v>*</v>
      </c>
      <c r="P36" s="15" t="str">
        <f>[32]Março!$D$19</f>
        <v>*</v>
      </c>
      <c r="Q36" s="15" t="str">
        <f>[32]Março!$D$20</f>
        <v>*</v>
      </c>
      <c r="R36" s="15" t="str">
        <f>[32]Março!$D$21</f>
        <v>*</v>
      </c>
      <c r="S36" s="15" t="str">
        <f>[32]Março!$D$22</f>
        <v>*</v>
      </c>
      <c r="T36" s="15" t="str">
        <f>[32]Março!$D$23</f>
        <v>*</v>
      </c>
      <c r="U36" s="15" t="str">
        <f>[32]Março!$D$24</f>
        <v>*</v>
      </c>
      <c r="V36" s="15" t="str">
        <f>[32]Março!$D$25</f>
        <v>*</v>
      </c>
      <c r="W36" s="15" t="str">
        <f>[32]Março!$D$26</f>
        <v>*</v>
      </c>
      <c r="X36" s="15" t="str">
        <f>[32]Março!$D$27</f>
        <v>*</v>
      </c>
      <c r="Y36" s="15" t="str">
        <f>[32]Março!$D$28</f>
        <v>*</v>
      </c>
      <c r="Z36" s="15" t="str">
        <f>[32]Março!$D$29</f>
        <v>*</v>
      </c>
      <c r="AA36" s="15" t="str">
        <f>[32]Março!$D$30</f>
        <v>*</v>
      </c>
      <c r="AB36" s="15" t="str">
        <f>[32]Março!$D$31</f>
        <v>*</v>
      </c>
      <c r="AC36" s="15" t="str">
        <f>[32]Março!$D$32</f>
        <v>*</v>
      </c>
      <c r="AD36" s="15" t="str">
        <f>[32]Março!$D$33</f>
        <v>*</v>
      </c>
      <c r="AE36" s="15" t="str">
        <f>[32]Março!$D$34</f>
        <v>*</v>
      </c>
      <c r="AF36" s="15" t="str">
        <f>[32]Março!$D$35</f>
        <v>*</v>
      </c>
      <c r="AG36" s="28" t="s">
        <v>132</v>
      </c>
      <c r="AH36" s="126" t="s">
        <v>132</v>
      </c>
    </row>
    <row r="37" spans="1:38" ht="17.100000000000001" customHeight="1" x14ac:dyDescent="0.2">
      <c r="A37" s="91" t="s">
        <v>149</v>
      </c>
      <c r="B37" s="15" t="str">
        <f>[33]Março!$D$5</f>
        <v>*</v>
      </c>
      <c r="C37" s="15" t="str">
        <f>[33]Março!$D$6</f>
        <v>*</v>
      </c>
      <c r="D37" s="15" t="str">
        <f>[33]Março!$D$7</f>
        <v>*</v>
      </c>
      <c r="E37" s="15" t="str">
        <f>[33]Março!$D$8</f>
        <v>*</v>
      </c>
      <c r="F37" s="15" t="str">
        <f>[33]Março!$D$9</f>
        <v>*</v>
      </c>
      <c r="G37" s="15" t="str">
        <f>[33]Março!$D$10</f>
        <v>*</v>
      </c>
      <c r="H37" s="15" t="str">
        <f>[33]Março!$D$11</f>
        <v>*</v>
      </c>
      <c r="I37" s="15" t="str">
        <f>[33]Março!$D$12</f>
        <v>*</v>
      </c>
      <c r="J37" s="15" t="str">
        <f>[33]Março!$D$13</f>
        <v>*</v>
      </c>
      <c r="K37" s="15" t="str">
        <f>[33]Março!$D$14</f>
        <v>*</v>
      </c>
      <c r="L37" s="15" t="str">
        <f>[33]Março!$D$15</f>
        <v>*</v>
      </c>
      <c r="M37" s="15" t="str">
        <f>[33]Março!$D$16</f>
        <v>*</v>
      </c>
      <c r="N37" s="15" t="str">
        <f>[33]Março!$D$17</f>
        <v>*</v>
      </c>
      <c r="O37" s="15" t="str">
        <f>[33]Março!$D$18</f>
        <v>*</v>
      </c>
      <c r="P37" s="15" t="str">
        <f>[33]Março!$D$19</f>
        <v>*</v>
      </c>
      <c r="Q37" s="15" t="str">
        <f>[33]Março!$D$20</f>
        <v>*</v>
      </c>
      <c r="R37" s="15" t="str">
        <f>[33]Março!$D$21</f>
        <v>*</v>
      </c>
      <c r="S37" s="15" t="str">
        <f>[33]Março!$D$22</f>
        <v>*</v>
      </c>
      <c r="T37" s="15" t="str">
        <f>[33]Março!$D$23</f>
        <v>*</v>
      </c>
      <c r="U37" s="15" t="str">
        <f>[33]Março!$D$24</f>
        <v>*</v>
      </c>
      <c r="V37" s="15">
        <f>[33]Março!$D$25</f>
        <v>22.5</v>
      </c>
      <c r="W37" s="15">
        <f>[33]Março!$D$26</f>
        <v>22.6</v>
      </c>
      <c r="X37" s="15">
        <f>[33]Março!$D$27</f>
        <v>24.6</v>
      </c>
      <c r="Y37" s="15">
        <f>[33]Março!$D$28</f>
        <v>23.3</v>
      </c>
      <c r="Z37" s="15">
        <f>[33]Março!$D$29</f>
        <v>20.3</v>
      </c>
      <c r="AA37" s="15">
        <f>[33]Março!$D$30</f>
        <v>14.8</v>
      </c>
      <c r="AB37" s="15">
        <f>[33]Março!$D$31</f>
        <v>20.7</v>
      </c>
      <c r="AC37" s="15">
        <f>[33]Março!$D$32</f>
        <v>21.4</v>
      </c>
      <c r="AD37" s="15">
        <f>[33]Março!$D$33</f>
        <v>22.2</v>
      </c>
      <c r="AE37" s="15">
        <f>[33]Março!$D$34</f>
        <v>21.2</v>
      </c>
      <c r="AF37" s="15">
        <f>[33]Março!$D$35</f>
        <v>21.5</v>
      </c>
      <c r="AG37" s="28">
        <f t="shared" si="7"/>
        <v>14.8</v>
      </c>
      <c r="AH37" s="126">
        <f t="shared" si="8"/>
        <v>21.372727272727271</v>
      </c>
    </row>
    <row r="38" spans="1:38" ht="17.100000000000001" customHeight="1" x14ac:dyDescent="0.2">
      <c r="A38" s="91" t="s">
        <v>150</v>
      </c>
      <c r="B38" s="15" t="str">
        <f>[34]Março!$D$5</f>
        <v>*</v>
      </c>
      <c r="C38" s="15" t="str">
        <f>[34]Março!$D$6</f>
        <v>*</v>
      </c>
      <c r="D38" s="15" t="str">
        <f>[34]Março!$D$7</f>
        <v>*</v>
      </c>
      <c r="E38" s="15" t="str">
        <f>[34]Março!$D$8</f>
        <v>*</v>
      </c>
      <c r="F38" s="15" t="str">
        <f>[34]Março!$D$9</f>
        <v>*</v>
      </c>
      <c r="G38" s="15" t="str">
        <f>[34]Março!$D$10</f>
        <v>*</v>
      </c>
      <c r="H38" s="15" t="str">
        <f>[34]Março!$D$11</f>
        <v>*</v>
      </c>
      <c r="I38" s="15" t="str">
        <f>[34]Março!$D$12</f>
        <v>*</v>
      </c>
      <c r="J38" s="15" t="str">
        <f>[34]Março!$D$13</f>
        <v>*</v>
      </c>
      <c r="K38" s="15" t="str">
        <f>[34]Março!$D$14</f>
        <v>*</v>
      </c>
      <c r="L38" s="15" t="str">
        <f>[34]Março!$D$15</f>
        <v>*</v>
      </c>
      <c r="M38" s="15" t="str">
        <f>[34]Março!$D$16</f>
        <v>*</v>
      </c>
      <c r="N38" s="15" t="str">
        <f>[34]Março!$D$17</f>
        <v>*</v>
      </c>
      <c r="O38" s="15" t="str">
        <f>[34]Março!$D$18</f>
        <v>*</v>
      </c>
      <c r="P38" s="15" t="str">
        <f>[34]Março!$D$19</f>
        <v>*</v>
      </c>
      <c r="Q38" s="15" t="str">
        <f>[34]Março!$D$20</f>
        <v>*</v>
      </c>
      <c r="R38" s="15" t="str">
        <f>[34]Março!$D$21</f>
        <v>*</v>
      </c>
      <c r="S38" s="15" t="str">
        <f>[34]Março!$D$22</f>
        <v>*</v>
      </c>
      <c r="T38" s="15" t="str">
        <f>[34]Março!$D$23</f>
        <v>*</v>
      </c>
      <c r="U38" s="15" t="str">
        <f>[34]Março!$D$24</f>
        <v>*</v>
      </c>
      <c r="V38" s="15">
        <f>[34]Março!$D$25</f>
        <v>24.3</v>
      </c>
      <c r="W38" s="15">
        <f>[34]Março!$D$26</f>
        <v>22</v>
      </c>
      <c r="X38" s="15">
        <f>[34]Março!$D$27</f>
        <v>23.2</v>
      </c>
      <c r="Y38" s="15">
        <f>[34]Março!$D$28</f>
        <v>23.3</v>
      </c>
      <c r="Z38" s="15">
        <f>[34]Março!$D$29</f>
        <v>21.6</v>
      </c>
      <c r="AA38" s="15">
        <f>[34]Março!$D$30</f>
        <v>14.3</v>
      </c>
      <c r="AB38" s="15">
        <f>[34]Março!$D$31</f>
        <v>20.5</v>
      </c>
      <c r="AC38" s="15">
        <f>[34]Março!$D$32</f>
        <v>21.3</v>
      </c>
      <c r="AD38" s="15">
        <f>[34]Março!$D$33</f>
        <v>22.1</v>
      </c>
      <c r="AE38" s="15">
        <f>[34]Março!$D$34</f>
        <v>20</v>
      </c>
      <c r="AF38" s="15">
        <f>[34]Março!$D$35</f>
        <v>21.6</v>
      </c>
      <c r="AG38" s="28">
        <f>MIN(B38:AF38)</f>
        <v>14.3</v>
      </c>
      <c r="AH38" s="126">
        <f>AVERAGE(B38:AF38)</f>
        <v>21.290909090909093</v>
      </c>
    </row>
    <row r="39" spans="1:38" ht="17.100000000000001" customHeight="1" x14ac:dyDescent="0.2">
      <c r="A39" s="91" t="s">
        <v>151</v>
      </c>
      <c r="B39" s="15" t="str">
        <f>[35]Março!$D$5</f>
        <v>*</v>
      </c>
      <c r="C39" s="15" t="str">
        <f>[35]Março!$D$6</f>
        <v>*</v>
      </c>
      <c r="D39" s="15" t="str">
        <f>[35]Março!$D$7</f>
        <v>*</v>
      </c>
      <c r="E39" s="15" t="str">
        <f>[35]Março!$D$8</f>
        <v>*</v>
      </c>
      <c r="F39" s="15" t="str">
        <f>[35]Março!$D$9</f>
        <v>*</v>
      </c>
      <c r="G39" s="15" t="str">
        <f>[35]Março!$D$10</f>
        <v>*</v>
      </c>
      <c r="H39" s="15" t="str">
        <f>[35]Março!$D$11</f>
        <v>*</v>
      </c>
      <c r="I39" s="15" t="str">
        <f>[35]Março!$D$12</f>
        <v>*</v>
      </c>
      <c r="J39" s="15" t="str">
        <f>[35]Março!$D$13</f>
        <v>*</v>
      </c>
      <c r="K39" s="15" t="str">
        <f>[35]Março!$D$14</f>
        <v>*</v>
      </c>
      <c r="L39" s="15" t="str">
        <f>[35]Março!$D$15</f>
        <v>*</v>
      </c>
      <c r="M39" s="15" t="str">
        <f>[35]Março!$D$16</f>
        <v>*</v>
      </c>
      <c r="N39" s="15" t="str">
        <f>[35]Março!$D$17</f>
        <v>*</v>
      </c>
      <c r="O39" s="15" t="str">
        <f>[35]Março!$D$18</f>
        <v>*</v>
      </c>
      <c r="P39" s="15" t="str">
        <f>[35]Março!$D$19</f>
        <v>*</v>
      </c>
      <c r="Q39" s="15" t="str">
        <f>[35]Março!$D$20</f>
        <v>*</v>
      </c>
      <c r="R39" s="15" t="str">
        <f>[35]Março!$D$21</f>
        <v>*</v>
      </c>
      <c r="S39" s="15" t="str">
        <f>[35]Março!$D$22</f>
        <v>*</v>
      </c>
      <c r="T39" s="15" t="str">
        <f>[35]Março!$D$23</f>
        <v>*</v>
      </c>
      <c r="U39" s="15" t="str">
        <f>[35]Março!$D$24</f>
        <v>*</v>
      </c>
      <c r="V39" s="15" t="str">
        <f>[35]Março!$D$25</f>
        <v>*</v>
      </c>
      <c r="W39" s="15" t="str">
        <f>[35]Março!$D$26</f>
        <v>*</v>
      </c>
      <c r="X39" s="15" t="str">
        <f>[35]Março!$D$27</f>
        <v>*</v>
      </c>
      <c r="Y39" s="15" t="str">
        <f>[35]Março!$D$28</f>
        <v>*</v>
      </c>
      <c r="Z39" s="15" t="str">
        <f>[35]Março!$D$29</f>
        <v>*</v>
      </c>
      <c r="AA39" s="15" t="str">
        <f>[35]Março!$D$30</f>
        <v>*</v>
      </c>
      <c r="AB39" s="15" t="str">
        <f>[35]Março!$D$31</f>
        <v>*</v>
      </c>
      <c r="AC39" s="15" t="str">
        <f>[35]Março!$D$32</f>
        <v>*</v>
      </c>
      <c r="AD39" s="15" t="str">
        <f>[35]Março!$D$33</f>
        <v>*</v>
      </c>
      <c r="AE39" s="15" t="str">
        <f>[35]Março!$D$34</f>
        <v>*</v>
      </c>
      <c r="AF39" s="15" t="str">
        <f>[35]Março!$D$35</f>
        <v>*</v>
      </c>
      <c r="AG39" s="28" t="s">
        <v>132</v>
      </c>
      <c r="AH39" s="126" t="s">
        <v>132</v>
      </c>
    </row>
    <row r="40" spans="1:38" ht="17.100000000000001" customHeight="1" x14ac:dyDescent="0.2">
      <c r="A40" s="91" t="s">
        <v>152</v>
      </c>
      <c r="B40" s="15" t="str">
        <f>[36]Março!$D$5</f>
        <v>*</v>
      </c>
      <c r="C40" s="15" t="str">
        <f>[36]Março!$D$6</f>
        <v>*</v>
      </c>
      <c r="D40" s="15" t="str">
        <f>[36]Março!$D$7</f>
        <v>*</v>
      </c>
      <c r="E40" s="15" t="str">
        <f>[36]Março!$D$8</f>
        <v>*</v>
      </c>
      <c r="F40" s="15" t="str">
        <f>[36]Março!$D$9</f>
        <v>*</v>
      </c>
      <c r="G40" s="15" t="str">
        <f>[36]Março!$D$10</f>
        <v>*</v>
      </c>
      <c r="H40" s="15" t="str">
        <f>[36]Março!$D$11</f>
        <v>*</v>
      </c>
      <c r="I40" s="15" t="str">
        <f>[36]Março!$D$12</f>
        <v>*</v>
      </c>
      <c r="J40" s="15" t="str">
        <f>[36]Março!$D$13</f>
        <v>*</v>
      </c>
      <c r="K40" s="15" t="str">
        <f>[36]Março!$D$14</f>
        <v>*</v>
      </c>
      <c r="L40" s="15" t="str">
        <f>[36]Março!$D$15</f>
        <v>*</v>
      </c>
      <c r="M40" s="15" t="str">
        <f>[36]Março!$D$16</f>
        <v>*</v>
      </c>
      <c r="N40" s="15" t="str">
        <f>[36]Março!$D$17</f>
        <v>*</v>
      </c>
      <c r="O40" s="15" t="str">
        <f>[36]Março!$D$18</f>
        <v>*</v>
      </c>
      <c r="P40" s="15" t="str">
        <f>[36]Março!$D$19</f>
        <v>*</v>
      </c>
      <c r="Q40" s="15" t="str">
        <f>[36]Março!$D$20</f>
        <v>*</v>
      </c>
      <c r="R40" s="15" t="str">
        <f>[36]Março!$D$21</f>
        <v>*</v>
      </c>
      <c r="S40" s="15" t="str">
        <f>[36]Março!$D$22</f>
        <v>*</v>
      </c>
      <c r="T40" s="15" t="str">
        <f>[36]Março!$D$23</f>
        <v>*</v>
      </c>
      <c r="U40" s="15" t="str">
        <f>[36]Março!$D$24</f>
        <v>*</v>
      </c>
      <c r="V40" s="15" t="str">
        <f>[36]Março!$D$25</f>
        <v>*</v>
      </c>
      <c r="W40" s="15" t="str">
        <f>[36]Março!$D$26</f>
        <v>*</v>
      </c>
      <c r="X40" s="15" t="str">
        <f>[36]Março!$D$27</f>
        <v>*</v>
      </c>
      <c r="Y40" s="15" t="str">
        <f>[36]Março!$D$28</f>
        <v>*</v>
      </c>
      <c r="Z40" s="15" t="str">
        <f>[36]Março!$D$29</f>
        <v>*</v>
      </c>
      <c r="AA40" s="15" t="str">
        <f>[36]Março!$D$30</f>
        <v>*</v>
      </c>
      <c r="AB40" s="15" t="str">
        <f>[36]Março!$D$31</f>
        <v>*</v>
      </c>
      <c r="AC40" s="15" t="str">
        <f>[36]Março!$D$32</f>
        <v>*</v>
      </c>
      <c r="AD40" s="15" t="str">
        <f>[36]Março!$D$33</f>
        <v>*</v>
      </c>
      <c r="AE40" s="15" t="str">
        <f>[36]Março!$D$34</f>
        <v>*</v>
      </c>
      <c r="AF40" s="15" t="str">
        <f>[36]Março!$D$35</f>
        <v>*</v>
      </c>
      <c r="AG40" s="28" t="s">
        <v>132</v>
      </c>
      <c r="AH40" s="126" t="s">
        <v>132</v>
      </c>
    </row>
    <row r="41" spans="1:38" ht="17.100000000000001" customHeight="1" x14ac:dyDescent="0.2">
      <c r="A41" s="91" t="s">
        <v>153</v>
      </c>
      <c r="B41" s="15" t="str">
        <f>[37]Março!$D$5</f>
        <v>*</v>
      </c>
      <c r="C41" s="15" t="str">
        <f>[37]Março!$D$6</f>
        <v>*</v>
      </c>
      <c r="D41" s="15" t="str">
        <f>[37]Março!$D$7</f>
        <v>*</v>
      </c>
      <c r="E41" s="15" t="str">
        <f>[37]Março!$D$8</f>
        <v>*</v>
      </c>
      <c r="F41" s="15" t="str">
        <f>[37]Março!$D$9</f>
        <v>*</v>
      </c>
      <c r="G41" s="15" t="str">
        <f>[37]Março!$D$10</f>
        <v>*</v>
      </c>
      <c r="H41" s="15" t="str">
        <f>[37]Março!$D$11</f>
        <v>*</v>
      </c>
      <c r="I41" s="15" t="str">
        <f>[37]Março!$D$12</f>
        <v>*</v>
      </c>
      <c r="J41" s="15" t="str">
        <f>[37]Março!$D$13</f>
        <v>*</v>
      </c>
      <c r="K41" s="15" t="str">
        <f>[37]Março!$D$14</f>
        <v>*</v>
      </c>
      <c r="L41" s="15" t="str">
        <f>[37]Março!$D$15</f>
        <v>*</v>
      </c>
      <c r="M41" s="15" t="str">
        <f>[37]Março!$D$16</f>
        <v>*</v>
      </c>
      <c r="N41" s="15" t="str">
        <f>[37]Março!$D$17</f>
        <v>*</v>
      </c>
      <c r="O41" s="15" t="str">
        <f>[37]Março!$D$18</f>
        <v>*</v>
      </c>
      <c r="P41" s="15" t="str">
        <f>[37]Março!$D$19</f>
        <v>*</v>
      </c>
      <c r="Q41" s="15" t="str">
        <f>[37]Março!$D$20</f>
        <v>*</v>
      </c>
      <c r="R41" s="15" t="str">
        <f>[37]Março!$D$21</f>
        <v>*</v>
      </c>
      <c r="S41" s="15" t="str">
        <f>[37]Março!$D$22</f>
        <v>*</v>
      </c>
      <c r="T41" s="15" t="str">
        <f>[37]Março!$D$23</f>
        <v>*</v>
      </c>
      <c r="U41" s="15" t="str">
        <f>[37]Março!$D$24</f>
        <v>*</v>
      </c>
      <c r="V41" s="15">
        <f>[37]Março!$D$25</f>
        <v>25</v>
      </c>
      <c r="W41" s="15">
        <f>[37]Março!$D$26</f>
        <v>23.6</v>
      </c>
      <c r="X41" s="15">
        <f>[37]Março!$D$27</f>
        <v>23.4</v>
      </c>
      <c r="Y41" s="15">
        <f>[37]Março!$D$28</f>
        <v>22.7</v>
      </c>
      <c r="Z41" s="15">
        <f>[37]Março!$D$29</f>
        <v>21.7</v>
      </c>
      <c r="AA41" s="15">
        <f>[37]Março!$D$30</f>
        <v>21.6</v>
      </c>
      <c r="AB41" s="15">
        <f>[37]Março!$D$31</f>
        <v>22.1</v>
      </c>
      <c r="AC41" s="15">
        <f>[37]Março!$D$32</f>
        <v>22.2</v>
      </c>
      <c r="AD41" s="15">
        <f>[37]Março!$D$33</f>
        <v>21.9</v>
      </c>
      <c r="AE41" s="15">
        <f>[37]Março!$D$34</f>
        <v>21.8</v>
      </c>
      <c r="AF41" s="15">
        <f>[37]Março!$D$35</f>
        <v>21.5</v>
      </c>
      <c r="AG41" s="28">
        <f t="shared" ref="AG41:AG42" si="9">MIN(B41:AF41)</f>
        <v>21.5</v>
      </c>
      <c r="AH41" s="126">
        <f t="shared" ref="AH41:AH42" si="10">AVERAGE(B41:AF41)</f>
        <v>22.5</v>
      </c>
    </row>
    <row r="42" spans="1:38" ht="17.100000000000001" customHeight="1" x14ac:dyDescent="0.2">
      <c r="A42" s="91" t="s">
        <v>154</v>
      </c>
      <c r="B42" s="15" t="str">
        <f>[38]Março!$D$5</f>
        <v>*</v>
      </c>
      <c r="C42" s="15" t="str">
        <f>[38]Março!$D$6</f>
        <v>*</v>
      </c>
      <c r="D42" s="15" t="str">
        <f>[38]Março!$D$7</f>
        <v>*</v>
      </c>
      <c r="E42" s="15" t="str">
        <f>[38]Março!$D$8</f>
        <v>*</v>
      </c>
      <c r="F42" s="15" t="str">
        <f>[38]Março!$D$9</f>
        <v>*</v>
      </c>
      <c r="G42" s="15" t="str">
        <f>[38]Março!$D$10</f>
        <v>*</v>
      </c>
      <c r="H42" s="15" t="str">
        <f>[38]Março!$D$11</f>
        <v>*</v>
      </c>
      <c r="I42" s="15" t="str">
        <f>[38]Março!$D$12</f>
        <v>*</v>
      </c>
      <c r="J42" s="15" t="str">
        <f>[38]Março!$D$13</f>
        <v>*</v>
      </c>
      <c r="K42" s="15" t="str">
        <f>[38]Março!$D$14</f>
        <v>*</v>
      </c>
      <c r="L42" s="15" t="str">
        <f>[38]Março!$D$15</f>
        <v>*</v>
      </c>
      <c r="M42" s="15" t="str">
        <f>[38]Março!$D$16</f>
        <v>*</v>
      </c>
      <c r="N42" s="15" t="str">
        <f>[38]Março!$D$17</f>
        <v>*</v>
      </c>
      <c r="O42" s="15" t="str">
        <f>[38]Março!$D$18</f>
        <v>*</v>
      </c>
      <c r="P42" s="15" t="str">
        <f>[38]Março!$D$19</f>
        <v>*</v>
      </c>
      <c r="Q42" s="15" t="str">
        <f>[38]Março!$D$20</f>
        <v>*</v>
      </c>
      <c r="R42" s="15" t="str">
        <f>[38]Março!$D$21</f>
        <v>*</v>
      </c>
      <c r="S42" s="15" t="str">
        <f>[38]Março!$D$22</f>
        <v>*</v>
      </c>
      <c r="T42" s="15" t="str">
        <f>[38]Março!$D$23</f>
        <v>*</v>
      </c>
      <c r="U42" s="15" t="str">
        <f>[38]Março!$D$24</f>
        <v>*</v>
      </c>
      <c r="V42" s="15">
        <f>[38]Março!$D$25</f>
        <v>25.1</v>
      </c>
      <c r="W42" s="15">
        <f>[38]Março!$D$26</f>
        <v>22.1</v>
      </c>
      <c r="X42" s="15">
        <f>[38]Março!$D$27</f>
        <v>22.8</v>
      </c>
      <c r="Y42" s="15">
        <f>[38]Março!$D$28</f>
        <v>22.4</v>
      </c>
      <c r="Z42" s="15">
        <f>[38]Março!$D$29</f>
        <v>21.3</v>
      </c>
      <c r="AA42" s="15">
        <f>[38]Março!$D$30</f>
        <v>18</v>
      </c>
      <c r="AB42" s="15">
        <f>[38]Março!$D$31</f>
        <v>21.3</v>
      </c>
      <c r="AC42" s="15">
        <f>[38]Março!$D$32</f>
        <v>19.899999999999999</v>
      </c>
      <c r="AD42" s="15">
        <f>[38]Março!$D$33</f>
        <v>21.4</v>
      </c>
      <c r="AE42" s="15">
        <f>[38]Março!$D$34</f>
        <v>21.3</v>
      </c>
      <c r="AF42" s="15">
        <f>[38]Março!$D$35</f>
        <v>20.399999999999999</v>
      </c>
      <c r="AG42" s="28">
        <f t="shared" si="9"/>
        <v>18</v>
      </c>
      <c r="AH42" s="126">
        <f t="shared" si="10"/>
        <v>21.454545454545457</v>
      </c>
    </row>
    <row r="43" spans="1:38" s="5" customFormat="1" ht="17.100000000000001" customHeight="1" x14ac:dyDescent="0.2">
      <c r="A43" s="93" t="s">
        <v>35</v>
      </c>
      <c r="B43" s="25">
        <f t="shared" ref="B43:AG43" si="11">MIN(B5:B42)</f>
        <v>19.7</v>
      </c>
      <c r="C43" s="25">
        <f t="shared" si="11"/>
        <v>17.399999999999999</v>
      </c>
      <c r="D43" s="25">
        <f t="shared" si="11"/>
        <v>19.8</v>
      </c>
      <c r="E43" s="25">
        <f t="shared" si="11"/>
        <v>19.8</v>
      </c>
      <c r="F43" s="25">
        <f t="shared" si="11"/>
        <v>19.600000000000001</v>
      </c>
      <c r="G43" s="25">
        <f t="shared" si="11"/>
        <v>19.600000000000001</v>
      </c>
      <c r="H43" s="25">
        <f t="shared" si="11"/>
        <v>19.5</v>
      </c>
      <c r="I43" s="25">
        <f t="shared" si="11"/>
        <v>19</v>
      </c>
      <c r="J43" s="25">
        <f t="shared" si="11"/>
        <v>20</v>
      </c>
      <c r="K43" s="25">
        <f t="shared" si="11"/>
        <v>19.399999999999999</v>
      </c>
      <c r="L43" s="25">
        <f t="shared" si="11"/>
        <v>19.8</v>
      </c>
      <c r="M43" s="25">
        <f t="shared" si="11"/>
        <v>20.5</v>
      </c>
      <c r="N43" s="25">
        <f t="shared" si="11"/>
        <v>21.3</v>
      </c>
      <c r="O43" s="25">
        <f t="shared" si="11"/>
        <v>21.1</v>
      </c>
      <c r="P43" s="25">
        <f t="shared" si="11"/>
        <v>19.3</v>
      </c>
      <c r="Q43" s="25">
        <f t="shared" si="11"/>
        <v>18.5</v>
      </c>
      <c r="R43" s="25">
        <f t="shared" si="11"/>
        <v>21.1</v>
      </c>
      <c r="S43" s="25">
        <f t="shared" si="11"/>
        <v>19.100000000000001</v>
      </c>
      <c r="T43" s="25">
        <f t="shared" si="11"/>
        <v>19.7</v>
      </c>
      <c r="U43" s="25">
        <f t="shared" si="11"/>
        <v>20.3</v>
      </c>
      <c r="V43" s="25">
        <f t="shared" si="11"/>
        <v>20.100000000000001</v>
      </c>
      <c r="W43" s="25">
        <f t="shared" si="11"/>
        <v>20.7</v>
      </c>
      <c r="X43" s="25">
        <f t="shared" si="11"/>
        <v>20.399999999999999</v>
      </c>
      <c r="Y43" s="25">
        <f t="shared" si="11"/>
        <v>20.100000000000001</v>
      </c>
      <c r="Z43" s="25">
        <f t="shared" si="11"/>
        <v>17</v>
      </c>
      <c r="AA43" s="25">
        <f t="shared" si="11"/>
        <v>11</v>
      </c>
      <c r="AB43" s="25">
        <f t="shared" si="11"/>
        <v>17.8</v>
      </c>
      <c r="AC43" s="25">
        <f t="shared" si="11"/>
        <v>18.2</v>
      </c>
      <c r="AD43" s="25">
        <f t="shared" si="11"/>
        <v>19.8</v>
      </c>
      <c r="AE43" s="25">
        <f t="shared" si="11"/>
        <v>18.2</v>
      </c>
      <c r="AF43" s="25">
        <f t="shared" si="11"/>
        <v>18.8</v>
      </c>
      <c r="AG43" s="28">
        <f t="shared" si="11"/>
        <v>11</v>
      </c>
      <c r="AH43" s="126">
        <f>AVERAGE(AH5:AH42)</f>
        <v>21.972355951993048</v>
      </c>
      <c r="AL43" s="5" t="s">
        <v>50</v>
      </c>
    </row>
    <row r="44" spans="1:38" x14ac:dyDescent="0.2">
      <c r="A44" s="84"/>
      <c r="B44" s="66"/>
      <c r="C44" s="66"/>
      <c r="D44" s="66" t="s">
        <v>143</v>
      </c>
      <c r="E44" s="66"/>
      <c r="F44" s="66"/>
      <c r="G44" s="6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71"/>
      <c r="AE44" s="71"/>
      <c r="AF44" s="86"/>
      <c r="AG44" s="68"/>
      <c r="AH44" s="111"/>
    </row>
    <row r="45" spans="1:38" x14ac:dyDescent="0.2">
      <c r="A45" s="84"/>
      <c r="B45" s="85" t="s">
        <v>134</v>
      </c>
      <c r="C45" s="85"/>
      <c r="D45" s="85"/>
      <c r="E45" s="85"/>
      <c r="F45" s="85"/>
      <c r="G45" s="85"/>
      <c r="H45" s="85"/>
      <c r="I45" s="85"/>
      <c r="J45" s="86"/>
      <c r="K45" s="86"/>
      <c r="L45" s="86"/>
      <c r="M45" s="86" t="s">
        <v>51</v>
      </c>
      <c r="N45" s="86"/>
      <c r="O45" s="86"/>
      <c r="P45" s="86"/>
      <c r="Q45" s="86"/>
      <c r="R45" s="86"/>
      <c r="S45" s="86"/>
      <c r="T45" s="150" t="s">
        <v>135</v>
      </c>
      <c r="U45" s="150"/>
      <c r="V45" s="150"/>
      <c r="W45" s="150"/>
      <c r="X45" s="150"/>
      <c r="Y45" s="86"/>
      <c r="Z45" s="86"/>
      <c r="AA45" s="86"/>
      <c r="AB45" s="86"/>
      <c r="AC45" s="86"/>
      <c r="AD45" s="86"/>
      <c r="AE45" s="86"/>
      <c r="AF45" s="86"/>
      <c r="AG45" s="68"/>
      <c r="AH45" s="111"/>
    </row>
    <row r="46" spans="1:38" x14ac:dyDescent="0.2">
      <c r="A46" s="64"/>
      <c r="B46" s="86"/>
      <c r="C46" s="86"/>
      <c r="D46" s="86"/>
      <c r="E46" s="86"/>
      <c r="F46" s="86"/>
      <c r="G46" s="86"/>
      <c r="H46" s="86"/>
      <c r="I46" s="86"/>
      <c r="J46" s="87"/>
      <c r="K46" s="87"/>
      <c r="L46" s="87"/>
      <c r="M46" s="87" t="s">
        <v>52</v>
      </c>
      <c r="N46" s="87"/>
      <c r="O46" s="87"/>
      <c r="P46" s="87"/>
      <c r="Q46" s="86"/>
      <c r="R46" s="86"/>
      <c r="S46" s="86"/>
      <c r="T46" s="151" t="s">
        <v>136</v>
      </c>
      <c r="U46" s="151"/>
      <c r="V46" s="151"/>
      <c r="W46" s="151"/>
      <c r="X46" s="151"/>
      <c r="Y46" s="86"/>
      <c r="Z46" s="86"/>
      <c r="AA46" s="86"/>
      <c r="AB46" s="86"/>
      <c r="AC46" s="86"/>
      <c r="AD46" s="71"/>
      <c r="AE46" s="71"/>
      <c r="AF46" s="86"/>
      <c r="AG46" s="68"/>
      <c r="AH46" s="111"/>
    </row>
    <row r="47" spans="1:38" x14ac:dyDescent="0.2">
      <c r="A47" s="84"/>
      <c r="B47" s="66"/>
      <c r="C47" s="66"/>
      <c r="D47" s="66"/>
      <c r="E47" s="66"/>
      <c r="F47" s="66"/>
      <c r="G47" s="66"/>
      <c r="H47" s="66"/>
      <c r="I47" s="66"/>
      <c r="J47" s="6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71"/>
      <c r="AE47" s="71"/>
      <c r="AF47" s="86"/>
      <c r="AG47" s="68"/>
      <c r="AH47" s="111"/>
      <c r="AL47" s="24" t="s">
        <v>50</v>
      </c>
    </row>
    <row r="48" spans="1:38" x14ac:dyDescent="0.2">
      <c r="A48" s="64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71"/>
      <c r="AF48" s="86"/>
      <c r="AG48" s="68"/>
      <c r="AH48" s="111"/>
    </row>
    <row r="49" spans="1:39" x14ac:dyDescent="0.2">
      <c r="A49" s="64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71"/>
      <c r="AF49" s="86"/>
      <c r="AG49" s="68"/>
      <c r="AH49" s="111"/>
    </row>
    <row r="50" spans="1:39" ht="13.5" thickBot="1" x14ac:dyDescent="0.25">
      <c r="A50" s="78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5"/>
      <c r="AH50" s="124"/>
    </row>
    <row r="52" spans="1:39" x14ac:dyDescent="0.2">
      <c r="AL52" s="24" t="s">
        <v>50</v>
      </c>
    </row>
    <row r="54" spans="1:39" x14ac:dyDescent="0.2">
      <c r="AM54" s="24" t="s">
        <v>50</v>
      </c>
    </row>
  </sheetData>
  <sheetProtection algorithmName="SHA-512" hashValue="31wXRnMdWQmSOlLuu/jiZA+kpfxjAI0oD4GvQi1PvqvEqczlFgdIPSzuUp/CqmU2p6BusEY2lfYgV9Q2T+67MA==" saltValue="GiVXCViRyY/KcVEaDQd2aA==" spinCount="100000" sheet="1" objects="1" scenarios="1"/>
  <mergeCells count="36">
    <mergeCell ref="A2:A4"/>
    <mergeCell ref="S3:S4"/>
    <mergeCell ref="B2:AH2"/>
    <mergeCell ref="AF3:AF4"/>
    <mergeCell ref="AE3:AE4"/>
    <mergeCell ref="B3:B4"/>
    <mergeCell ref="C3:C4"/>
    <mergeCell ref="D3:D4"/>
    <mergeCell ref="E3:E4"/>
    <mergeCell ref="V3:V4"/>
    <mergeCell ref="K3:K4"/>
    <mergeCell ref="L3:L4"/>
    <mergeCell ref="J3:J4"/>
    <mergeCell ref="N3:N4"/>
    <mergeCell ref="T3:T4"/>
    <mergeCell ref="T45:X45"/>
    <mergeCell ref="F3:F4"/>
    <mergeCell ref="G3:G4"/>
    <mergeCell ref="H3:H4"/>
    <mergeCell ref="U3:U4"/>
    <mergeCell ref="T46:X46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Z3:Z4"/>
    <mergeCell ref="M3:M4"/>
    <mergeCell ref="I3:I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1"/>
  <sheetViews>
    <sheetView zoomScale="90" zoomScaleNormal="90" workbookViewId="0">
      <selection activeCell="AL58" sqref="AL58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6.5703125" style="9" bestFit="1" customWidth="1"/>
    <col min="34" max="34" width="9.140625" style="1"/>
  </cols>
  <sheetData>
    <row r="1" spans="1:34" ht="20.100000000000001" customHeight="1" x14ac:dyDescent="0.2">
      <c r="A1" s="155" t="s">
        <v>25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7"/>
    </row>
    <row r="2" spans="1:34" s="4" customFormat="1" ht="20.100000000000001" customHeight="1" x14ac:dyDescent="0.2">
      <c r="A2" s="158" t="s">
        <v>21</v>
      </c>
      <c r="B2" s="153" t="s">
        <v>133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4"/>
      <c r="AH2" s="7"/>
    </row>
    <row r="3" spans="1:34" s="5" customFormat="1" ht="20.100000000000001" customHeight="1" x14ac:dyDescent="0.2">
      <c r="A3" s="158"/>
      <c r="B3" s="152">
        <v>1</v>
      </c>
      <c r="C3" s="152">
        <f>SUM(B3+1)</f>
        <v>2</v>
      </c>
      <c r="D3" s="152">
        <f t="shared" ref="D3:AD3" si="0">SUM(C3+1)</f>
        <v>3</v>
      </c>
      <c r="E3" s="152">
        <f t="shared" si="0"/>
        <v>4</v>
      </c>
      <c r="F3" s="152">
        <f t="shared" si="0"/>
        <v>5</v>
      </c>
      <c r="G3" s="152">
        <f t="shared" si="0"/>
        <v>6</v>
      </c>
      <c r="H3" s="152">
        <f t="shared" si="0"/>
        <v>7</v>
      </c>
      <c r="I3" s="152">
        <f t="shared" si="0"/>
        <v>8</v>
      </c>
      <c r="J3" s="152">
        <f t="shared" si="0"/>
        <v>9</v>
      </c>
      <c r="K3" s="152">
        <f t="shared" si="0"/>
        <v>10</v>
      </c>
      <c r="L3" s="152">
        <f t="shared" si="0"/>
        <v>11</v>
      </c>
      <c r="M3" s="152">
        <f t="shared" si="0"/>
        <v>12</v>
      </c>
      <c r="N3" s="152">
        <f t="shared" si="0"/>
        <v>13</v>
      </c>
      <c r="O3" s="152">
        <f t="shared" si="0"/>
        <v>14</v>
      </c>
      <c r="P3" s="152">
        <f t="shared" si="0"/>
        <v>15</v>
      </c>
      <c r="Q3" s="152">
        <f t="shared" si="0"/>
        <v>16</v>
      </c>
      <c r="R3" s="152">
        <f t="shared" si="0"/>
        <v>17</v>
      </c>
      <c r="S3" s="152">
        <f t="shared" si="0"/>
        <v>18</v>
      </c>
      <c r="T3" s="152">
        <f t="shared" si="0"/>
        <v>19</v>
      </c>
      <c r="U3" s="152">
        <f t="shared" si="0"/>
        <v>20</v>
      </c>
      <c r="V3" s="152">
        <f t="shared" si="0"/>
        <v>21</v>
      </c>
      <c r="W3" s="152">
        <f t="shared" si="0"/>
        <v>22</v>
      </c>
      <c r="X3" s="152">
        <f t="shared" si="0"/>
        <v>23</v>
      </c>
      <c r="Y3" s="152">
        <f t="shared" si="0"/>
        <v>24</v>
      </c>
      <c r="Z3" s="152">
        <f t="shared" si="0"/>
        <v>25</v>
      </c>
      <c r="AA3" s="152">
        <f t="shared" si="0"/>
        <v>26</v>
      </c>
      <c r="AB3" s="152">
        <f t="shared" si="0"/>
        <v>27</v>
      </c>
      <c r="AC3" s="152">
        <f t="shared" si="0"/>
        <v>28</v>
      </c>
      <c r="AD3" s="152">
        <f t="shared" si="0"/>
        <v>29</v>
      </c>
      <c r="AE3" s="152">
        <v>30</v>
      </c>
      <c r="AF3" s="152">
        <v>31</v>
      </c>
      <c r="AG3" s="102" t="s">
        <v>40</v>
      </c>
      <c r="AH3" s="8"/>
    </row>
    <row r="4" spans="1:34" s="5" customFormat="1" ht="20.100000000000001" customHeight="1" x14ac:dyDescent="0.2">
      <c r="A4" s="158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02" t="s">
        <v>39</v>
      </c>
      <c r="AH4" s="8"/>
    </row>
    <row r="5" spans="1:34" s="5" customFormat="1" ht="20.100000000000001" customHeight="1" x14ac:dyDescent="0.2">
      <c r="A5" s="148" t="s">
        <v>45</v>
      </c>
      <c r="B5" s="14">
        <f>[1]Março!$E$5</f>
        <v>74.083333333333329</v>
      </c>
      <c r="C5" s="14">
        <f>[1]Março!$E$6</f>
        <v>80.333333333333329</v>
      </c>
      <c r="D5" s="14">
        <f>[1]Março!$E$7</f>
        <v>77.458333333333329</v>
      </c>
      <c r="E5" s="14">
        <f>[1]Março!$E$8</f>
        <v>78.541666666666671</v>
      </c>
      <c r="F5" s="14">
        <f>[1]Março!$E$9</f>
        <v>77.375</v>
      </c>
      <c r="G5" s="14">
        <f>[1]Março!$E$10</f>
        <v>80.416666666666671</v>
      </c>
      <c r="H5" s="14">
        <f>[1]Março!$E$11</f>
        <v>81.708333333333329</v>
      </c>
      <c r="I5" s="14">
        <f>[1]Março!$E$12</f>
        <v>75.958333333333329</v>
      </c>
      <c r="J5" s="14">
        <f>[1]Março!$E$13</f>
        <v>81.958333333333329</v>
      </c>
      <c r="K5" s="14">
        <f>[1]Março!$E$14</f>
        <v>84.541666666666671</v>
      </c>
      <c r="L5" s="14">
        <f>[1]Março!$E$15</f>
        <v>83</v>
      </c>
      <c r="M5" s="14">
        <f>[1]Março!$E$16</f>
        <v>77.208333333333329</v>
      </c>
      <c r="N5" s="14">
        <f>[1]Março!$E$17</f>
        <v>72.791666666666671</v>
      </c>
      <c r="O5" s="14">
        <f>[1]Março!$E$18</f>
        <v>70.291666666666671</v>
      </c>
      <c r="P5" s="14">
        <f>[1]Março!$E$19</f>
        <v>74.375</v>
      </c>
      <c r="Q5" s="14">
        <f>[1]Março!$E$20</f>
        <v>69.541666666666671</v>
      </c>
      <c r="R5" s="14">
        <f>[1]Março!$E$21</f>
        <v>71.291666666666671</v>
      </c>
      <c r="S5" s="14">
        <f>[1]Março!$E$22</f>
        <v>70.125</v>
      </c>
      <c r="T5" s="14">
        <f>[1]Março!$E$23</f>
        <v>71.625</v>
      </c>
      <c r="U5" s="14">
        <f>[1]Março!$E$24</f>
        <v>71.125</v>
      </c>
      <c r="V5" s="14">
        <f>[1]Março!$E$25</f>
        <v>79.416666666666671</v>
      </c>
      <c r="W5" s="14">
        <f>[1]Março!$E$26</f>
        <v>77.333333333333329</v>
      </c>
      <c r="X5" s="14">
        <f>[1]Março!$E$27</f>
        <v>75.125</v>
      </c>
      <c r="Y5" s="14">
        <f>[1]Março!$E$28</f>
        <v>70</v>
      </c>
      <c r="Z5" s="14">
        <f>[1]Março!$E$29</f>
        <v>79.708333333333329</v>
      </c>
      <c r="AA5" s="14">
        <f>[1]Março!$E$30</f>
        <v>86.666666666666671</v>
      </c>
      <c r="AB5" s="14">
        <f>[1]Março!$E$31</f>
        <v>89.5</v>
      </c>
      <c r="AC5" s="14">
        <f>[1]Março!$E$32</f>
        <v>90.791666666666671</v>
      </c>
      <c r="AD5" s="14">
        <f>[1]Março!$E$33</f>
        <v>78.75</v>
      </c>
      <c r="AE5" s="14">
        <f>[1]Março!$E$34</f>
        <v>79.166666666666671</v>
      </c>
      <c r="AF5" s="14">
        <f>[1]Março!$E$35</f>
        <v>92.25</v>
      </c>
      <c r="AG5" s="103">
        <f>AVERAGE(B5:AF5)</f>
        <v>78.143817204301087</v>
      </c>
      <c r="AH5" s="8"/>
    </row>
    <row r="6" spans="1:34" ht="17.100000000000001" customHeight="1" x14ac:dyDescent="0.2">
      <c r="A6" s="148" t="s">
        <v>0</v>
      </c>
      <c r="B6" s="15">
        <f>[2]Março!$E$5</f>
        <v>91.416666666666671</v>
      </c>
      <c r="C6" s="15">
        <f>[2]Março!$E$6</f>
        <v>80.958333333333329</v>
      </c>
      <c r="D6" s="15">
        <f>[2]Março!$E$7</f>
        <v>76.458333333333329</v>
      </c>
      <c r="E6" s="15">
        <f>[2]Março!$E$8</f>
        <v>73.416666666666671</v>
      </c>
      <c r="F6" s="15">
        <f>[2]Março!$E$9</f>
        <v>83.25</v>
      </c>
      <c r="G6" s="15">
        <f>[2]Março!$E$10</f>
        <v>86.125</v>
      </c>
      <c r="H6" s="15">
        <f>[2]Março!$E$11</f>
        <v>80.166666666666671</v>
      </c>
      <c r="I6" s="15">
        <f>[2]Março!$E$12</f>
        <v>70.75</v>
      </c>
      <c r="J6" s="15">
        <f>[2]Março!$E$13</f>
        <v>79.083333333333329</v>
      </c>
      <c r="K6" s="15">
        <f>[2]Março!$E$14</f>
        <v>83.416666666666671</v>
      </c>
      <c r="L6" s="15">
        <f>[2]Março!$E$15</f>
        <v>77.583333333333329</v>
      </c>
      <c r="M6" s="15">
        <f>[2]Março!$E$16</f>
        <v>83.083333333333329</v>
      </c>
      <c r="N6" s="15">
        <f>[2]Março!$E$17</f>
        <v>82.583333333333329</v>
      </c>
      <c r="O6" s="15">
        <f>[2]Março!$E$18</f>
        <v>74.208333333333329</v>
      </c>
      <c r="P6" s="15">
        <f>[2]Março!$E$19</f>
        <v>74.583333333333329</v>
      </c>
      <c r="Q6" s="15">
        <f>[2]Março!$E$20</f>
        <v>77.291666666666671</v>
      </c>
      <c r="R6" s="15">
        <f>[2]Março!$E$21</f>
        <v>69.708333333333329</v>
      </c>
      <c r="S6" s="15">
        <f>[2]Março!$E$22</f>
        <v>65.916666666666671</v>
      </c>
      <c r="T6" s="15">
        <f>[2]Março!$E$23</f>
        <v>72.458333333333329</v>
      </c>
      <c r="U6" s="15">
        <f>[2]Março!$E$24</f>
        <v>84.541666666666671</v>
      </c>
      <c r="V6" s="15">
        <f>[2]Março!$E$25</f>
        <v>87.833333333333329</v>
      </c>
      <c r="W6" s="15">
        <f>[2]Março!$E$26</f>
        <v>79.25</v>
      </c>
      <c r="X6" s="15">
        <f>[2]Março!$E$27</f>
        <v>78.125</v>
      </c>
      <c r="Y6" s="15">
        <f>[2]Março!$E$28</f>
        <v>81.208333333333329</v>
      </c>
      <c r="Z6" s="15">
        <f>[2]Março!$E$29</f>
        <v>88.291666666666671</v>
      </c>
      <c r="AA6" s="15">
        <f>[2]Março!$E$30</f>
        <v>73.833333333333329</v>
      </c>
      <c r="AB6" s="15">
        <f>[2]Março!$E$31</f>
        <v>88.208333333333329</v>
      </c>
      <c r="AC6" s="15">
        <f>[2]Março!$E$32</f>
        <v>90.291666666666671</v>
      </c>
      <c r="AD6" s="15">
        <f>[2]Março!$E$33</f>
        <v>88.875</v>
      </c>
      <c r="AE6" s="15">
        <f>[2]Março!$E$34</f>
        <v>86.583333333333329</v>
      </c>
      <c r="AF6" s="15">
        <f>[2]Março!$E$35</f>
        <v>91.25</v>
      </c>
      <c r="AG6" s="104">
        <f t="shared" ref="AG6:AG19" si="1">AVERAGE(B6:AF6)</f>
        <v>80.66935483870968</v>
      </c>
    </row>
    <row r="7" spans="1:34" ht="17.100000000000001" customHeight="1" x14ac:dyDescent="0.2">
      <c r="A7" s="148" t="s">
        <v>1</v>
      </c>
      <c r="B7" s="15">
        <f>[3]Março!$E$5</f>
        <v>74.75</v>
      </c>
      <c r="C7" s="15">
        <f>[3]Março!$E$6</f>
        <v>76.208333333333329</v>
      </c>
      <c r="D7" s="15">
        <f>[3]Março!$E$7</f>
        <v>75.125</v>
      </c>
      <c r="E7" s="15">
        <f>[3]Março!$E$8</f>
        <v>71.666666666666671</v>
      </c>
      <c r="F7" s="15">
        <f>[3]Março!$E$9</f>
        <v>68.416666666666671</v>
      </c>
      <c r="G7" s="15">
        <f>[3]Março!$E$10</f>
        <v>76.041666666666671</v>
      </c>
      <c r="H7" s="15">
        <f>[3]Março!$E$11</f>
        <v>77.166666666666671</v>
      </c>
      <c r="I7" s="15">
        <f>[3]Março!$E$12</f>
        <v>77.5</v>
      </c>
      <c r="J7" s="15">
        <f>[3]Março!$E$13</f>
        <v>80.5</v>
      </c>
      <c r="K7" s="15">
        <f>[3]Março!$E$14</f>
        <v>85.833333333333329</v>
      </c>
      <c r="L7" s="15">
        <f>[3]Março!$E$15</f>
        <v>86</v>
      </c>
      <c r="M7" s="15">
        <f>[3]Março!$E$16</f>
        <v>82.5</v>
      </c>
      <c r="N7" s="15">
        <f>[3]Março!$E$17</f>
        <v>80.541666666666671</v>
      </c>
      <c r="O7" s="15">
        <f>[3]Março!$E$18</f>
        <v>75.125</v>
      </c>
      <c r="P7" s="15">
        <f>[3]Março!$E$19</f>
        <v>80.208333333333329</v>
      </c>
      <c r="Q7" s="15">
        <f>[3]Março!$E$20</f>
        <v>77.125</v>
      </c>
      <c r="R7" s="15">
        <f>[3]Março!$E$21</f>
        <v>74.666666666666671</v>
      </c>
      <c r="S7" s="15">
        <f>[3]Março!$E$22</f>
        <v>76.583333333333329</v>
      </c>
      <c r="T7" s="15">
        <f>[3]Março!$E$23</f>
        <v>77.625</v>
      </c>
      <c r="U7" s="15">
        <f>[3]Março!$E$24</f>
        <v>78.916666666666671</v>
      </c>
      <c r="V7" s="15">
        <f>[3]Março!$E$25</f>
        <v>81.125</v>
      </c>
      <c r="W7" s="15">
        <f>[3]Março!$E$26</f>
        <v>78</v>
      </c>
      <c r="X7" s="15">
        <f>[3]Março!$E$27</f>
        <v>73</v>
      </c>
      <c r="Y7" s="15">
        <f>[3]Março!$E$28</f>
        <v>72</v>
      </c>
      <c r="Z7" s="15">
        <f>[3]Março!$E$29</f>
        <v>86.833333333333329</v>
      </c>
      <c r="AA7" s="15">
        <f>[3]Março!$E$30</f>
        <v>71.333333333333329</v>
      </c>
      <c r="AB7" s="15">
        <f>[3]Março!$E$31</f>
        <v>80.083333333333329</v>
      </c>
      <c r="AC7" s="15">
        <f>[3]Março!$E$32</f>
        <v>88.5</v>
      </c>
      <c r="AD7" s="15">
        <f>[3]Março!$E$33</f>
        <v>85.666666666666671</v>
      </c>
      <c r="AE7" s="15">
        <f>[3]Março!$E$34</f>
        <v>78.875</v>
      </c>
      <c r="AF7" s="15">
        <f>[3]Março!$E$35</f>
        <v>83.166666666666671</v>
      </c>
      <c r="AG7" s="104">
        <f t="shared" si="1"/>
        <v>78.422043010752674</v>
      </c>
    </row>
    <row r="8" spans="1:34" ht="17.100000000000001" customHeight="1" x14ac:dyDescent="0.2">
      <c r="A8" s="148" t="s">
        <v>55</v>
      </c>
      <c r="B8" s="15">
        <f>[4]Março!$E$5</f>
        <v>70.142857142857139</v>
      </c>
      <c r="C8" s="15">
        <f>[4]Março!$E$6</f>
        <v>73.545454545454547</v>
      </c>
      <c r="D8" s="15">
        <f>[4]Março!$E$7</f>
        <v>75</v>
      </c>
      <c r="E8" s="15">
        <f>[4]Março!$E$8</f>
        <v>73.739130434782609</v>
      </c>
      <c r="F8" s="15">
        <f>[4]Março!$E$9</f>
        <v>71.17647058823529</v>
      </c>
      <c r="G8" s="15">
        <f>[4]Março!$E$10</f>
        <v>79.900000000000006</v>
      </c>
      <c r="H8" s="15">
        <f>[4]Março!$E$11</f>
        <v>64.5</v>
      </c>
      <c r="I8" s="15">
        <f>[4]Março!$E$12</f>
        <v>70.36363636363636</v>
      </c>
      <c r="J8" s="15">
        <f>[4]Março!$E$13</f>
        <v>85.1</v>
      </c>
      <c r="K8" s="15">
        <f>[4]Março!$E$14</f>
        <v>90.368421052631575</v>
      </c>
      <c r="L8" s="15">
        <f>[4]Março!$E$15</f>
        <v>73.9375</v>
      </c>
      <c r="M8" s="15">
        <f>[4]Março!$E$16</f>
        <v>72.238095238095241</v>
      </c>
      <c r="N8" s="15">
        <f>[4]Março!$E$17</f>
        <v>74.181818181818187</v>
      </c>
      <c r="O8" s="15">
        <f>[4]Março!$E$18</f>
        <v>71.75</v>
      </c>
      <c r="P8" s="15">
        <f>[4]Março!$E$19</f>
        <v>67.25</v>
      </c>
      <c r="Q8" s="15">
        <f>[4]Março!$E$20</f>
        <v>76.541666666666671</v>
      </c>
      <c r="R8" s="15">
        <f>[4]Março!$E$21</f>
        <v>72.958333333333329</v>
      </c>
      <c r="S8" s="15">
        <f>[4]Março!$E$22</f>
        <v>65.875</v>
      </c>
      <c r="T8" s="15">
        <f>[4]Março!$E$23</f>
        <v>69.916666666666671</v>
      </c>
      <c r="U8" s="15">
        <f>[4]Março!$E$24</f>
        <v>65.041666666666671</v>
      </c>
      <c r="V8" s="15">
        <f>[4]Março!$E$25</f>
        <v>77.913043478260875</v>
      </c>
      <c r="W8" s="15">
        <f>[4]Março!$E$26</f>
        <v>65.142857142857139</v>
      </c>
      <c r="X8" s="15">
        <f>[4]Março!$E$27</f>
        <v>73.75</v>
      </c>
      <c r="Y8" s="15">
        <f>[4]Março!$E$28</f>
        <v>67.416666666666671</v>
      </c>
      <c r="Z8" s="15">
        <f>[4]Março!$E$29</f>
        <v>80.38095238095238</v>
      </c>
      <c r="AA8" s="15">
        <f>[4]Março!$E$30</f>
        <v>83.615384615384613</v>
      </c>
      <c r="AB8" s="15">
        <f>[4]Março!$E$31</f>
        <v>74.0625</v>
      </c>
      <c r="AC8" s="15">
        <f>[4]Março!$E$32</f>
        <v>80.473684210526315</v>
      </c>
      <c r="AD8" s="15">
        <f>[4]Março!$E$33</f>
        <v>76.666666666666671</v>
      </c>
      <c r="AE8" s="15">
        <f>[4]Março!$E$34</f>
        <v>78.25</v>
      </c>
      <c r="AF8" s="15">
        <f>[4]Março!$E$35</f>
        <v>87.933333333333337</v>
      </c>
      <c r="AG8" s="104">
        <f t="shared" ref="AG8" si="2">AVERAGE(B8:AF8)</f>
        <v>74.488122754048149</v>
      </c>
    </row>
    <row r="9" spans="1:34" ht="17.100000000000001" customHeight="1" x14ac:dyDescent="0.2">
      <c r="A9" s="148" t="s">
        <v>46</v>
      </c>
      <c r="B9" s="15" t="str">
        <f>[5]Março!$E$5</f>
        <v>*</v>
      </c>
      <c r="C9" s="15" t="str">
        <f>[5]Março!$E$6</f>
        <v>*</v>
      </c>
      <c r="D9" s="15" t="str">
        <f>[5]Março!$E$7</f>
        <v>*</v>
      </c>
      <c r="E9" s="15" t="str">
        <f>[5]Março!$E$8</f>
        <v>*</v>
      </c>
      <c r="F9" s="15" t="str">
        <f>[5]Março!$E$9</f>
        <v>*</v>
      </c>
      <c r="G9" s="15" t="str">
        <f>[5]Março!$E$10</f>
        <v>*</v>
      </c>
      <c r="H9" s="15" t="str">
        <f>[5]Março!$E$11</f>
        <v>*</v>
      </c>
      <c r="I9" s="15" t="str">
        <f>[5]Março!$E$12</f>
        <v>*</v>
      </c>
      <c r="J9" s="15" t="str">
        <f>[5]Março!$E$13</f>
        <v>*</v>
      </c>
      <c r="K9" s="15" t="str">
        <f>[5]Março!$E$14</f>
        <v>*</v>
      </c>
      <c r="L9" s="15" t="str">
        <f>[5]Março!$E$15</f>
        <v>*</v>
      </c>
      <c r="M9" s="15" t="str">
        <f>[5]Março!$E$16</f>
        <v>*</v>
      </c>
      <c r="N9" s="15" t="str">
        <f>[5]Março!$E$17</f>
        <v>*</v>
      </c>
      <c r="O9" s="15" t="str">
        <f>[5]Março!$E$18</f>
        <v>*</v>
      </c>
      <c r="P9" s="15" t="str">
        <f>[5]Março!$E$19</f>
        <v>*</v>
      </c>
      <c r="Q9" s="15" t="str">
        <f>[5]Março!$E$20</f>
        <v>*</v>
      </c>
      <c r="R9" s="15" t="str">
        <f>[5]Março!$E$21</f>
        <v>*</v>
      </c>
      <c r="S9" s="15" t="str">
        <f>[5]Março!$E$22</f>
        <v>*</v>
      </c>
      <c r="T9" s="15" t="str">
        <f>[5]Março!$E$23</f>
        <v>*</v>
      </c>
      <c r="U9" s="15" t="str">
        <f>[5]Março!$E$24</f>
        <v>*</v>
      </c>
      <c r="V9" s="15" t="str">
        <f>[5]Março!$E$25</f>
        <v>*</v>
      </c>
      <c r="W9" s="15" t="str">
        <f>[5]Março!$E$26</f>
        <v>*</v>
      </c>
      <c r="X9" s="15" t="str">
        <f>[5]Março!$E$27</f>
        <v>*</v>
      </c>
      <c r="Y9" s="15" t="str">
        <f>[5]Março!$E$28</f>
        <v>*</v>
      </c>
      <c r="Z9" s="15" t="str">
        <f>[5]Março!$E$29</f>
        <v>*</v>
      </c>
      <c r="AA9" s="15" t="str">
        <f>[5]Março!$E$30</f>
        <v>*</v>
      </c>
      <c r="AB9" s="15" t="str">
        <f>[5]Março!$E$31</f>
        <v>*</v>
      </c>
      <c r="AC9" s="15" t="str">
        <f>[5]Março!$E$32</f>
        <v>*</v>
      </c>
      <c r="AD9" s="15" t="str">
        <f>[5]Março!$E$33</f>
        <v>*</v>
      </c>
      <c r="AE9" s="15" t="str">
        <f>[5]Março!$E$34</f>
        <v>*</v>
      </c>
      <c r="AF9" s="15" t="str">
        <f>[5]Março!$E$35</f>
        <v>*</v>
      </c>
      <c r="AG9" s="104" t="s">
        <v>132</v>
      </c>
    </row>
    <row r="10" spans="1:34" ht="17.100000000000001" customHeight="1" x14ac:dyDescent="0.2">
      <c r="A10" s="148" t="s">
        <v>2</v>
      </c>
      <c r="B10" s="15">
        <f>[6]Março!$E$5</f>
        <v>76.333333333333329</v>
      </c>
      <c r="C10" s="15">
        <f>[6]Março!$E$6</f>
        <v>73.166666666666671</v>
      </c>
      <c r="D10" s="15">
        <f>[6]Março!$E$7</f>
        <v>67.583333333333329</v>
      </c>
      <c r="E10" s="15">
        <f>[6]Março!$E$8</f>
        <v>63.916666666666664</v>
      </c>
      <c r="F10" s="15">
        <f>[6]Março!$E$9</f>
        <v>68.75</v>
      </c>
      <c r="G10" s="15">
        <f>[6]Março!$E$10</f>
        <v>74.666666666666671</v>
      </c>
      <c r="H10" s="15">
        <f>[6]Março!$E$11</f>
        <v>76.458333333333329</v>
      </c>
      <c r="I10" s="15">
        <f>[6]Março!$E$12</f>
        <v>73.916666666666671</v>
      </c>
      <c r="J10" s="15">
        <f>[6]Março!$E$13</f>
        <v>73.875</v>
      </c>
      <c r="K10" s="15">
        <f>[6]Março!$E$14</f>
        <v>79.916666666666671</v>
      </c>
      <c r="L10" s="15">
        <f>[6]Março!$E$15</f>
        <v>80.166666666666671</v>
      </c>
      <c r="M10" s="15">
        <f>[6]Março!$E$16</f>
        <v>80.208333333333329</v>
      </c>
      <c r="N10" s="15">
        <f>[6]Março!$E$17</f>
        <v>75.541666666666671</v>
      </c>
      <c r="O10" s="15">
        <f>[6]Março!$E$18</f>
        <v>75.791666666666671</v>
      </c>
      <c r="P10" s="15">
        <f>[6]Março!$E$19</f>
        <v>74.083333333333329</v>
      </c>
      <c r="Q10" s="15">
        <f>[6]Março!$E$20</f>
        <v>70.958333333333329</v>
      </c>
      <c r="R10" s="15">
        <f>[6]Março!$E$21</f>
        <v>67.375</v>
      </c>
      <c r="S10" s="15">
        <f>[6]Março!$E$22</f>
        <v>67.166666666666671</v>
      </c>
      <c r="T10" s="15">
        <f>[6]Março!$E$23</f>
        <v>80.25</v>
      </c>
      <c r="U10" s="15">
        <f>[6]Março!$E$24</f>
        <v>76.5</v>
      </c>
      <c r="V10" s="15">
        <f>[6]Março!$E$25</f>
        <v>82.583333333333329</v>
      </c>
      <c r="W10" s="15">
        <f>[6]Março!$E$26</f>
        <v>78.083333333333329</v>
      </c>
      <c r="X10" s="15">
        <f>[6]Março!$E$27</f>
        <v>73</v>
      </c>
      <c r="Y10" s="15">
        <f>[6]Março!$E$28</f>
        <v>68</v>
      </c>
      <c r="Z10" s="15">
        <f>[6]Março!$E$29</f>
        <v>76.833333333333329</v>
      </c>
      <c r="AA10" s="15">
        <f>[6]Março!$E$30</f>
        <v>74.583333333333329</v>
      </c>
      <c r="AB10" s="15">
        <f>[6]Março!$E$31</f>
        <v>80.625</v>
      </c>
      <c r="AC10" s="15">
        <f>[6]Março!$E$32</f>
        <v>86.75</v>
      </c>
      <c r="AD10" s="15">
        <f>[6]Março!$E$33</f>
        <v>78.833333333333329</v>
      </c>
      <c r="AE10" s="15">
        <f>[6]Março!$E$34</f>
        <v>78.583333333333329</v>
      </c>
      <c r="AF10" s="15">
        <f>[6]Março!$E$35</f>
        <v>83.791666666666671</v>
      </c>
      <c r="AG10" s="104">
        <f t="shared" si="1"/>
        <v>75.428763440860209</v>
      </c>
    </row>
    <row r="11" spans="1:34" ht="17.100000000000001" customHeight="1" x14ac:dyDescent="0.2">
      <c r="A11" s="148" t="s">
        <v>3</v>
      </c>
      <c r="B11" s="15">
        <f>[7]Março!$E$5</f>
        <v>74.666666666666671</v>
      </c>
      <c r="C11" s="15">
        <f>[7]Março!$E$6</f>
        <v>73.291666666666671</v>
      </c>
      <c r="D11" s="15">
        <f>[7]Março!$E$7</f>
        <v>68.958333333333329</v>
      </c>
      <c r="E11" s="15">
        <f>[7]Março!$E$8</f>
        <v>69.958333333333329</v>
      </c>
      <c r="F11" s="15">
        <f>[7]Março!$E$9</f>
        <v>76.291666666666671</v>
      </c>
      <c r="G11" s="15">
        <f>[7]Março!$E$10</f>
        <v>74.291666666666671</v>
      </c>
      <c r="H11" s="15">
        <f>[7]Março!$E$11</f>
        <v>71.208333333333329</v>
      </c>
      <c r="I11" s="15">
        <f>[7]Março!$E$12</f>
        <v>68.625</v>
      </c>
      <c r="J11" s="15">
        <f>[7]Março!$E$13</f>
        <v>74.041666666666671</v>
      </c>
      <c r="K11" s="15">
        <f>[7]Março!$E$14</f>
        <v>76.541666666666671</v>
      </c>
      <c r="L11" s="15">
        <f>[7]Março!$E$15</f>
        <v>82.166666666666671</v>
      </c>
      <c r="M11" s="15">
        <f>[7]Março!$E$16</f>
        <v>76.833333333333329</v>
      </c>
      <c r="N11" s="15">
        <f>[7]Março!$E$17</f>
        <v>69.75</v>
      </c>
      <c r="O11" s="15">
        <f>[7]Março!$E$18</f>
        <v>67.041666666666671</v>
      </c>
      <c r="P11" s="15">
        <f>[7]Março!$E$19</f>
        <v>71.458333333333329</v>
      </c>
      <c r="Q11" s="15">
        <f>[7]Março!$E$20</f>
        <v>71.333333333333329</v>
      </c>
      <c r="R11" s="15">
        <f>[7]Março!$E$21</f>
        <v>68.125</v>
      </c>
      <c r="S11" s="15">
        <f>[7]Março!$E$22</f>
        <v>66.5</v>
      </c>
      <c r="T11" s="15">
        <f>[7]Março!$E$23</f>
        <v>65.083333333333329</v>
      </c>
      <c r="U11" s="15">
        <f>[7]Março!$E$24</f>
        <v>65.791666666666671</v>
      </c>
      <c r="V11" s="15">
        <f>[7]Março!$E$25</f>
        <v>70.958333333333329</v>
      </c>
      <c r="W11" s="15">
        <f>[7]Março!$E$26</f>
        <v>77.083333333333329</v>
      </c>
      <c r="X11" s="15">
        <f>[7]Março!$E$27</f>
        <v>72.375</v>
      </c>
      <c r="Y11" s="15">
        <f>[7]Março!$E$28</f>
        <v>69.875</v>
      </c>
      <c r="Z11" s="15">
        <f>[7]Março!$E$29</f>
        <v>72.958333333333329</v>
      </c>
      <c r="AA11" s="15">
        <f>[7]Março!$E$30</f>
        <v>77.958333333333329</v>
      </c>
      <c r="AB11" s="15">
        <f>[7]Março!$E$31</f>
        <v>84.791666666666671</v>
      </c>
      <c r="AC11" s="15">
        <f>[7]Março!$E$32</f>
        <v>79.541666666666671</v>
      </c>
      <c r="AD11" s="15">
        <f>[7]Março!$E$33</f>
        <v>73.916666666666671</v>
      </c>
      <c r="AE11" s="15">
        <f>[7]Março!$E$34</f>
        <v>71.5</v>
      </c>
      <c r="AF11" s="15">
        <f>[7]Março!$E$35</f>
        <v>76.125</v>
      </c>
      <c r="AG11" s="104">
        <f t="shared" si="1"/>
        <v>72.872311827956977</v>
      </c>
    </row>
    <row r="12" spans="1:34" ht="17.100000000000001" customHeight="1" x14ac:dyDescent="0.2">
      <c r="A12" s="148" t="s">
        <v>4</v>
      </c>
      <c r="B12" s="15">
        <f>[8]Março!$E$5</f>
        <v>75.458333333333329</v>
      </c>
      <c r="C12" s="15">
        <f>[8]Março!$E$6</f>
        <v>79.625</v>
      </c>
      <c r="D12" s="15">
        <f>[8]Março!$E$7</f>
        <v>73.666666666666671</v>
      </c>
      <c r="E12" s="15">
        <f>[8]Março!$E$8</f>
        <v>76.875</v>
      </c>
      <c r="F12" s="15">
        <f>[8]Março!$E$9</f>
        <v>79.5</v>
      </c>
      <c r="G12" s="15">
        <f>[8]Março!$E$10</f>
        <v>77.333333333333329</v>
      </c>
      <c r="H12" s="15">
        <f>[8]Março!$E$11</f>
        <v>74.583333333333329</v>
      </c>
      <c r="I12" s="15">
        <f>[8]Março!$E$12</f>
        <v>72.125</v>
      </c>
      <c r="J12" s="15">
        <f>[8]Março!$E$13</f>
        <v>81.458333333333329</v>
      </c>
      <c r="K12" s="15">
        <f>[8]Março!$E$14</f>
        <v>80.583333333333329</v>
      </c>
      <c r="L12" s="15">
        <f>[8]Março!$E$15</f>
        <v>78.291666666666671</v>
      </c>
      <c r="M12" s="15">
        <f>[8]Março!$E$16</f>
        <v>77.166666666666671</v>
      </c>
      <c r="N12" s="15">
        <f>[8]Março!$E$17</f>
        <v>70.333333333333329</v>
      </c>
      <c r="O12" s="15">
        <f>[8]Março!$E$18</f>
        <v>69.833333333333329</v>
      </c>
      <c r="P12" s="15">
        <f>[8]Março!$E$19</f>
        <v>70.083333333333329</v>
      </c>
      <c r="Q12" s="15">
        <f>[8]Março!$E$20</f>
        <v>74.666666666666671</v>
      </c>
      <c r="R12" s="15">
        <f>[8]Março!$E$21</f>
        <v>72.25</v>
      </c>
      <c r="S12" s="15">
        <f>[8]Março!$E$22</f>
        <v>70.833333333333329</v>
      </c>
      <c r="T12" s="15">
        <f>[8]Março!$E$23</f>
        <v>67.708333333333329</v>
      </c>
      <c r="U12" s="15">
        <f>[8]Março!$E$24</f>
        <v>65.708333333333329</v>
      </c>
      <c r="V12" s="15">
        <f>[8]Março!$E$25</f>
        <v>76.041666666666671</v>
      </c>
      <c r="W12" s="15">
        <f>[8]Março!$E$26</f>
        <v>74.958333333333329</v>
      </c>
      <c r="X12" s="15">
        <f>[8]Março!$E$27</f>
        <v>76.708333333333329</v>
      </c>
      <c r="Y12" s="15">
        <f>[8]Março!$E$28</f>
        <v>73.625</v>
      </c>
      <c r="Z12" s="15">
        <f>[8]Março!$E$29</f>
        <v>77.291666666666671</v>
      </c>
      <c r="AA12" s="15">
        <f>[8]Março!$E$30</f>
        <v>83.875</v>
      </c>
      <c r="AB12" s="15">
        <f>[8]Março!$E$31</f>
        <v>89.791666666666671</v>
      </c>
      <c r="AC12" s="15">
        <f>[8]Março!$E$32</f>
        <v>86.541666666666671</v>
      </c>
      <c r="AD12" s="15">
        <f>[8]Março!$E$33</f>
        <v>76.375</v>
      </c>
      <c r="AE12" s="15">
        <f>[8]Março!$E$34</f>
        <v>73.375</v>
      </c>
      <c r="AF12" s="15">
        <f>[8]Março!$E$35</f>
        <v>87.166666666666671</v>
      </c>
      <c r="AG12" s="104">
        <f t="shared" si="1"/>
        <v>76.252688172042994</v>
      </c>
    </row>
    <row r="13" spans="1:34" ht="17.100000000000001" customHeight="1" x14ac:dyDescent="0.2">
      <c r="A13" s="148" t="s">
        <v>5</v>
      </c>
      <c r="B13" s="15">
        <f>[9]Março!$E$5</f>
        <v>76</v>
      </c>
      <c r="C13" s="15">
        <f>[9]Março!$E$6</f>
        <v>64.214285714285708</v>
      </c>
      <c r="D13" s="15">
        <f>[9]Março!$E$7</f>
        <v>70.266666666666666</v>
      </c>
      <c r="E13" s="15">
        <f>[9]Março!$E$8</f>
        <v>66.416666666666671</v>
      </c>
      <c r="F13" s="15">
        <f>[9]Março!$E$9</f>
        <v>67.333333333333329</v>
      </c>
      <c r="G13" s="15">
        <f>[9]Março!$E$10</f>
        <v>72.545454545454547</v>
      </c>
      <c r="H13" s="15">
        <f>[9]Março!$E$11</f>
        <v>67</v>
      </c>
      <c r="I13" s="15">
        <f>[9]Março!$E$12</f>
        <v>66.82352941176471</v>
      </c>
      <c r="J13" s="15">
        <f>[9]Março!$E$13</f>
        <v>64.384615384615387</v>
      </c>
      <c r="K13" s="15">
        <f>[9]Março!$E$14</f>
        <v>82.083333333333329</v>
      </c>
      <c r="L13" s="15">
        <f>[9]Março!$E$15</f>
        <v>71.307692307692307</v>
      </c>
      <c r="M13" s="15">
        <f>[9]Março!$E$16</f>
        <v>71.071428571428569</v>
      </c>
      <c r="N13" s="15">
        <f>[9]Março!$E$17</f>
        <v>63.5</v>
      </c>
      <c r="O13" s="15">
        <f>[9]Março!$E$18</f>
        <v>67.25</v>
      </c>
      <c r="P13" s="15">
        <f>[9]Março!$E$19</f>
        <v>63.454545454545453</v>
      </c>
      <c r="Q13" s="15">
        <f>[9]Março!$E$20</f>
        <v>62.727272727272727</v>
      </c>
      <c r="R13" s="15">
        <f>[9]Março!$E$21</f>
        <v>63.7</v>
      </c>
      <c r="S13" s="15">
        <f>[9]Março!$E$22</f>
        <v>65</v>
      </c>
      <c r="T13" s="15">
        <f>[9]Março!$E$23</f>
        <v>74.555555555555557</v>
      </c>
      <c r="U13" s="15">
        <f>[9]Março!$E$24</f>
        <v>77.384615384615387</v>
      </c>
      <c r="V13" s="15">
        <f>[9]Março!$E$25</f>
        <v>75.84615384615384</v>
      </c>
      <c r="W13" s="15">
        <f>[9]Março!$E$26</f>
        <v>77.692307692307693</v>
      </c>
      <c r="X13" s="15">
        <f>[9]Março!$E$27</f>
        <v>66.785714285714292</v>
      </c>
      <c r="Y13" s="15">
        <f>[9]Março!$E$28</f>
        <v>66.368131868131869</v>
      </c>
      <c r="Z13" s="15">
        <f>[9]Março!$E$29</f>
        <v>79.416666666666671</v>
      </c>
      <c r="AA13" s="15">
        <f>[9]Março!$E$30</f>
        <v>57.92307692307692</v>
      </c>
      <c r="AB13" s="15">
        <f>[9]Março!$E$31</f>
        <v>69.125</v>
      </c>
      <c r="AC13" s="15">
        <f>[9]Março!$E$32</f>
        <v>77.357142857142861</v>
      </c>
      <c r="AD13" s="15">
        <f>[9]Março!$E$33</f>
        <v>71</v>
      </c>
      <c r="AE13" s="15">
        <f>[9]Março!$E$34</f>
        <v>83.454545454545453</v>
      </c>
      <c r="AF13" s="15">
        <f>[9]Março!$E$35</f>
        <v>75.461538461538467</v>
      </c>
      <c r="AG13" s="104">
        <f t="shared" si="1"/>
        <v>70.240299132661576</v>
      </c>
    </row>
    <row r="14" spans="1:34" ht="17.100000000000001" customHeight="1" x14ac:dyDescent="0.2">
      <c r="A14" s="148" t="s">
        <v>48</v>
      </c>
      <c r="B14" s="15">
        <f>[10]Março!$E$5</f>
        <v>78.5</v>
      </c>
      <c r="C14" s="15">
        <f>[10]Março!$E$6</f>
        <v>80.5</v>
      </c>
      <c r="D14" s="15">
        <f>[10]Março!$E$7</f>
        <v>75.25</v>
      </c>
      <c r="E14" s="15">
        <f>[10]Março!$E$8</f>
        <v>84.75</v>
      </c>
      <c r="F14" s="15">
        <f>[10]Março!$E$9</f>
        <v>80.333333333333329</v>
      </c>
      <c r="G14" s="15">
        <f>[10]Março!$E$10</f>
        <v>80.166666666666671</v>
      </c>
      <c r="H14" s="15">
        <f>[10]Março!$E$11</f>
        <v>79.041666666666671</v>
      </c>
      <c r="I14" s="15">
        <f>[10]Março!$E$12</f>
        <v>74.75</v>
      </c>
      <c r="J14" s="15">
        <f>[10]Março!$E$13</f>
        <v>82.583333333333329</v>
      </c>
      <c r="K14" s="15">
        <f>[10]Março!$E$14</f>
        <v>79.958333333333329</v>
      </c>
      <c r="L14" s="15">
        <f>[10]Março!$E$15</f>
        <v>83.833333333333329</v>
      </c>
      <c r="M14" s="15">
        <f>[10]Março!$E$16</f>
        <v>80.791666666666671</v>
      </c>
      <c r="N14" s="15">
        <f>[10]Março!$E$17</f>
        <v>79</v>
      </c>
      <c r="O14" s="15">
        <f>[10]Março!$E$18</f>
        <v>79.75</v>
      </c>
      <c r="P14" s="15">
        <f>[10]Março!$E$19</f>
        <v>81.666666666666671</v>
      </c>
      <c r="Q14" s="15">
        <f>[10]Março!$E$20</f>
        <v>82.291666666666671</v>
      </c>
      <c r="R14" s="15">
        <f>[10]Março!$E$21</f>
        <v>73.458333333333329</v>
      </c>
      <c r="S14" s="15">
        <f>[10]Março!$E$22</f>
        <v>77.708333333333329</v>
      </c>
      <c r="T14" s="15">
        <f>[10]Março!$E$23</f>
        <v>80.208333333333329</v>
      </c>
      <c r="U14" s="15">
        <f>[10]Março!$E$24</f>
        <v>78.458333333333329</v>
      </c>
      <c r="V14" s="15">
        <f>[10]Março!$E$25</f>
        <v>82.25</v>
      </c>
      <c r="W14" s="15">
        <f>[10]Março!$E$26</f>
        <v>76.75</v>
      </c>
      <c r="X14" s="15">
        <f>[10]Março!$E$27</f>
        <v>83.458333333333329</v>
      </c>
      <c r="Y14" s="15">
        <f>[10]Março!$E$28</f>
        <v>78.708333333333329</v>
      </c>
      <c r="Z14" s="15">
        <f>[10]Março!$E$29</f>
        <v>79.041666666666671</v>
      </c>
      <c r="AA14" s="15">
        <f>[10]Março!$E$30</f>
        <v>84.5</v>
      </c>
      <c r="AB14" s="15">
        <f>[10]Março!$E$31</f>
        <v>94.166666666666671</v>
      </c>
      <c r="AC14" s="15">
        <f>[10]Março!$E$32</f>
        <v>93.958333333333329</v>
      </c>
      <c r="AD14" s="15">
        <f>[10]Março!$E$33</f>
        <v>82</v>
      </c>
      <c r="AE14" s="15">
        <f>[10]Março!$E$34</f>
        <v>79.5</v>
      </c>
      <c r="AF14" s="15">
        <f>[10]Março!$E$35</f>
        <v>91.333333333333329</v>
      </c>
      <c r="AG14" s="104">
        <f>AVERAGE(B14:AF14)</f>
        <v>81.247311827956977</v>
      </c>
    </row>
    <row r="15" spans="1:34" ht="17.100000000000001" customHeight="1" x14ac:dyDescent="0.2">
      <c r="A15" s="148" t="s">
        <v>6</v>
      </c>
      <c r="B15" s="15">
        <f>[11]Março!$E$5</f>
        <v>82.166666666666671</v>
      </c>
      <c r="C15" s="15">
        <f>[11]Março!$E$6</f>
        <v>76.833333333333329</v>
      </c>
      <c r="D15" s="15">
        <f>[11]Março!$E$7</f>
        <v>75.875</v>
      </c>
      <c r="E15" s="15">
        <f>[11]Março!$E$8</f>
        <v>74.333333333333329</v>
      </c>
      <c r="F15" s="15">
        <f>[11]Março!$E$9</f>
        <v>75.583333333333329</v>
      </c>
      <c r="G15" s="15">
        <f>[11]Março!$E$10</f>
        <v>85.208333333333329</v>
      </c>
      <c r="H15" s="15">
        <f>[11]Março!$E$11</f>
        <v>81.541666666666671</v>
      </c>
      <c r="I15" s="15">
        <f>[11]Março!$E$12</f>
        <v>76.333333333333329</v>
      </c>
      <c r="J15" s="15">
        <f>[11]Março!$E$13</f>
        <v>87</v>
      </c>
      <c r="K15" s="15">
        <f>[11]Março!$E$14</f>
        <v>81.458333333333329</v>
      </c>
      <c r="L15" s="15">
        <f>[11]Março!$E$15</f>
        <v>85.541666666666671</v>
      </c>
      <c r="M15" s="15">
        <f>[11]Março!$E$16</f>
        <v>80.25</v>
      </c>
      <c r="N15" s="15">
        <f>[11]Março!$E$17</f>
        <v>78.25</v>
      </c>
      <c r="O15" s="15">
        <f>[11]Março!$E$18</f>
        <v>79.291666666666671</v>
      </c>
      <c r="P15" s="15">
        <f>[11]Março!$E$19</f>
        <v>80.25</v>
      </c>
      <c r="Q15" s="15">
        <f>[11]Março!$E$20</f>
        <v>84</v>
      </c>
      <c r="R15" s="15">
        <f>[11]Março!$E$21</f>
        <v>77.75</v>
      </c>
      <c r="S15" s="15">
        <f>[11]Março!$E$22</f>
        <v>75.875</v>
      </c>
      <c r="T15" s="15">
        <f>[11]Março!$E$23</f>
        <v>76.208333333333329</v>
      </c>
      <c r="U15" s="15">
        <f>[11]Março!$E$24</f>
        <v>80.25</v>
      </c>
      <c r="V15" s="15">
        <f>[11]Março!$E$25</f>
        <v>79.5</v>
      </c>
      <c r="W15" s="15">
        <f>[11]Março!$E$26</f>
        <v>77.333333333333329</v>
      </c>
      <c r="X15" s="15">
        <f>[11]Março!$E$27</f>
        <v>77.5</v>
      </c>
      <c r="Y15" s="15">
        <f>[11]Março!$E$28</f>
        <v>82.791666666666671</v>
      </c>
      <c r="Z15" s="15">
        <f>[11]Março!$E$29</f>
        <v>80.833333333333329</v>
      </c>
      <c r="AA15" s="15">
        <f>[11]Março!$E$30</f>
        <v>74</v>
      </c>
      <c r="AB15" s="15">
        <f>[11]Março!$E$31</f>
        <v>84.583333333333329</v>
      </c>
      <c r="AC15" s="15">
        <f>[11]Março!$E$32</f>
        <v>86.041666666666671</v>
      </c>
      <c r="AD15" s="15">
        <f>[11]Março!$E$33</f>
        <v>80.875</v>
      </c>
      <c r="AE15" s="15">
        <f>[11]Março!$E$34</f>
        <v>81.75</v>
      </c>
      <c r="AF15" s="15">
        <f>[11]Março!$E$35</f>
        <v>86.708333333333329</v>
      </c>
      <c r="AG15" s="104">
        <f t="shared" si="1"/>
        <v>80.19086021505376</v>
      </c>
    </row>
    <row r="16" spans="1:34" ht="17.100000000000001" customHeight="1" x14ac:dyDescent="0.2">
      <c r="A16" s="148" t="s">
        <v>7</v>
      </c>
      <c r="B16" s="15">
        <f>[12]Março!$E$5</f>
        <v>87.625</v>
      </c>
      <c r="C16" s="15">
        <f>[12]Março!$E$6</f>
        <v>84.958333333333329</v>
      </c>
      <c r="D16" s="15">
        <f>[12]Março!$E$7</f>
        <v>76.333333333333329</v>
      </c>
      <c r="E16" s="15">
        <f>[12]Março!$E$8</f>
        <v>68.791666666666671</v>
      </c>
      <c r="F16" s="15">
        <f>[12]Março!$E$9</f>
        <v>79.208333333333329</v>
      </c>
      <c r="G16" s="15">
        <f>[12]Março!$E$10</f>
        <v>78.041666666666671</v>
      </c>
      <c r="H16" s="15">
        <f>[12]Março!$E$11</f>
        <v>77.125</v>
      </c>
      <c r="I16" s="15">
        <f>[12]Março!$E$12</f>
        <v>67.083333333333329</v>
      </c>
      <c r="J16" s="15">
        <f>[12]Março!$E$13</f>
        <v>78.791666666666671</v>
      </c>
      <c r="K16" s="15">
        <f>[12]Março!$E$14</f>
        <v>78.5</v>
      </c>
      <c r="L16" s="15">
        <f>[12]Março!$E$15</f>
        <v>69.708333333333329</v>
      </c>
      <c r="M16" s="15">
        <f>[12]Março!$E$16</f>
        <v>79.208333333333329</v>
      </c>
      <c r="N16" s="15">
        <f>[12]Março!$E$17</f>
        <v>77.916666666666671</v>
      </c>
      <c r="O16" s="15">
        <f>[12]Março!$E$18</f>
        <v>69.875</v>
      </c>
      <c r="P16" s="15">
        <f>[12]Março!$E$19</f>
        <v>71.916666666666671</v>
      </c>
      <c r="Q16" s="15">
        <f>[12]Março!$E$20</f>
        <v>78.416666666666671</v>
      </c>
      <c r="R16" s="15">
        <f>[12]Março!$E$21</f>
        <v>71.625</v>
      </c>
      <c r="S16" s="15">
        <f>[12]Março!$E$22</f>
        <v>64.25</v>
      </c>
      <c r="T16" s="15">
        <f>[12]Março!$E$23</f>
        <v>67.333333333333329</v>
      </c>
      <c r="U16" s="15">
        <f>[12]Março!$E$24</f>
        <v>74.708333333333329</v>
      </c>
      <c r="V16" s="15">
        <f>[12]Março!$E$25</f>
        <v>83.541666666666671</v>
      </c>
      <c r="W16" s="15">
        <f>[12]Março!$E$26</f>
        <v>77.208333333333329</v>
      </c>
      <c r="X16" s="15">
        <f>[12]Março!$E$27</f>
        <v>70.5</v>
      </c>
      <c r="Y16" s="15">
        <f>[12]Março!$E$28</f>
        <v>75.041666666666671</v>
      </c>
      <c r="Z16" s="15">
        <f>[12]Março!$E$29</f>
        <v>89.375</v>
      </c>
      <c r="AA16" s="15">
        <f>[12]Março!$E$30</f>
        <v>78.625</v>
      </c>
      <c r="AB16" s="15">
        <f>[12]Março!$E$31</f>
        <v>87.208333333333329</v>
      </c>
      <c r="AC16" s="15">
        <f>[12]Março!$E$32</f>
        <v>87.125</v>
      </c>
      <c r="AD16" s="15">
        <f>[12]Março!$E$33</f>
        <v>81.958333333333329</v>
      </c>
      <c r="AE16" s="15">
        <f>[12]Março!$E$34</f>
        <v>83.666666666666671</v>
      </c>
      <c r="AF16" s="15">
        <f>[12]Março!$E$35</f>
        <v>87.708333333333329</v>
      </c>
      <c r="AG16" s="104">
        <f t="shared" si="1"/>
        <v>77.528225806451616</v>
      </c>
    </row>
    <row r="17" spans="1:35" ht="17.100000000000001" customHeight="1" x14ac:dyDescent="0.2">
      <c r="A17" s="148" t="s">
        <v>8</v>
      </c>
      <c r="B17" s="15">
        <f>[13]Março!$E$5</f>
        <v>88.090909090909093</v>
      </c>
      <c r="C17" s="15">
        <f>[13]Março!$E$6</f>
        <v>81.21052631578948</v>
      </c>
      <c r="D17" s="15">
        <f>[13]Março!$E$7</f>
        <v>76.541666666666671</v>
      </c>
      <c r="E17" s="15">
        <f>[13]Março!$E$8</f>
        <v>80.916666666666671</v>
      </c>
      <c r="F17" s="15">
        <f>[13]Março!$E$9</f>
        <v>85</v>
      </c>
      <c r="G17" s="15">
        <f>[13]Março!$E$10</f>
        <v>86.458333333333329</v>
      </c>
      <c r="H17" s="15">
        <f>[13]Março!$E$11</f>
        <v>78.333333333333329</v>
      </c>
      <c r="I17" s="15">
        <f>[13]Março!$E$12</f>
        <v>66.083333333333329</v>
      </c>
      <c r="J17" s="15">
        <f>[13]Março!$E$13</f>
        <v>79.208333333333329</v>
      </c>
      <c r="K17" s="15">
        <f>[13]Março!$E$14</f>
        <v>82.958333333333329</v>
      </c>
      <c r="L17" s="15">
        <f>[13]Março!$E$15</f>
        <v>72.75</v>
      </c>
      <c r="M17" s="15">
        <f>[13]Março!$E$16</f>
        <v>77.458333333333329</v>
      </c>
      <c r="N17" s="15">
        <f>[13]Março!$E$17</f>
        <v>79.5</v>
      </c>
      <c r="O17" s="15">
        <f>[13]Março!$E$18</f>
        <v>81.083333333333329</v>
      </c>
      <c r="P17" s="15">
        <f>[13]Março!$E$19</f>
        <v>82.916666666666671</v>
      </c>
      <c r="Q17" s="15">
        <f>[13]Março!$E$20</f>
        <v>81.541666666666671</v>
      </c>
      <c r="R17" s="15">
        <f>[13]Março!$E$21</f>
        <v>73.041666666666671</v>
      </c>
      <c r="S17" s="15">
        <f>[13]Março!$E$22</f>
        <v>70.916666666666671</v>
      </c>
      <c r="T17" s="15">
        <f>[13]Março!$E$23</f>
        <v>71.833333333333329</v>
      </c>
      <c r="U17" s="15">
        <f>[13]Março!$E$24</f>
        <v>79.041666666666671</v>
      </c>
      <c r="V17" s="15">
        <f>[13]Março!$E$25</f>
        <v>81.708333333333329</v>
      </c>
      <c r="W17" s="15">
        <f>[13]Março!$E$26</f>
        <v>79.625</v>
      </c>
      <c r="X17" s="15">
        <f>[13]Março!$E$27</f>
        <v>78.791666666666671</v>
      </c>
      <c r="Y17" s="15">
        <f>[13]Março!$E$28</f>
        <v>80.791666666666671</v>
      </c>
      <c r="Z17" s="15">
        <f>[13]Março!$E$29</f>
        <v>90.833333333333329</v>
      </c>
      <c r="AA17" s="15">
        <f>[13]Março!$E$30</f>
        <v>74.708333333333329</v>
      </c>
      <c r="AB17" s="15">
        <f>[13]Março!$E$31</f>
        <v>86.416666666666671</v>
      </c>
      <c r="AC17" s="15">
        <f>[13]Março!$E$32</f>
        <v>83.708333333333329</v>
      </c>
      <c r="AD17" s="15">
        <f>[13]Março!$E$33</f>
        <v>82.375</v>
      </c>
      <c r="AE17" s="15">
        <f>[13]Março!$E$34</f>
        <v>86.375</v>
      </c>
      <c r="AF17" s="15">
        <f>[13]Março!$E$35</f>
        <v>89.833333333333329</v>
      </c>
      <c r="AG17" s="104">
        <f t="shared" si="1"/>
        <v>80.324239851829006</v>
      </c>
    </row>
    <row r="18" spans="1:35" ht="17.100000000000001" customHeight="1" x14ac:dyDescent="0.2">
      <c r="A18" s="148" t="s">
        <v>9</v>
      </c>
      <c r="B18" s="15">
        <f>[14]Março!$E$5</f>
        <v>82.583333333333329</v>
      </c>
      <c r="C18" s="15">
        <f>[14]Março!$E$6</f>
        <v>82.565217391304344</v>
      </c>
      <c r="D18" s="15">
        <f>[14]Março!$E$7</f>
        <v>74.333333333333329</v>
      </c>
      <c r="E18" s="15">
        <f>[14]Março!$E$8</f>
        <v>70</v>
      </c>
      <c r="F18" s="15">
        <f>[14]Março!$E$9</f>
        <v>81.666666666666671</v>
      </c>
      <c r="G18" s="15">
        <f>[14]Março!$E$10</f>
        <v>80.583333333333329</v>
      </c>
      <c r="H18" s="15">
        <f>[14]Março!$E$11</f>
        <v>76.166666666666671</v>
      </c>
      <c r="I18" s="15">
        <f>[14]Março!$E$12</f>
        <v>64.875</v>
      </c>
      <c r="J18" s="15">
        <f>[14]Março!$E$13</f>
        <v>78.869565217391298</v>
      </c>
      <c r="K18" s="15">
        <f>[14]Março!$E$14</f>
        <v>81.958333333333329</v>
      </c>
      <c r="L18" s="15">
        <f>[14]Março!$E$15</f>
        <v>71.916666666666671</v>
      </c>
      <c r="M18" s="15">
        <f>[14]Março!$E$16</f>
        <v>73.25</v>
      </c>
      <c r="N18" s="15">
        <f>[14]Março!$E$17</f>
        <v>74.25</v>
      </c>
      <c r="O18" s="15">
        <f>[14]Março!$E$18</f>
        <v>72.041666666666671</v>
      </c>
      <c r="P18" s="15">
        <f>[14]Março!$E$19</f>
        <v>74.875</v>
      </c>
      <c r="Q18" s="15">
        <f>[14]Março!$E$20</f>
        <v>76.958333333333329</v>
      </c>
      <c r="R18" s="15">
        <f>[14]Março!$E$21</f>
        <v>66.791666666666671</v>
      </c>
      <c r="S18" s="15">
        <f>[14]Março!$E$22</f>
        <v>66.625</v>
      </c>
      <c r="T18" s="15">
        <f>[14]Março!$E$23</f>
        <v>67.25</v>
      </c>
      <c r="U18" s="15">
        <f>[14]Março!$E$24</f>
        <v>68</v>
      </c>
      <c r="V18" s="15">
        <f>[14]Março!$E$25</f>
        <v>74.208333333333329</v>
      </c>
      <c r="W18" s="15">
        <f>[14]Março!$E$26</f>
        <v>78.916666666666671</v>
      </c>
      <c r="X18" s="15">
        <f>[14]Março!$E$27</f>
        <v>72.782608695652172</v>
      </c>
      <c r="Y18" s="15">
        <f>[14]Março!$E$28</f>
        <v>75.416666666666671</v>
      </c>
      <c r="Z18" s="15">
        <f>[14]Março!$E$29</f>
        <v>86.541666666666671</v>
      </c>
      <c r="AA18" s="15">
        <f>[14]Março!$E$30</f>
        <v>74.583333333333329</v>
      </c>
      <c r="AB18" s="15">
        <f>[14]Março!$E$31</f>
        <v>77.25</v>
      </c>
      <c r="AC18" s="15">
        <f>[14]Março!$E$32</f>
        <v>85.875</v>
      </c>
      <c r="AD18" s="15">
        <f>[14]Março!$E$33</f>
        <v>79.583333333333329</v>
      </c>
      <c r="AE18" s="15">
        <f>[14]Março!$E$34</f>
        <v>84.666666666666671</v>
      </c>
      <c r="AF18" s="15">
        <f>[14]Março!$E$35</f>
        <v>87.791666666666671</v>
      </c>
      <c r="AG18" s="104">
        <f t="shared" si="1"/>
        <v>76.231474988312286</v>
      </c>
      <c r="AI18" s="24" t="s">
        <v>50</v>
      </c>
    </row>
    <row r="19" spans="1:35" ht="17.100000000000001" customHeight="1" x14ac:dyDescent="0.2">
      <c r="A19" s="148" t="s">
        <v>47</v>
      </c>
      <c r="B19" s="15">
        <f>[15]Março!$E$5</f>
        <v>73.692307692307693</v>
      </c>
      <c r="C19" s="15">
        <f>[15]Março!$E$6</f>
        <v>63.846153846153847</v>
      </c>
      <c r="D19" s="15">
        <f>[15]Março!$E$7</f>
        <v>63.3</v>
      </c>
      <c r="E19" s="15">
        <f>[15]Março!$E$8</f>
        <v>55.272727272727273</v>
      </c>
      <c r="F19" s="15">
        <f>[15]Março!$E$9</f>
        <v>58.909090909090907</v>
      </c>
      <c r="G19" s="15">
        <f>[15]Março!$E$10</f>
        <v>64.5</v>
      </c>
      <c r="H19" s="15">
        <f>[15]Março!$E$11</f>
        <v>61.9</v>
      </c>
      <c r="I19" s="15">
        <f>[15]Março!$E$12</f>
        <v>59.1</v>
      </c>
      <c r="J19" s="15">
        <f>[15]Março!$E$13</f>
        <v>76.166666666666671</v>
      </c>
      <c r="K19" s="15">
        <f>[15]Março!$E$14</f>
        <v>77</v>
      </c>
      <c r="L19" s="15">
        <f>[15]Março!$E$15</f>
        <v>71.090909090909093</v>
      </c>
      <c r="M19" s="15">
        <f>[15]Março!$E$16</f>
        <v>64.666666666666671</v>
      </c>
      <c r="N19" s="15">
        <f>[15]Março!$E$17</f>
        <v>67.307692307692307</v>
      </c>
      <c r="O19" s="15">
        <f>[15]Março!$E$18</f>
        <v>70.8125</v>
      </c>
      <c r="P19" s="15">
        <f>[15]Março!$E$19</f>
        <v>75.25</v>
      </c>
      <c r="Q19" s="15">
        <f>[15]Março!$E$20</f>
        <v>59.7</v>
      </c>
      <c r="R19" s="15">
        <f>[15]Março!$E$21</f>
        <v>58.18181818181818</v>
      </c>
      <c r="S19" s="15">
        <f>[15]Março!$E$22</f>
        <v>61.8</v>
      </c>
      <c r="T19" s="15">
        <f>[15]Março!$E$23</f>
        <v>57.230769230769234</v>
      </c>
      <c r="U19" s="15">
        <f>[15]Março!$E$24</f>
        <v>67.400000000000006</v>
      </c>
      <c r="V19" s="15">
        <f>[15]Março!$E$25</f>
        <v>63.6</v>
      </c>
      <c r="W19" s="15">
        <f>[15]Março!$E$26</f>
        <v>63.6</v>
      </c>
      <c r="X19" s="15">
        <f>[15]Março!$E$27</f>
        <v>57.888888888888886</v>
      </c>
      <c r="Y19" s="15">
        <f>[15]Março!$E$28</f>
        <v>56.5</v>
      </c>
      <c r="Z19" s="15">
        <f>[15]Março!$E$29</f>
        <v>78.307692307692307</v>
      </c>
      <c r="AA19" s="15">
        <f>[15]Março!$E$30</f>
        <v>59.583333333333336</v>
      </c>
      <c r="AB19" s="15">
        <f>[15]Março!$E$31</f>
        <v>79.785714285714292</v>
      </c>
      <c r="AC19" s="15">
        <f>[15]Março!$E$32</f>
        <v>79.916666666666671</v>
      </c>
      <c r="AD19" s="15">
        <f>[15]Março!$E$33</f>
        <v>78.900000000000006</v>
      </c>
      <c r="AE19" s="15">
        <f>[15]Março!$E$34</f>
        <v>75.083333333333329</v>
      </c>
      <c r="AF19" s="15">
        <f>[15]Março!$E$35</f>
        <v>73.538461538461533</v>
      </c>
      <c r="AG19" s="104">
        <f t="shared" si="1"/>
        <v>66.89778684577071</v>
      </c>
    </row>
    <row r="20" spans="1:35" ht="17.100000000000001" customHeight="1" x14ac:dyDescent="0.2">
      <c r="A20" s="148" t="s">
        <v>10</v>
      </c>
      <c r="B20" s="15">
        <f>[16]Março!$E$5</f>
        <v>88.208333333333329</v>
      </c>
      <c r="C20" s="15">
        <f>[16]Março!$E$6</f>
        <v>88.791666666666671</v>
      </c>
      <c r="D20" s="15">
        <f>[16]Março!$E$7</f>
        <v>77.75</v>
      </c>
      <c r="E20" s="15">
        <f>[16]Março!$E$8</f>
        <v>76.666666666666671</v>
      </c>
      <c r="F20" s="15">
        <f>[16]Março!$E$9</f>
        <v>83.916666666666671</v>
      </c>
      <c r="G20" s="15">
        <f>[16]Março!$E$10</f>
        <v>85.708333333333329</v>
      </c>
      <c r="H20" s="15">
        <f>[16]Março!$E$11</f>
        <v>79.333333333333329</v>
      </c>
      <c r="I20" s="15">
        <f>[16]Março!$E$12</f>
        <v>65.75</v>
      </c>
      <c r="J20" s="15">
        <f>[16]Março!$E$13</f>
        <v>77.083333333333329</v>
      </c>
      <c r="K20" s="15">
        <f>[16]Março!$E$14</f>
        <v>80.375</v>
      </c>
      <c r="L20" s="15">
        <f>[16]Março!$E$15</f>
        <v>73.333333333333329</v>
      </c>
      <c r="M20" s="15">
        <f>[16]Março!$E$16</f>
        <v>82.791666666666671</v>
      </c>
      <c r="N20" s="15">
        <f>[16]Março!$E$17</f>
        <v>81.166666666666671</v>
      </c>
      <c r="O20" s="15">
        <f>[16]Março!$E$18</f>
        <v>78.458333333333329</v>
      </c>
      <c r="P20" s="15">
        <f>[16]Março!$E$19</f>
        <v>79.375</v>
      </c>
      <c r="Q20" s="15">
        <f>[16]Março!$E$20</f>
        <v>79.583333333333329</v>
      </c>
      <c r="R20" s="15">
        <f>[16]Março!$E$21</f>
        <v>70.083333333333329</v>
      </c>
      <c r="S20" s="15">
        <f>[16]Março!$E$22</f>
        <v>66.583333333333329</v>
      </c>
      <c r="T20" s="15">
        <f>[16]Março!$E$23</f>
        <v>69.791666666666671</v>
      </c>
      <c r="U20" s="15">
        <f>[16]Março!$E$24</f>
        <v>78.75</v>
      </c>
      <c r="V20" s="15">
        <f>[16]Março!$E$25</f>
        <v>85.708333333333329</v>
      </c>
      <c r="W20" s="15">
        <f>[16]Março!$E$26</f>
        <v>79.25</v>
      </c>
      <c r="X20" s="15">
        <f>[16]Março!$E$27</f>
        <v>74</v>
      </c>
      <c r="Y20" s="15">
        <f>[16]Março!$E$28</f>
        <v>75.041666666666671</v>
      </c>
      <c r="Z20" s="15">
        <f>[16]Março!$E$29</f>
        <v>88.666666666666671</v>
      </c>
      <c r="AA20" s="15">
        <f>[16]Março!$E$30</f>
        <v>74.458333333333329</v>
      </c>
      <c r="AB20" s="15">
        <f>[16]Março!$E$31</f>
        <v>83.458333333333329</v>
      </c>
      <c r="AC20" s="15">
        <f>[16]Março!$E$32</f>
        <v>86.583333333333329</v>
      </c>
      <c r="AD20" s="15">
        <f>[16]Março!$E$33</f>
        <v>81</v>
      </c>
      <c r="AE20" s="15">
        <f>[16]Março!$E$34</f>
        <v>89.708333333333329</v>
      </c>
      <c r="AF20" s="15">
        <f>[16]Março!$E$35</f>
        <v>88.125</v>
      </c>
      <c r="AG20" s="104">
        <f t="shared" ref="AG20:AG30" si="3">AVERAGE(B20:AF20)</f>
        <v>79.661290322580641</v>
      </c>
    </row>
    <row r="21" spans="1:35" ht="17.100000000000001" customHeight="1" x14ac:dyDescent="0.2">
      <c r="A21" s="148" t="s">
        <v>11</v>
      </c>
      <c r="B21" s="15">
        <f>[17]Março!$E$5</f>
        <v>75.625</v>
      </c>
      <c r="C21" s="15">
        <f>[17]Março!$E$6</f>
        <v>81.083333333333329</v>
      </c>
      <c r="D21" s="15">
        <f>[17]Março!$E$7</f>
        <v>74.541666666666671</v>
      </c>
      <c r="E21" s="15">
        <f>[17]Março!$E$8</f>
        <v>66.958333333333329</v>
      </c>
      <c r="F21" s="15">
        <f>[17]Março!$E$9</f>
        <v>74.958333333333329</v>
      </c>
      <c r="G21" s="15">
        <f>[17]Março!$E$10</f>
        <v>74.333333333333329</v>
      </c>
      <c r="H21" s="15">
        <f>[17]Março!$E$11</f>
        <v>72.875</v>
      </c>
      <c r="I21" s="15">
        <f>[17]Março!$E$12</f>
        <v>66.958333333333329</v>
      </c>
      <c r="J21" s="15">
        <f>[17]Março!$E$13</f>
        <v>86.125</v>
      </c>
      <c r="K21" s="15">
        <f>[17]Março!$E$14</f>
        <v>80.791666666666671</v>
      </c>
      <c r="L21" s="15">
        <f>[17]Março!$E$15</f>
        <v>74.666666666666671</v>
      </c>
      <c r="M21" s="15">
        <f>[17]Março!$E$16</f>
        <v>77.958333333333329</v>
      </c>
      <c r="N21" s="15">
        <f>[17]Março!$E$17</f>
        <v>75.291666666666671</v>
      </c>
      <c r="O21" s="15">
        <f>[17]Março!$E$18</f>
        <v>71.583333333333329</v>
      </c>
      <c r="P21" s="15">
        <f>[17]Março!$E$19</f>
        <v>74.666666666666671</v>
      </c>
      <c r="Q21" s="15">
        <f>[17]Março!$E$20</f>
        <v>71.583333333333329</v>
      </c>
      <c r="R21" s="15">
        <f>[17]Março!$E$21</f>
        <v>66.958333333333329</v>
      </c>
      <c r="S21" s="15">
        <f>[17]Março!$E$22</f>
        <v>69.166666666666671</v>
      </c>
      <c r="T21" s="15">
        <f>[17]Março!$E$23</f>
        <v>69.666666666666671</v>
      </c>
      <c r="U21" s="15">
        <f>[17]Março!$E$24</f>
        <v>72.041666666666671</v>
      </c>
      <c r="V21" s="15">
        <f>[17]Março!$E$25</f>
        <v>77.541666666666671</v>
      </c>
      <c r="W21" s="15">
        <f>[17]Março!$E$26</f>
        <v>77.5</v>
      </c>
      <c r="X21" s="15">
        <f>[17]Março!$E$27</f>
        <v>70.041666666666671</v>
      </c>
      <c r="Y21" s="15">
        <f>[17]Março!$E$28</f>
        <v>70.083333333333329</v>
      </c>
      <c r="Z21" s="15">
        <f>[17]Março!$E$29</f>
        <v>87.791666666666671</v>
      </c>
      <c r="AA21" s="15">
        <f>[17]Março!$E$30</f>
        <v>73.416666666666671</v>
      </c>
      <c r="AB21" s="15">
        <f>[17]Março!$E$31</f>
        <v>79.25</v>
      </c>
      <c r="AC21" s="15">
        <f>[17]Março!$E$32</f>
        <v>82.833333333333329</v>
      </c>
      <c r="AD21" s="15">
        <f>[17]Março!$E$33</f>
        <v>82.958333333333329</v>
      </c>
      <c r="AE21" s="15">
        <f>[17]Março!$E$34</f>
        <v>83.5</v>
      </c>
      <c r="AF21" s="15">
        <f>[17]Março!$E$35</f>
        <v>85.416666666666671</v>
      </c>
      <c r="AG21" s="104">
        <f t="shared" si="3"/>
        <v>75.747311827957006</v>
      </c>
    </row>
    <row r="22" spans="1:35" ht="17.100000000000001" customHeight="1" x14ac:dyDescent="0.2">
      <c r="A22" s="148" t="s">
        <v>12</v>
      </c>
      <c r="B22" s="15">
        <f>[18]Março!$E$5</f>
        <v>70</v>
      </c>
      <c r="C22" s="15">
        <f>[18]Março!$E$6</f>
        <v>72.473684210526315</v>
      </c>
      <c r="D22" s="15">
        <f>[18]Março!$E$7</f>
        <v>76.909090909090907</v>
      </c>
      <c r="E22" s="15">
        <f>[18]Março!$E$8</f>
        <v>70.117647058823536</v>
      </c>
      <c r="F22" s="15">
        <f>[18]Março!$E$9</f>
        <v>68.82352941176471</v>
      </c>
      <c r="G22" s="15">
        <f>[18]Março!$E$10</f>
        <v>76.166666666666671</v>
      </c>
      <c r="H22" s="15">
        <f>[18]Março!$E$11</f>
        <v>70.9375</v>
      </c>
      <c r="I22" s="15">
        <f>[18]Março!$E$12</f>
        <v>73.1875</v>
      </c>
      <c r="J22" s="15">
        <f>[18]Março!$E$13</f>
        <v>68.357142857142861</v>
      </c>
      <c r="K22" s="15">
        <f>[18]Março!$E$14</f>
        <v>82.75</v>
      </c>
      <c r="L22" s="15">
        <f>[18]Março!$E$15</f>
        <v>73.166666666666671</v>
      </c>
      <c r="M22" s="15">
        <f>[18]Março!$E$16</f>
        <v>75.15789473684211</v>
      </c>
      <c r="N22" s="15">
        <f>[18]Março!$E$17</f>
        <v>77.142857142857139</v>
      </c>
      <c r="O22" s="15">
        <f>[18]Março!$E$18</f>
        <v>74.25</v>
      </c>
      <c r="P22" s="15">
        <f>[18]Março!$E$19</f>
        <v>76.125</v>
      </c>
      <c r="Q22" s="15">
        <f>[18]Março!$E$20</f>
        <v>75.916666666666671</v>
      </c>
      <c r="R22" s="15">
        <f>[18]Março!$E$21</f>
        <v>74.63636363636364</v>
      </c>
      <c r="S22" s="15">
        <f>[18]Março!$E$22</f>
        <v>70.466666666666669</v>
      </c>
      <c r="T22" s="15">
        <f>[18]Março!$E$23</f>
        <v>75.45</v>
      </c>
      <c r="U22" s="15">
        <f>[18]Março!$E$24</f>
        <v>75.80952380952381</v>
      </c>
      <c r="V22" s="15">
        <f>[18]Março!$E$25</f>
        <v>79.8</v>
      </c>
      <c r="W22" s="15">
        <f>[18]Março!$E$26</f>
        <v>73.470588235294116</v>
      </c>
      <c r="X22" s="15">
        <f>[18]Março!$E$27</f>
        <v>75.63636363636364</v>
      </c>
      <c r="Y22" s="15">
        <f>[18]Março!$E$28</f>
        <v>74.043478260869563</v>
      </c>
      <c r="Z22" s="15">
        <f>[18]Março!$E$29</f>
        <v>87.181818181818187</v>
      </c>
      <c r="AA22" s="15">
        <f>[18]Março!$E$30</f>
        <v>64</v>
      </c>
      <c r="AB22" s="15">
        <f>[18]Março!$E$31</f>
        <v>82.666666666666671</v>
      </c>
      <c r="AC22" s="15">
        <f>[18]Março!$E$32</f>
        <v>86.2</v>
      </c>
      <c r="AD22" s="15">
        <f>[18]Março!$E$33</f>
        <v>83.083333333333329</v>
      </c>
      <c r="AE22" s="15">
        <f>[18]Março!$E$34</f>
        <v>75.166666666666671</v>
      </c>
      <c r="AF22" s="15">
        <f>[18]Março!$E$35</f>
        <v>77</v>
      </c>
      <c r="AG22" s="104">
        <f t="shared" si="3"/>
        <v>75.35784888453594</v>
      </c>
    </row>
    <row r="23" spans="1:35" ht="17.100000000000001" customHeight="1" x14ac:dyDescent="0.2">
      <c r="A23" s="148" t="s">
        <v>13</v>
      </c>
      <c r="B23" s="15">
        <f>[19]Março!$E$5</f>
        <v>81.625</v>
      </c>
      <c r="C23" s="15">
        <f>[19]Março!$E$6</f>
        <v>77.666666666666671</v>
      </c>
      <c r="D23" s="15">
        <f>[19]Março!$E$7</f>
        <v>78.416666666666671</v>
      </c>
      <c r="E23" s="15">
        <f>[19]Março!$E$8</f>
        <v>75.75</v>
      </c>
      <c r="F23" s="15">
        <f>[19]Março!$E$9</f>
        <v>78.125</v>
      </c>
      <c r="G23" s="15">
        <f>[19]Março!$E$10</f>
        <v>82.583333333333329</v>
      </c>
      <c r="H23" s="15">
        <f>[19]Março!$E$11</f>
        <v>80.208333333333329</v>
      </c>
      <c r="I23" s="15">
        <f>[19]Março!$E$12</f>
        <v>76.958333333333329</v>
      </c>
      <c r="J23" s="15">
        <f>[19]Março!$E$13</f>
        <v>85.25</v>
      </c>
      <c r="K23" s="15">
        <f>[19]Março!$E$14</f>
        <v>85.625</v>
      </c>
      <c r="L23" s="15">
        <f>[19]Março!$E$15</f>
        <v>82.416666666666671</v>
      </c>
      <c r="M23" s="15">
        <f>[19]Março!$E$16</f>
        <v>78.916666666666671</v>
      </c>
      <c r="N23" s="15">
        <f>[19]Março!$E$17</f>
        <v>74.541666666666671</v>
      </c>
      <c r="O23" s="15">
        <f>[19]Março!$E$18</f>
        <v>81.916666666666671</v>
      </c>
      <c r="P23" s="15">
        <f>[19]Março!$E$19</f>
        <v>79.375</v>
      </c>
      <c r="Q23" s="15">
        <f>[19]Março!$E$20</f>
        <v>77.291666666666671</v>
      </c>
      <c r="R23" s="15">
        <f>[19]Março!$E$21</f>
        <v>78.25</v>
      </c>
      <c r="S23" s="15">
        <f>[19]Março!$E$22</f>
        <v>80.083333333333329</v>
      </c>
      <c r="T23" s="15">
        <f>[19]Março!$E$23</f>
        <v>87.5</v>
      </c>
      <c r="U23" s="15">
        <f>[19]Março!$E$24</f>
        <v>87.166666666666671</v>
      </c>
      <c r="V23" s="15">
        <f>[19]Março!$E$25</f>
        <v>83.166666666666671</v>
      </c>
      <c r="W23" s="15">
        <f>[19]Março!$E$26</f>
        <v>79.041666666666671</v>
      </c>
      <c r="X23" s="15">
        <f>[19]Março!$E$27</f>
        <v>79.75</v>
      </c>
      <c r="Y23" s="15">
        <f>[19]Março!$E$28</f>
        <v>74.388888888888886</v>
      </c>
      <c r="Z23" s="15">
        <f>[19]Março!$E$29</f>
        <v>76.400000000000006</v>
      </c>
      <c r="AA23" s="15">
        <f>[19]Março!$E$30</f>
        <v>61.333333333333336</v>
      </c>
      <c r="AB23" s="15" t="str">
        <f>[19]Março!$E$31</f>
        <v>*</v>
      </c>
      <c r="AC23" s="15" t="str">
        <f>[19]Março!$E$32</f>
        <v>*</v>
      </c>
      <c r="AD23" s="15">
        <f>[19]Março!$E$33</f>
        <v>65</v>
      </c>
      <c r="AE23" s="15" t="str">
        <f>[19]Março!$E$34</f>
        <v>*</v>
      </c>
      <c r="AF23" s="15" t="str">
        <f>[19]Março!$E$35</f>
        <v>*</v>
      </c>
      <c r="AG23" s="104">
        <f t="shared" si="3"/>
        <v>78.842489711934178</v>
      </c>
    </row>
    <row r="24" spans="1:35" ht="17.100000000000001" customHeight="1" x14ac:dyDescent="0.2">
      <c r="A24" s="148" t="s">
        <v>14</v>
      </c>
      <c r="B24" s="15">
        <f>[20]Março!$E$5</f>
        <v>74.130434782608702</v>
      </c>
      <c r="C24" s="15">
        <f>[20]Março!$E$6</f>
        <v>69</v>
      </c>
      <c r="D24" s="15">
        <f>[20]Março!$E$7</f>
        <v>72.272727272727266</v>
      </c>
      <c r="E24" s="15">
        <f>[20]Março!$E$8</f>
        <v>69.916666666666671</v>
      </c>
      <c r="F24" s="15">
        <f>[20]Março!$E$9</f>
        <v>70.375</v>
      </c>
      <c r="G24" s="15">
        <f>[20]Março!$E$10</f>
        <v>73.166666666666671</v>
      </c>
      <c r="H24" s="15">
        <f>[20]Março!$E$11</f>
        <v>72.875</v>
      </c>
      <c r="I24" s="15">
        <f>[20]Março!$E$12</f>
        <v>68.916666666666671</v>
      </c>
      <c r="J24" s="15">
        <f>[20]Março!$E$13</f>
        <v>73.333333333333329</v>
      </c>
      <c r="K24" s="15">
        <f>[20]Março!$E$14</f>
        <v>76.583333333333329</v>
      </c>
      <c r="L24" s="15">
        <f>[20]Março!$E$15</f>
        <v>80.791666666666671</v>
      </c>
      <c r="M24" s="15">
        <f>[20]Março!$E$16</f>
        <v>70.95</v>
      </c>
      <c r="N24" s="15">
        <f>[20]Março!$E$17</f>
        <v>69.625</v>
      </c>
      <c r="O24" s="15">
        <f>[20]Março!$E$18</f>
        <v>65.869565217391298</v>
      </c>
      <c r="P24" s="15">
        <f>[20]Março!$E$19</f>
        <v>65.75</v>
      </c>
      <c r="Q24" s="15">
        <f>[20]Março!$E$20</f>
        <v>68.541666666666671</v>
      </c>
      <c r="R24" s="15">
        <f>[20]Março!$E$21</f>
        <v>63.875</v>
      </c>
      <c r="S24" s="15">
        <f>[20]Março!$E$22</f>
        <v>64.666666666666671</v>
      </c>
      <c r="T24" s="15">
        <f>[20]Março!$E$23</f>
        <v>64.958333333333329</v>
      </c>
      <c r="U24" s="15">
        <f>[20]Março!$E$24</f>
        <v>63.583333333333336</v>
      </c>
      <c r="V24" s="15">
        <f>[20]Março!$E$25</f>
        <v>73.291666666666671</v>
      </c>
      <c r="W24" s="15">
        <f>[20]Março!$E$26</f>
        <v>77.125</v>
      </c>
      <c r="X24" s="15">
        <f>[20]Março!$E$27</f>
        <v>70.875</v>
      </c>
      <c r="Y24" s="15">
        <f>[20]Março!$E$28</f>
        <v>65.833333333333329</v>
      </c>
      <c r="Z24" s="15">
        <f>[20]Março!$E$29</f>
        <v>72.625</v>
      </c>
      <c r="AA24" s="15">
        <f>[20]Março!$E$30</f>
        <v>80.083333333333329</v>
      </c>
      <c r="AB24" s="15">
        <f>[20]Março!$E$31</f>
        <v>79.625</v>
      </c>
      <c r="AC24" s="15">
        <f>[20]Março!$E$32</f>
        <v>68.666666666666671</v>
      </c>
      <c r="AD24" s="15">
        <f>[20]Março!$E$33</f>
        <v>68.958333333333329</v>
      </c>
      <c r="AE24" s="15">
        <f>[20]Março!$E$34</f>
        <v>66.333333333333329</v>
      </c>
      <c r="AF24" s="15">
        <f>[20]Março!$E$35</f>
        <v>77</v>
      </c>
      <c r="AG24" s="104">
        <f t="shared" si="3"/>
        <v>70.954765395894441</v>
      </c>
    </row>
    <row r="25" spans="1:35" ht="17.100000000000001" customHeight="1" x14ac:dyDescent="0.2">
      <c r="A25" s="148" t="s">
        <v>15</v>
      </c>
      <c r="B25" s="15">
        <f>[21]Março!$E$5</f>
        <v>84.791666666666671</v>
      </c>
      <c r="C25" s="15">
        <f>[21]Março!$E$6</f>
        <v>81.583333333333329</v>
      </c>
      <c r="D25" s="15">
        <f>[21]Março!$E$7</f>
        <v>75.291666666666671</v>
      </c>
      <c r="E25" s="15">
        <f>[21]Março!$E$8</f>
        <v>72.958333333333329</v>
      </c>
      <c r="F25" s="15">
        <f>[21]Março!$E$9</f>
        <v>74.083333333333329</v>
      </c>
      <c r="G25" s="15">
        <f>[21]Março!$E$10</f>
        <v>77.791666666666671</v>
      </c>
      <c r="H25" s="15">
        <f>[21]Março!$E$11</f>
        <v>79.833333333333329</v>
      </c>
      <c r="I25" s="15">
        <f>[21]Março!$E$12</f>
        <v>70.25</v>
      </c>
      <c r="J25" s="15">
        <f>[21]Março!$E$13</f>
        <v>73.125</v>
      </c>
      <c r="K25" s="15">
        <f>[21]Março!$E$14</f>
        <v>81.5</v>
      </c>
      <c r="L25" s="15">
        <f>[21]Março!$E$15</f>
        <v>75</v>
      </c>
      <c r="M25" s="15">
        <f>[21]Março!$E$16</f>
        <v>75</v>
      </c>
      <c r="N25" s="15">
        <f>[21]Março!$E$17</f>
        <v>75.625</v>
      </c>
      <c r="O25" s="15">
        <f>[21]Março!$E$18</f>
        <v>70.5</v>
      </c>
      <c r="P25" s="15">
        <f>[21]Março!$E$19</f>
        <v>74.625</v>
      </c>
      <c r="Q25" s="15">
        <f>[21]Março!$E$20</f>
        <v>78.208333333333329</v>
      </c>
      <c r="R25" s="15">
        <f>[21]Março!$E$21</f>
        <v>70</v>
      </c>
      <c r="S25" s="15">
        <f>[21]Março!$E$22</f>
        <v>66.125</v>
      </c>
      <c r="T25" s="15">
        <f>[21]Março!$E$23</f>
        <v>63.208333333333336</v>
      </c>
      <c r="U25" s="15">
        <f>[21]Março!$E$24</f>
        <v>74.833333333333329</v>
      </c>
      <c r="V25" s="15">
        <f>[21]Março!$E$25</f>
        <v>82.458333333333329</v>
      </c>
      <c r="W25" s="15">
        <f>[21]Março!$E$26</f>
        <v>79.291666666666671</v>
      </c>
      <c r="X25" s="15">
        <f>[21]Março!$E$27</f>
        <v>72.291666666666671</v>
      </c>
      <c r="Y25" s="15">
        <f>[21]Março!$E$28</f>
        <v>74.708333333333329</v>
      </c>
      <c r="Z25" s="15">
        <f>[21]Março!$E$29</f>
        <v>81.75</v>
      </c>
      <c r="AA25" s="15">
        <f>[21]Março!$E$30</f>
        <v>79.916666666666671</v>
      </c>
      <c r="AB25" s="15">
        <f>[21]Março!$E$31</f>
        <v>83.583333333333329</v>
      </c>
      <c r="AC25" s="15">
        <f>[21]Março!$E$32</f>
        <v>88.041666666666671</v>
      </c>
      <c r="AD25" s="15">
        <f>[21]Março!$E$33</f>
        <v>87.166666666666671</v>
      </c>
      <c r="AE25" s="15">
        <f>[21]Março!$E$34</f>
        <v>84.708333333333329</v>
      </c>
      <c r="AF25" s="15">
        <f>[21]Março!$E$35</f>
        <v>87.041666666666671</v>
      </c>
      <c r="AG25" s="104">
        <f t="shared" si="3"/>
        <v>77.267473118279568</v>
      </c>
    </row>
    <row r="26" spans="1:35" ht="17.100000000000001" customHeight="1" x14ac:dyDescent="0.2">
      <c r="A26" s="148" t="s">
        <v>16</v>
      </c>
      <c r="B26" s="15">
        <f>[22]Março!$E$5</f>
        <v>86.458333333333329</v>
      </c>
      <c r="C26" s="15">
        <f>[22]Março!$E$6</f>
        <v>82.791666666666671</v>
      </c>
      <c r="D26" s="15">
        <f>[22]Março!$E$7</f>
        <v>77.583333333333329</v>
      </c>
      <c r="E26" s="15">
        <f>[22]Março!$E$8</f>
        <v>69.958333333333329</v>
      </c>
      <c r="F26" s="15">
        <f>[22]Março!$E$9</f>
        <v>72</v>
      </c>
      <c r="G26" s="15">
        <f>[22]Março!$E$10</f>
        <v>81.875</v>
      </c>
      <c r="H26" s="15">
        <f>[22]Março!$E$11</f>
        <v>77.708333333333329</v>
      </c>
      <c r="I26" s="15">
        <f>[22]Março!$E$12</f>
        <v>71.5</v>
      </c>
      <c r="J26" s="15">
        <f>[22]Março!$E$13</f>
        <v>79.791666666666671</v>
      </c>
      <c r="K26" s="15">
        <f>[22]Março!$E$14</f>
        <v>88.833333333333329</v>
      </c>
      <c r="L26" s="15">
        <f>[22]Março!$E$15</f>
        <v>79.666666666666671</v>
      </c>
      <c r="M26" s="15">
        <f>[22]Março!$E$16</f>
        <v>75.375</v>
      </c>
      <c r="N26" s="15">
        <f>[22]Março!$E$17</f>
        <v>72.958333333333329</v>
      </c>
      <c r="O26" s="15">
        <f>[22]Março!$E$18</f>
        <v>71.083333333333329</v>
      </c>
      <c r="P26" s="15">
        <f>[22]Março!$E$19</f>
        <v>69.708333333333329</v>
      </c>
      <c r="Q26" s="15">
        <f>[22]Março!$E$20</f>
        <v>71.666666666666671</v>
      </c>
      <c r="R26" s="15">
        <f>[22]Março!$E$21</f>
        <v>70.083333333333329</v>
      </c>
      <c r="S26" s="15">
        <f>[22]Março!$E$22</f>
        <v>70.208333333333329</v>
      </c>
      <c r="T26" s="15">
        <f>[22]Março!$E$23</f>
        <v>72.166666666666671</v>
      </c>
      <c r="U26" s="15">
        <f>[22]Março!$E$24</f>
        <v>83.75</v>
      </c>
      <c r="V26" s="15">
        <f>[22]Março!$E$25</f>
        <v>86.291666666666671</v>
      </c>
      <c r="W26" s="15">
        <f>[22]Março!$E$26</f>
        <v>79.625</v>
      </c>
      <c r="X26" s="15">
        <f>[22]Março!$E$27</f>
        <v>69.916666666666671</v>
      </c>
      <c r="Y26" s="15">
        <f>[22]Março!$E$28</f>
        <v>69.041666666666671</v>
      </c>
      <c r="Z26" s="15">
        <f>[22]Março!$E$29</f>
        <v>80.625</v>
      </c>
      <c r="AA26" s="15">
        <f>[22]Março!$E$30</f>
        <v>69.333333333333329</v>
      </c>
      <c r="AB26" s="15">
        <f>[22]Março!$E$31</f>
        <v>82.125</v>
      </c>
      <c r="AC26" s="15">
        <f>[22]Março!$E$32</f>
        <v>87.416666666666671</v>
      </c>
      <c r="AD26" s="15">
        <f>[22]Março!$E$33</f>
        <v>81.166666666666671</v>
      </c>
      <c r="AE26" s="15">
        <f>[22]Março!$E$34</f>
        <v>83.166666666666671</v>
      </c>
      <c r="AF26" s="15">
        <f>[22]Março!$E$35</f>
        <v>83.333333333333329</v>
      </c>
      <c r="AG26" s="104">
        <f t="shared" si="3"/>
        <v>77.329301075268802</v>
      </c>
    </row>
    <row r="27" spans="1:35" ht="17.100000000000001" customHeight="1" x14ac:dyDescent="0.2">
      <c r="A27" s="148" t="s">
        <v>17</v>
      </c>
      <c r="B27" s="15">
        <f>[23]Março!$E$5</f>
        <v>80.083333333333329</v>
      </c>
      <c r="C27" s="15">
        <f>[23]Março!$E$6</f>
        <v>85.708333333333329</v>
      </c>
      <c r="D27" s="15">
        <f>[23]Março!$E$7</f>
        <v>76.5</v>
      </c>
      <c r="E27" s="15">
        <f>[23]Março!$E$8</f>
        <v>72.666666666666671</v>
      </c>
      <c r="F27" s="15">
        <f>[23]Março!$E$9</f>
        <v>80.708333333333329</v>
      </c>
      <c r="G27" s="15">
        <f>[23]Março!$E$10</f>
        <v>80.041666666666671</v>
      </c>
      <c r="H27" s="15">
        <f>[23]Março!$E$11</f>
        <v>77.833333333333329</v>
      </c>
      <c r="I27" s="15">
        <f>[23]Março!$E$12</f>
        <v>72.5</v>
      </c>
      <c r="J27" s="15">
        <f>[23]Março!$E$13</f>
        <v>82.416666666666671</v>
      </c>
      <c r="K27" s="15">
        <f>[23]Março!$E$14</f>
        <v>85.083333333333329</v>
      </c>
      <c r="L27" s="15">
        <f>[23]Março!$E$15</f>
        <v>76</v>
      </c>
      <c r="M27" s="15">
        <f>[23]Março!$E$16</f>
        <v>75.708333333333329</v>
      </c>
      <c r="N27" s="15">
        <f>[23]Março!$E$17</f>
        <v>75.208333333333329</v>
      </c>
      <c r="O27" s="15">
        <f>[23]Março!$E$18</f>
        <v>75.75</v>
      </c>
      <c r="P27" s="15">
        <f>[23]Março!$E$19</f>
        <v>74.875</v>
      </c>
      <c r="Q27" s="15">
        <f>[23]Março!$E$20</f>
        <v>72.916666666666671</v>
      </c>
      <c r="R27" s="15">
        <f>[23]Março!$E$21</f>
        <v>69.5</v>
      </c>
      <c r="S27" s="15">
        <f>[23]Março!$E$22</f>
        <v>72.916666666666671</v>
      </c>
      <c r="T27" s="15">
        <f>[23]Março!$E$23</f>
        <v>76.208333333333329</v>
      </c>
      <c r="U27" s="15">
        <f>[23]Março!$E$24</f>
        <v>73.291666666666671</v>
      </c>
      <c r="V27" s="15">
        <f>[23]Março!$E$25</f>
        <v>84.458333333333329</v>
      </c>
      <c r="W27" s="15">
        <f>[23]Março!$E$26</f>
        <v>80</v>
      </c>
      <c r="X27" s="15">
        <f>[23]Março!$E$27</f>
        <v>76.291666666666671</v>
      </c>
      <c r="Y27" s="15">
        <f>[23]Março!$E$28</f>
        <v>75.25</v>
      </c>
      <c r="Z27" s="15">
        <f>[23]Março!$E$29</f>
        <v>90.291666666666671</v>
      </c>
      <c r="AA27" s="15">
        <f>[23]Março!$E$30</f>
        <v>72.541666666666671</v>
      </c>
      <c r="AB27" s="15">
        <f>[23]Março!$E$31</f>
        <v>84.125</v>
      </c>
      <c r="AC27" s="15">
        <f>[23]Março!$E$32</f>
        <v>83.416666666666671</v>
      </c>
      <c r="AD27" s="15">
        <f>[23]Março!$E$33</f>
        <v>83.25</v>
      </c>
      <c r="AE27" s="15">
        <f>[23]Março!$E$34</f>
        <v>86.208333333333329</v>
      </c>
      <c r="AF27" s="15">
        <f>[23]Março!$E$35</f>
        <v>89.583333333333329</v>
      </c>
      <c r="AG27" s="104" t="s">
        <v>132</v>
      </c>
    </row>
    <row r="28" spans="1:35" ht="17.100000000000001" customHeight="1" x14ac:dyDescent="0.2">
      <c r="A28" s="148" t="s">
        <v>18</v>
      </c>
      <c r="B28" s="15">
        <f>[24]Março!$E$5</f>
        <v>80.083333333333329</v>
      </c>
      <c r="C28" s="15">
        <f>[24]Março!$E$6</f>
        <v>84.458333333333329</v>
      </c>
      <c r="D28" s="15">
        <f>[24]Março!$E$7</f>
        <v>78.666666666666671</v>
      </c>
      <c r="E28" s="15">
        <f>[24]Março!$E$8</f>
        <v>80.25</v>
      </c>
      <c r="F28" s="15">
        <f>[24]Março!$E$9</f>
        <v>80.083333333333329</v>
      </c>
      <c r="G28" s="15">
        <f>[24]Março!$E$10</f>
        <v>85.5</v>
      </c>
      <c r="H28" s="15">
        <f>[24]Março!$E$11</f>
        <v>83.458333333333329</v>
      </c>
      <c r="I28" s="15">
        <f>[24]Março!$E$12</f>
        <v>78.083333333333329</v>
      </c>
      <c r="J28" s="15">
        <f>[24]Março!$E$13</f>
        <v>83.708333333333329</v>
      </c>
      <c r="K28" s="15">
        <f>[24]Março!$E$14</f>
        <v>84.958333333333329</v>
      </c>
      <c r="L28" s="15">
        <f>[24]Março!$E$15</f>
        <v>85.083333333333329</v>
      </c>
      <c r="M28" s="15">
        <f>[24]Março!$E$16</f>
        <v>83.458333333333329</v>
      </c>
      <c r="N28" s="15">
        <f>[24]Março!$E$17</f>
        <v>84.125</v>
      </c>
      <c r="O28" s="15">
        <f>[24]Março!$E$18</f>
        <v>80.583333333333329</v>
      </c>
      <c r="P28" s="15">
        <f>[24]Março!$E$19</f>
        <v>80.416666666666671</v>
      </c>
      <c r="Q28" s="15">
        <f>[24]Março!$E$20</f>
        <v>76.916666666666671</v>
      </c>
      <c r="R28" s="15">
        <f>[24]Março!$E$21</f>
        <v>73.208333333333329</v>
      </c>
      <c r="S28" s="15">
        <f>[24]Março!$E$22</f>
        <v>67.875</v>
      </c>
      <c r="T28" s="15">
        <f>[24]Março!$E$23</f>
        <v>80.75</v>
      </c>
      <c r="U28" s="15">
        <f>[24]Março!$E$24</f>
        <v>85.125</v>
      </c>
      <c r="V28" s="15">
        <f>[24]Março!$E$25</f>
        <v>87.25</v>
      </c>
      <c r="W28" s="15">
        <f>[24]Março!$E$26</f>
        <v>82.708333333333329</v>
      </c>
      <c r="X28" s="15">
        <f>[24]Março!$E$27</f>
        <v>80.25</v>
      </c>
      <c r="Y28" s="15">
        <f>[24]Março!$E$28</f>
        <v>77.541666666666671</v>
      </c>
      <c r="Z28" s="15">
        <f>[24]Março!$E$29</f>
        <v>83.083333333333329</v>
      </c>
      <c r="AA28" s="15">
        <f>[24]Março!$E$30</f>
        <v>83.416666666666671</v>
      </c>
      <c r="AB28" s="15">
        <f>[24]Março!$E$31</f>
        <v>87.333333333333329</v>
      </c>
      <c r="AC28" s="15">
        <f>[24]Março!$E$32</f>
        <v>87.916666666666671</v>
      </c>
      <c r="AD28" s="15">
        <f>[24]Março!$E$33</f>
        <v>82.5</v>
      </c>
      <c r="AE28" s="15">
        <f>[24]Março!$E$34</f>
        <v>82.666666666666671</v>
      </c>
      <c r="AF28" s="15">
        <f>[24]Março!$E$35</f>
        <v>87.541666666666671</v>
      </c>
      <c r="AG28" s="104">
        <f t="shared" si="3"/>
        <v>81.903225806451616</v>
      </c>
    </row>
    <row r="29" spans="1:35" ht="17.100000000000001" customHeight="1" x14ac:dyDescent="0.2">
      <c r="A29" s="148" t="s">
        <v>19</v>
      </c>
      <c r="B29" s="15" t="str">
        <f>[25]Março!$E$5</f>
        <v>*</v>
      </c>
      <c r="C29" s="15" t="str">
        <f>[25]Março!$E$6</f>
        <v>*</v>
      </c>
      <c r="D29" s="15" t="str">
        <f>[25]Março!$E$7</f>
        <v>*</v>
      </c>
      <c r="E29" s="15" t="str">
        <f>[25]Março!$E$8</f>
        <v>*</v>
      </c>
      <c r="F29" s="15" t="str">
        <f>[25]Março!$E$9</f>
        <v>*</v>
      </c>
      <c r="G29" s="15" t="str">
        <f>[25]Março!$E$10</f>
        <v>*</v>
      </c>
      <c r="H29" s="15" t="str">
        <f>[25]Março!$E$11</f>
        <v>*</v>
      </c>
      <c r="I29" s="15" t="str">
        <f>[25]Março!$E$12</f>
        <v>*</v>
      </c>
      <c r="J29" s="15" t="str">
        <f>[25]Março!$E$13</f>
        <v>*</v>
      </c>
      <c r="K29" s="15" t="str">
        <f>[25]Março!$E$14</f>
        <v>*</v>
      </c>
      <c r="L29" s="15" t="str">
        <f>[25]Março!$E$15</f>
        <v>*</v>
      </c>
      <c r="M29" s="15" t="str">
        <f>[25]Março!$E$16</f>
        <v>*</v>
      </c>
      <c r="N29" s="15" t="str">
        <f>[25]Março!$E$17</f>
        <v>*</v>
      </c>
      <c r="O29" s="15" t="str">
        <f>[25]Março!$E$18</f>
        <v>*</v>
      </c>
      <c r="P29" s="15" t="str">
        <f>[25]Março!$E$19</f>
        <v>*</v>
      </c>
      <c r="Q29" s="15" t="str">
        <f>[25]Março!$E$20</f>
        <v>*</v>
      </c>
      <c r="R29" s="15" t="str">
        <f>[25]Março!$E$21</f>
        <v>*</v>
      </c>
      <c r="S29" s="15" t="str">
        <f>[25]Março!$E$22</f>
        <v>*</v>
      </c>
      <c r="T29" s="15" t="str">
        <f>[25]Março!$E$23</f>
        <v>*</v>
      </c>
      <c r="U29" s="15" t="str">
        <f>[25]Março!$E$24</f>
        <v>*</v>
      </c>
      <c r="V29" s="15" t="str">
        <f>[25]Março!$E$25</f>
        <v>*</v>
      </c>
      <c r="W29" s="15" t="str">
        <f>[25]Março!$E$26</f>
        <v>*</v>
      </c>
      <c r="X29" s="15" t="str">
        <f>[25]Março!$E$27</f>
        <v>*</v>
      </c>
      <c r="Y29" s="15" t="str">
        <f>[25]Março!$E$28</f>
        <v>*</v>
      </c>
      <c r="Z29" s="15" t="str">
        <f>[25]Março!$E$29</f>
        <v>*</v>
      </c>
      <c r="AA29" s="15" t="str">
        <f>[25]Março!$E$30</f>
        <v>*</v>
      </c>
      <c r="AB29" s="15" t="str">
        <f>[25]Março!$E$31</f>
        <v>*</v>
      </c>
      <c r="AC29" s="15" t="str">
        <f>[25]Março!$E$32</f>
        <v>*</v>
      </c>
      <c r="AD29" s="15" t="str">
        <f>[25]Março!$E$33</f>
        <v>*</v>
      </c>
      <c r="AE29" s="15" t="str">
        <f>[25]Março!$E$34</f>
        <v>*</v>
      </c>
      <c r="AF29" s="15" t="str">
        <f>[25]Março!$E$35</f>
        <v>*</v>
      </c>
      <c r="AG29" s="104" t="s">
        <v>132</v>
      </c>
    </row>
    <row r="30" spans="1:35" ht="17.100000000000001" customHeight="1" x14ac:dyDescent="0.2">
      <c r="A30" s="148" t="s">
        <v>31</v>
      </c>
      <c r="B30" s="15">
        <f>[26]Março!$E$5</f>
        <v>78.583333333333329</v>
      </c>
      <c r="C30" s="15">
        <f>[26]Março!$E$6</f>
        <v>82.5</v>
      </c>
      <c r="D30" s="15">
        <f>[26]Março!$E$7</f>
        <v>75.541666666666671</v>
      </c>
      <c r="E30" s="15">
        <f>[26]Março!$E$8</f>
        <v>67.458333333333329</v>
      </c>
      <c r="F30" s="15">
        <f>[26]Março!$E$9</f>
        <v>71.625</v>
      </c>
      <c r="G30" s="15">
        <f>[26]Março!$E$10</f>
        <v>78.458333333333329</v>
      </c>
      <c r="H30" s="15">
        <f>[26]Março!$E$11</f>
        <v>74.75</v>
      </c>
      <c r="I30" s="15">
        <f>[26]Março!$E$12</f>
        <v>72.5</v>
      </c>
      <c r="J30" s="15">
        <f>[26]Março!$E$13</f>
        <v>76.708333333333329</v>
      </c>
      <c r="K30" s="15">
        <f>[26]Março!$E$14</f>
        <v>85.041666666666671</v>
      </c>
      <c r="L30" s="15">
        <f>[26]Março!$E$15</f>
        <v>81</v>
      </c>
      <c r="M30" s="15">
        <f>[26]Março!$E$16</f>
        <v>80.708333333333329</v>
      </c>
      <c r="N30" s="15">
        <f>[26]Março!$E$17</f>
        <v>76.208333333333329</v>
      </c>
      <c r="O30" s="15">
        <f>[26]Março!$E$18</f>
        <v>74.708333333333329</v>
      </c>
      <c r="P30" s="15">
        <f>[26]Março!$E$19</f>
        <v>74.291666666666671</v>
      </c>
      <c r="Q30" s="15">
        <f>[26]Março!$E$20</f>
        <v>73.041666666666671</v>
      </c>
      <c r="R30" s="15">
        <f>[26]Março!$E$21</f>
        <v>65.958333333333329</v>
      </c>
      <c r="S30" s="15">
        <f>[26]Março!$E$22</f>
        <v>69.583333333333329</v>
      </c>
      <c r="T30" s="15">
        <f>[26]Março!$E$23</f>
        <v>76.541666666666671</v>
      </c>
      <c r="U30" s="15">
        <f>[26]Março!$E$24</f>
        <v>75.25</v>
      </c>
      <c r="V30" s="15">
        <f>[26]Março!$E$25</f>
        <v>78.916666666666671</v>
      </c>
      <c r="W30" s="15">
        <f>[26]Março!$E$26</f>
        <v>81.125</v>
      </c>
      <c r="X30" s="15">
        <f>[26]Março!$E$27</f>
        <v>71.125</v>
      </c>
      <c r="Y30" s="15">
        <f>[26]Março!$E$28</f>
        <v>68.041666666666671</v>
      </c>
      <c r="Z30" s="15">
        <f>[26]Março!$E$29</f>
        <v>87.125</v>
      </c>
      <c r="AA30" s="15">
        <f>[26]Março!$E$30</f>
        <v>75.125</v>
      </c>
      <c r="AB30" s="15">
        <f>[26]Março!$E$31</f>
        <v>80.916666666666671</v>
      </c>
      <c r="AC30" s="15">
        <f>[26]Março!$E$32</f>
        <v>85.916666666666671</v>
      </c>
      <c r="AD30" s="15">
        <f>[26]Março!$E$33</f>
        <v>80.083333333333329</v>
      </c>
      <c r="AE30" s="15">
        <f>[26]Março!$E$34</f>
        <v>82.791666666666671</v>
      </c>
      <c r="AF30" s="15">
        <f>[26]Março!$E$35</f>
        <v>85.166666666666671</v>
      </c>
      <c r="AG30" s="104">
        <f t="shared" si="3"/>
        <v>76.993279569892465</v>
      </c>
    </row>
    <row r="31" spans="1:35" ht="17.100000000000001" customHeight="1" x14ac:dyDescent="0.2">
      <c r="A31" s="148" t="s">
        <v>49</v>
      </c>
      <c r="B31" s="15">
        <f>[27]Março!$E$5</f>
        <v>81.791666666666671</v>
      </c>
      <c r="C31" s="15">
        <f>[27]Março!$E$6</f>
        <v>77.458333333333329</v>
      </c>
      <c r="D31" s="15">
        <f>[27]Março!$E$7</f>
        <v>77</v>
      </c>
      <c r="E31" s="15">
        <f>[27]Março!$E$8</f>
        <v>74.541666666666671</v>
      </c>
      <c r="F31" s="15">
        <f>[27]Março!$E$9</f>
        <v>71.291666666666671</v>
      </c>
      <c r="G31" s="15">
        <f>[27]Março!$E$10</f>
        <v>84.708333333333329</v>
      </c>
      <c r="H31" s="15">
        <f>[27]Março!$E$11</f>
        <v>81.25</v>
      </c>
      <c r="I31" s="15">
        <f>[27]Março!$E$12</f>
        <v>78.625</v>
      </c>
      <c r="J31" s="15">
        <f>[27]Março!$E$13</f>
        <v>81.666666666666671</v>
      </c>
      <c r="K31" s="15">
        <f>[27]Março!$E$14</f>
        <v>82.416666666666671</v>
      </c>
      <c r="L31" s="15">
        <f>[27]Março!$E$15</f>
        <v>87</v>
      </c>
      <c r="M31" s="15">
        <f>[27]Março!$E$16</f>
        <v>84.75</v>
      </c>
      <c r="N31" s="15">
        <f>[27]Março!$E$17</f>
        <v>81.375</v>
      </c>
      <c r="O31" s="15">
        <f>[27]Março!$E$18</f>
        <v>86.625</v>
      </c>
      <c r="P31" s="15">
        <f>[27]Março!$E$19</f>
        <v>84.166666666666671</v>
      </c>
      <c r="Q31" s="15">
        <f>[27]Março!$E$20</f>
        <v>83.458333333333329</v>
      </c>
      <c r="R31" s="15">
        <f>[27]Março!$E$21</f>
        <v>77.916666666666671</v>
      </c>
      <c r="S31" s="15">
        <f>[27]Março!$E$22</f>
        <v>80.75</v>
      </c>
      <c r="T31" s="15">
        <f>[27]Março!$E$23</f>
        <v>83.458333333333329</v>
      </c>
      <c r="U31" s="15">
        <f>[27]Março!$E$24</f>
        <v>88.666666666666671</v>
      </c>
      <c r="V31" s="15">
        <f>[27]Março!$E$25</f>
        <v>83.583333333333329</v>
      </c>
      <c r="W31" s="15">
        <f>[27]Março!$E$26</f>
        <v>79.166666666666671</v>
      </c>
      <c r="X31" s="15">
        <f>[27]Março!$E$27</f>
        <v>80.875</v>
      </c>
      <c r="Y31" s="15">
        <f>[27]Março!$E$28</f>
        <v>78.125</v>
      </c>
      <c r="Z31" s="15">
        <f>[27]Março!$E$29</f>
        <v>87.083333333333329</v>
      </c>
      <c r="AA31" s="15">
        <f>[27]Março!$E$30</f>
        <v>94.333333333333329</v>
      </c>
      <c r="AB31" s="15">
        <f>[27]Março!$E$31</f>
        <v>89.25</v>
      </c>
      <c r="AC31" s="15">
        <f>[27]Março!$E$32</f>
        <v>88.541666666666671</v>
      </c>
      <c r="AD31" s="15">
        <f>[27]Março!$E$33</f>
        <v>89.708333333333329</v>
      </c>
      <c r="AE31" s="15">
        <f>[27]Março!$E$34</f>
        <v>85.166666666666671</v>
      </c>
      <c r="AF31" s="15">
        <f>[27]Março!$E$35</f>
        <v>89.25</v>
      </c>
      <c r="AG31" s="104">
        <f t="shared" ref="AG31:AG42" si="4">AVERAGE(B31:AF31)</f>
        <v>83.032258064516128</v>
      </c>
    </row>
    <row r="32" spans="1:35" ht="17.100000000000001" customHeight="1" x14ac:dyDescent="0.2">
      <c r="A32" s="148" t="s">
        <v>20</v>
      </c>
      <c r="B32" s="15">
        <f>[28]Março!$E$5</f>
        <v>76.333333333333329</v>
      </c>
      <c r="C32" s="15">
        <f>[28]Março!$E$6</f>
        <v>72.625</v>
      </c>
      <c r="D32" s="15">
        <f>[28]Março!$E$7</f>
        <v>68.041666666666671</v>
      </c>
      <c r="E32" s="15">
        <f>[28]Março!$E$8</f>
        <v>67.25</v>
      </c>
      <c r="F32" s="15">
        <f>[28]Março!$E$9</f>
        <v>65.083333333333329</v>
      </c>
      <c r="G32" s="15">
        <f>[28]Março!$E$10</f>
        <v>68.5</v>
      </c>
      <c r="H32" s="15">
        <f>[28]Março!$E$11</f>
        <v>74.333333333333329</v>
      </c>
      <c r="I32" s="15">
        <f>[28]Março!$E$12</f>
        <v>68</v>
      </c>
      <c r="J32" s="15">
        <f>[28]Março!$E$13</f>
        <v>77.875</v>
      </c>
      <c r="K32" s="15">
        <f>[28]Março!$E$14</f>
        <v>77.333333333333329</v>
      </c>
      <c r="L32" s="15">
        <f>[28]Março!$E$15</f>
        <v>72.416666666666671</v>
      </c>
      <c r="M32" s="15">
        <f>[28]Março!$E$16</f>
        <v>67.083333333333329</v>
      </c>
      <c r="N32" s="15">
        <f>[28]Março!$E$17</f>
        <v>63.708333333333336</v>
      </c>
      <c r="O32" s="15">
        <f>[28]Março!$E$18</f>
        <v>63.208333333333336</v>
      </c>
      <c r="P32" s="15">
        <f>[28]Março!$E$19</f>
        <v>62.916666666666664</v>
      </c>
      <c r="Q32" s="15">
        <f>[28]Março!$E$20</f>
        <v>63.583333333333336</v>
      </c>
      <c r="R32" s="15">
        <f>[28]Março!$E$21</f>
        <v>62.416666666666664</v>
      </c>
      <c r="S32" s="15">
        <f>[28]Março!$E$22</f>
        <v>60.291666666666664</v>
      </c>
      <c r="T32" s="15">
        <f>[28]Março!$E$23</f>
        <v>59.208333333333336</v>
      </c>
      <c r="U32" s="15">
        <f>[28]Março!$E$24</f>
        <v>60.291666666666664</v>
      </c>
      <c r="V32" s="15">
        <f>[28]Março!$E$25</f>
        <v>75.458333333333329</v>
      </c>
      <c r="W32" s="15">
        <f>[28]Março!$E$26</f>
        <v>71.25</v>
      </c>
      <c r="X32" s="15">
        <f>[28]Março!$E$27</f>
        <v>62.625</v>
      </c>
      <c r="Y32" s="15">
        <f>[28]Março!$E$28</f>
        <v>62.083333333333336</v>
      </c>
      <c r="Z32" s="15">
        <f>[28]Março!$E$29</f>
        <v>69.5</v>
      </c>
      <c r="AA32" s="15">
        <f>[28]Março!$E$30</f>
        <v>78.416666666666671</v>
      </c>
      <c r="AB32" s="15">
        <f>[28]Março!$E$31</f>
        <v>72.291666666666671</v>
      </c>
      <c r="AC32" s="15">
        <f>[28]Março!$E$32</f>
        <v>72.958333333333329</v>
      </c>
      <c r="AD32" s="15">
        <f>[28]Março!$E$33</f>
        <v>71.375</v>
      </c>
      <c r="AE32" s="15">
        <f>[28]Março!$E$34</f>
        <v>63.041666666666664</v>
      </c>
      <c r="AF32" s="15">
        <f>[28]Março!$E$35</f>
        <v>82.416666666666671</v>
      </c>
      <c r="AG32" s="104">
        <f t="shared" si="4"/>
        <v>68.771505376344081</v>
      </c>
    </row>
    <row r="33" spans="1:37" ht="17.100000000000001" customHeight="1" x14ac:dyDescent="0.2">
      <c r="A33" s="91" t="s">
        <v>145</v>
      </c>
      <c r="B33" s="15" t="str">
        <f>[29]Março!$E$5</f>
        <v>*</v>
      </c>
      <c r="C33" s="15" t="str">
        <f>[29]Março!$E$6</f>
        <v>*</v>
      </c>
      <c r="D33" s="15" t="str">
        <f>[29]Março!$E$7</f>
        <v>*</v>
      </c>
      <c r="E33" s="15" t="str">
        <f>[29]Março!$E$8</f>
        <v>*</v>
      </c>
      <c r="F33" s="15" t="str">
        <f>[29]Março!$E$9</f>
        <v>*</v>
      </c>
      <c r="G33" s="15" t="str">
        <f>[29]Março!$E$10</f>
        <v>*</v>
      </c>
      <c r="H33" s="15" t="str">
        <f>[29]Março!$E$11</f>
        <v>*</v>
      </c>
      <c r="I33" s="15" t="str">
        <f>[29]Março!$E$12</f>
        <v>*</v>
      </c>
      <c r="J33" s="15" t="str">
        <f>[29]Março!$E$13</f>
        <v>*</v>
      </c>
      <c r="K33" s="15" t="str">
        <f>[29]Março!$E$14</f>
        <v>*</v>
      </c>
      <c r="L33" s="15" t="str">
        <f>[29]Março!$E$15</f>
        <v>*</v>
      </c>
      <c r="M33" s="15" t="str">
        <f>[29]Março!$E$16</f>
        <v>*</v>
      </c>
      <c r="N33" s="15" t="str">
        <f>[29]Março!$E$17</f>
        <v>*</v>
      </c>
      <c r="O33" s="15" t="str">
        <f>[29]Março!$E$18</f>
        <v>*</v>
      </c>
      <c r="P33" s="15" t="str">
        <f>[29]Março!$E$19</f>
        <v>*</v>
      </c>
      <c r="Q33" s="15" t="str">
        <f>[29]Março!$E$20</f>
        <v>*</v>
      </c>
      <c r="R33" s="15" t="str">
        <f>[29]Março!$E$21</f>
        <v>*</v>
      </c>
      <c r="S33" s="15" t="str">
        <f>[29]Março!$E$22</f>
        <v>*</v>
      </c>
      <c r="T33" s="15" t="str">
        <f>[29]Março!$E$23</f>
        <v>*</v>
      </c>
      <c r="U33" s="15" t="str">
        <f>[29]Março!$E$24</f>
        <v>*</v>
      </c>
      <c r="V33" s="15">
        <f>[29]Março!$E$25</f>
        <v>86.333333333333329</v>
      </c>
      <c r="W33" s="15">
        <f>[29]Março!$E$26</f>
        <v>85.375</v>
      </c>
      <c r="X33" s="15">
        <f>[29]Março!$E$27</f>
        <v>82.545454545454547</v>
      </c>
      <c r="Y33" s="15">
        <f>[29]Março!$E$28</f>
        <v>86.588235294117652</v>
      </c>
      <c r="Z33" s="15">
        <f>[29]Março!$E$29</f>
        <v>80.958333333333329</v>
      </c>
      <c r="AA33" s="15">
        <f>[29]Março!$E$30</f>
        <v>84.458333333333329</v>
      </c>
      <c r="AB33" s="15">
        <f>[29]Março!$E$31</f>
        <v>89</v>
      </c>
      <c r="AC33" s="15">
        <f>[29]Março!$E$32</f>
        <v>88.583333333333329</v>
      </c>
      <c r="AD33" s="15">
        <f>[29]Março!$E$33</f>
        <v>87.375</v>
      </c>
      <c r="AE33" s="15">
        <f>[29]Março!$E$34</f>
        <v>86.416666666666671</v>
      </c>
      <c r="AF33" s="15">
        <f>[29]Março!$E$35</f>
        <v>87.875</v>
      </c>
      <c r="AG33" s="104">
        <f t="shared" si="4"/>
        <v>85.955335439961104</v>
      </c>
    </row>
    <row r="34" spans="1:37" ht="17.100000000000001" customHeight="1" x14ac:dyDescent="0.2">
      <c r="A34" s="91" t="s">
        <v>146</v>
      </c>
      <c r="B34" s="15" t="str">
        <f>[30]Março!$E$5</f>
        <v>*</v>
      </c>
      <c r="C34" s="15" t="str">
        <f>[30]Março!$E$6</f>
        <v>*</v>
      </c>
      <c r="D34" s="15" t="str">
        <f>[30]Março!$E$7</f>
        <v>*</v>
      </c>
      <c r="E34" s="15" t="str">
        <f>[30]Março!$E$8</f>
        <v>*</v>
      </c>
      <c r="F34" s="15" t="str">
        <f>[30]Março!$E$9</f>
        <v>*</v>
      </c>
      <c r="G34" s="15" t="str">
        <f>[30]Março!$E$10</f>
        <v>*</v>
      </c>
      <c r="H34" s="15" t="str">
        <f>[30]Março!$E$11</f>
        <v>*</v>
      </c>
      <c r="I34" s="15" t="str">
        <f>[30]Março!$E$12</f>
        <v>*</v>
      </c>
      <c r="J34" s="15" t="str">
        <f>[30]Março!$E$13</f>
        <v>*</v>
      </c>
      <c r="K34" s="15" t="str">
        <f>[30]Março!$E$14</f>
        <v>*</v>
      </c>
      <c r="L34" s="15" t="str">
        <f>[30]Março!$E$15</f>
        <v>*</v>
      </c>
      <c r="M34" s="15" t="str">
        <f>[30]Março!$E$16</f>
        <v>*</v>
      </c>
      <c r="N34" s="15" t="str">
        <f>[30]Março!$E$17</f>
        <v>*</v>
      </c>
      <c r="O34" s="15" t="str">
        <f>[30]Março!$E$18</f>
        <v>*</v>
      </c>
      <c r="P34" s="15" t="str">
        <f>[30]Março!$E$19</f>
        <v>*</v>
      </c>
      <c r="Q34" s="15" t="str">
        <f>[30]Março!$E$20</f>
        <v>*</v>
      </c>
      <c r="R34" s="15" t="str">
        <f>[30]Março!$E$21</f>
        <v>*</v>
      </c>
      <c r="S34" s="15" t="str">
        <f>[30]Março!$E$22</f>
        <v>*</v>
      </c>
      <c r="T34" s="15" t="str">
        <f>[30]Março!$E$23</f>
        <v>*</v>
      </c>
      <c r="U34" s="15" t="str">
        <f>[30]Março!$E$24</f>
        <v>*</v>
      </c>
      <c r="V34" s="15" t="str">
        <f>[30]Março!$E$25</f>
        <v>*</v>
      </c>
      <c r="W34" s="15" t="str">
        <f>[30]Março!$E$26</f>
        <v>*</v>
      </c>
      <c r="X34" s="15" t="str">
        <f>[30]Março!$E$27</f>
        <v>*</v>
      </c>
      <c r="Y34" s="15" t="str">
        <f>[30]Março!$E$28</f>
        <v>*</v>
      </c>
      <c r="Z34" s="15" t="str">
        <f>[30]Março!$E$29</f>
        <v>*</v>
      </c>
      <c r="AA34" s="15" t="str">
        <f>[30]Março!$E$30</f>
        <v>*</v>
      </c>
      <c r="AB34" s="15" t="str">
        <f>[30]Março!$E$31</f>
        <v>*</v>
      </c>
      <c r="AC34" s="15" t="str">
        <f>[30]Março!$E$32</f>
        <v>*</v>
      </c>
      <c r="AD34" s="15" t="str">
        <f>[30]Março!$E$33</f>
        <v>*</v>
      </c>
      <c r="AE34" s="15" t="str">
        <f>[30]Março!$E$34</f>
        <v>*</v>
      </c>
      <c r="AF34" s="15" t="str">
        <f>[30]Março!$E$35</f>
        <v>*</v>
      </c>
      <c r="AG34" s="104" t="s">
        <v>132</v>
      </c>
    </row>
    <row r="35" spans="1:37" ht="17.100000000000001" customHeight="1" x14ac:dyDescent="0.2">
      <c r="A35" s="91" t="s">
        <v>147</v>
      </c>
      <c r="B35" s="15" t="str">
        <f>[31]Março!$E$5</f>
        <v>*</v>
      </c>
      <c r="C35" s="15" t="str">
        <f>[31]Março!$E$6</f>
        <v>*</v>
      </c>
      <c r="D35" s="15" t="str">
        <f>[31]Março!$E$7</f>
        <v>*</v>
      </c>
      <c r="E35" s="15" t="str">
        <f>[31]Março!$E$8</f>
        <v>*</v>
      </c>
      <c r="F35" s="15" t="str">
        <f>[31]Março!$E$9</f>
        <v>*</v>
      </c>
      <c r="G35" s="15" t="str">
        <f>[31]Março!$E$10</f>
        <v>*</v>
      </c>
      <c r="H35" s="15" t="str">
        <f>[31]Março!$E$11</f>
        <v>*</v>
      </c>
      <c r="I35" s="15" t="str">
        <f>[31]Março!$E$12</f>
        <v>*</v>
      </c>
      <c r="J35" s="15" t="str">
        <f>[31]Março!$E$13</f>
        <v>*</v>
      </c>
      <c r="K35" s="15" t="str">
        <f>[31]Março!$E$14</f>
        <v>*</v>
      </c>
      <c r="L35" s="15" t="str">
        <f>[31]Março!$E$15</f>
        <v>*</v>
      </c>
      <c r="M35" s="15" t="str">
        <f>[31]Março!$E$16</f>
        <v>*</v>
      </c>
      <c r="N35" s="15" t="str">
        <f>[31]Março!$E$17</f>
        <v>*</v>
      </c>
      <c r="O35" s="15" t="str">
        <f>[31]Março!$E$18</f>
        <v>*</v>
      </c>
      <c r="P35" s="15" t="str">
        <f>[31]Março!$E$19</f>
        <v>*</v>
      </c>
      <c r="Q35" s="15" t="str">
        <f>[31]Março!$E$20</f>
        <v>*</v>
      </c>
      <c r="R35" s="15" t="str">
        <f>[31]Março!$E$21</f>
        <v>*</v>
      </c>
      <c r="S35" s="15" t="str">
        <f>[31]Março!$E$22</f>
        <v>*</v>
      </c>
      <c r="T35" s="15" t="str">
        <f>[31]Março!$E$23</f>
        <v>*</v>
      </c>
      <c r="U35" s="15" t="str">
        <f>[31]Março!$E$24</f>
        <v>*</v>
      </c>
      <c r="V35" s="15">
        <f>[31]Março!$E$25</f>
        <v>83.333333333333329</v>
      </c>
      <c r="W35" s="15">
        <f>[31]Março!$E$26</f>
        <v>79.166666666666671</v>
      </c>
      <c r="X35" s="15">
        <f>[31]Março!$E$27</f>
        <v>71.291666666666671</v>
      </c>
      <c r="Y35" s="15">
        <f>[31]Março!$E$28</f>
        <v>75.041666666666671</v>
      </c>
      <c r="Z35" s="15">
        <f>[31]Março!$E$29</f>
        <v>89.875</v>
      </c>
      <c r="AA35" s="15">
        <f>[31]Março!$E$30</f>
        <v>78.458333333333329</v>
      </c>
      <c r="AB35" s="15">
        <f>[31]Março!$E$31</f>
        <v>86.541666666666671</v>
      </c>
      <c r="AC35" s="15">
        <f>[31]Março!$E$32</f>
        <v>89.125</v>
      </c>
      <c r="AD35" s="15">
        <f>[31]Março!$E$33</f>
        <v>82.791666666666671</v>
      </c>
      <c r="AE35" s="15">
        <f>[31]Março!$E$34</f>
        <v>83.833333333333329</v>
      </c>
      <c r="AF35" s="15">
        <f>[31]Março!$E$35</f>
        <v>90.208333333333329</v>
      </c>
      <c r="AG35" s="104">
        <f t="shared" si="4"/>
        <v>82.696969696969703</v>
      </c>
    </row>
    <row r="36" spans="1:37" ht="17.100000000000001" customHeight="1" x14ac:dyDescent="0.2">
      <c r="A36" s="91" t="s">
        <v>148</v>
      </c>
      <c r="B36" s="15" t="str">
        <f>[32]Março!$E$5</f>
        <v>*</v>
      </c>
      <c r="C36" s="15" t="str">
        <f>[32]Março!$E$6</f>
        <v>*</v>
      </c>
      <c r="D36" s="15" t="str">
        <f>[32]Março!$E$7</f>
        <v>*</v>
      </c>
      <c r="E36" s="15" t="str">
        <f>[32]Março!$E$8</f>
        <v>*</v>
      </c>
      <c r="F36" s="15" t="str">
        <f>[32]Março!$E$9</f>
        <v>*</v>
      </c>
      <c r="G36" s="15" t="str">
        <f>[32]Março!$E$10</f>
        <v>*</v>
      </c>
      <c r="H36" s="15" t="str">
        <f>[32]Março!$E$11</f>
        <v>*</v>
      </c>
      <c r="I36" s="15" t="str">
        <f>[32]Março!$E$12</f>
        <v>*</v>
      </c>
      <c r="J36" s="15" t="str">
        <f>[32]Março!$E$13</f>
        <v>*</v>
      </c>
      <c r="K36" s="15" t="str">
        <f>[32]Março!$E$14</f>
        <v>*</v>
      </c>
      <c r="L36" s="15" t="str">
        <f>[32]Março!$E$15</f>
        <v>*</v>
      </c>
      <c r="M36" s="15" t="str">
        <f>[32]Março!$E$16</f>
        <v>*</v>
      </c>
      <c r="N36" s="15" t="str">
        <f>[32]Março!$E$17</f>
        <v>*</v>
      </c>
      <c r="O36" s="15" t="str">
        <f>[32]Março!$E$18</f>
        <v>*</v>
      </c>
      <c r="P36" s="15" t="str">
        <f>[32]Março!$E$19</f>
        <v>*</v>
      </c>
      <c r="Q36" s="15" t="str">
        <f>[32]Março!$E$20</f>
        <v>*</v>
      </c>
      <c r="R36" s="15" t="str">
        <f>[32]Março!$E$21</f>
        <v>*</v>
      </c>
      <c r="S36" s="15" t="str">
        <f>[32]Março!$E$22</f>
        <v>*</v>
      </c>
      <c r="T36" s="15" t="str">
        <f>[32]Março!$E$23</f>
        <v>*</v>
      </c>
      <c r="U36" s="15" t="str">
        <f>[32]Março!$E$24</f>
        <v>*</v>
      </c>
      <c r="V36" s="15" t="str">
        <f>[32]Março!$E$25</f>
        <v>*</v>
      </c>
      <c r="W36" s="15" t="str">
        <f>[32]Março!$E$26</f>
        <v>*</v>
      </c>
      <c r="X36" s="15" t="str">
        <f>[32]Março!$E$27</f>
        <v>*</v>
      </c>
      <c r="Y36" s="15" t="str">
        <f>[32]Março!$E$28</f>
        <v>*</v>
      </c>
      <c r="Z36" s="15" t="str">
        <f>[32]Março!$E$29</f>
        <v>*</v>
      </c>
      <c r="AA36" s="15" t="str">
        <f>[32]Março!$E$30</f>
        <v>*</v>
      </c>
      <c r="AB36" s="15" t="str">
        <f>[32]Março!$E$31</f>
        <v>*</v>
      </c>
      <c r="AC36" s="15" t="str">
        <f>[32]Março!$E$32</f>
        <v>*</v>
      </c>
      <c r="AD36" s="15" t="str">
        <f>[32]Março!$E$33</f>
        <v>*</v>
      </c>
      <c r="AE36" s="15" t="str">
        <f>[32]Março!$E$34</f>
        <v>*</v>
      </c>
      <c r="AF36" s="15" t="str">
        <f>[32]Março!$E$35</f>
        <v>*</v>
      </c>
      <c r="AG36" s="104" t="s">
        <v>132</v>
      </c>
    </row>
    <row r="37" spans="1:37" ht="17.100000000000001" customHeight="1" x14ac:dyDescent="0.2">
      <c r="A37" s="91" t="s">
        <v>149</v>
      </c>
      <c r="B37" s="15" t="str">
        <f>[33]Março!$E$5</f>
        <v>*</v>
      </c>
      <c r="C37" s="15" t="str">
        <f>[33]Março!$E$6</f>
        <v>*</v>
      </c>
      <c r="D37" s="15" t="str">
        <f>[33]Março!$E$7</f>
        <v>*</v>
      </c>
      <c r="E37" s="15" t="str">
        <f>[33]Março!$E$8</f>
        <v>*</v>
      </c>
      <c r="F37" s="15" t="str">
        <f>[33]Março!$E$9</f>
        <v>*</v>
      </c>
      <c r="G37" s="15" t="str">
        <f>[33]Março!$E$10</f>
        <v>*</v>
      </c>
      <c r="H37" s="15" t="str">
        <f>[33]Março!$E$11</f>
        <v>*</v>
      </c>
      <c r="I37" s="15" t="str">
        <f>[33]Março!$E$12</f>
        <v>*</v>
      </c>
      <c r="J37" s="15" t="str">
        <f>[33]Março!$E$13</f>
        <v>*</v>
      </c>
      <c r="K37" s="15" t="str">
        <f>[33]Março!$E$14</f>
        <v>*</v>
      </c>
      <c r="L37" s="15" t="str">
        <f>[33]Março!$E$15</f>
        <v>*</v>
      </c>
      <c r="M37" s="15" t="str">
        <f>[33]Março!$E$16</f>
        <v>*</v>
      </c>
      <c r="N37" s="15" t="str">
        <f>[33]Março!$E$17</f>
        <v>*</v>
      </c>
      <c r="O37" s="15" t="str">
        <f>[33]Março!$E$18</f>
        <v>*</v>
      </c>
      <c r="P37" s="15" t="str">
        <f>[33]Março!$E$19</f>
        <v>*</v>
      </c>
      <c r="Q37" s="15" t="str">
        <f>[33]Março!$E$20</f>
        <v>*</v>
      </c>
      <c r="R37" s="15" t="str">
        <f>[33]Março!$E$21</f>
        <v>*</v>
      </c>
      <c r="S37" s="15" t="str">
        <f>[33]Março!$E$22</f>
        <v>*</v>
      </c>
      <c r="T37" s="15" t="str">
        <f>[33]Março!$E$23</f>
        <v>*</v>
      </c>
      <c r="U37" s="15" t="str">
        <f>[33]Março!$E$24</f>
        <v>*</v>
      </c>
      <c r="V37" s="15">
        <f>[33]Março!$E$25</f>
        <v>95.666666666666671</v>
      </c>
      <c r="W37" s="15">
        <f>[33]Março!$E$26</f>
        <v>81.727272727272734</v>
      </c>
      <c r="X37" s="15">
        <f>[33]Março!$E$27</f>
        <v>52</v>
      </c>
      <c r="Y37" s="15" t="str">
        <f>[33]Março!$E$28</f>
        <v>*</v>
      </c>
      <c r="Z37" s="15">
        <f>[33]Março!$E$29</f>
        <v>91.7</v>
      </c>
      <c r="AA37" s="15">
        <f>[33]Março!$E$30</f>
        <v>77.307692307692307</v>
      </c>
      <c r="AB37" s="15">
        <f>[33]Março!$E$31</f>
        <v>90.4</v>
      </c>
      <c r="AC37" s="15" t="str">
        <f>[33]Março!$E$32</f>
        <v>*</v>
      </c>
      <c r="AD37" s="15" t="str">
        <f>[33]Março!$E$33</f>
        <v>*</v>
      </c>
      <c r="AE37" s="15" t="str">
        <f>[33]Março!$E$34</f>
        <v>*</v>
      </c>
      <c r="AF37" s="15" t="str">
        <f>[33]Março!$E$35</f>
        <v>*</v>
      </c>
      <c r="AG37" s="104">
        <f t="shared" si="4"/>
        <v>81.466938616938634</v>
      </c>
    </row>
    <row r="38" spans="1:37" ht="17.100000000000001" customHeight="1" x14ac:dyDescent="0.2">
      <c r="A38" s="91" t="s">
        <v>150</v>
      </c>
      <c r="B38" s="15" t="str">
        <f>[34]Março!$E$5</f>
        <v>*</v>
      </c>
      <c r="C38" s="15" t="str">
        <f>[34]Março!$E$6</f>
        <v>*</v>
      </c>
      <c r="D38" s="15" t="str">
        <f>[34]Março!$E$7</f>
        <v>*</v>
      </c>
      <c r="E38" s="15" t="str">
        <f>[34]Março!$E$8</f>
        <v>*</v>
      </c>
      <c r="F38" s="15" t="str">
        <f>[34]Março!$E$9</f>
        <v>*</v>
      </c>
      <c r="G38" s="15" t="str">
        <f>[34]Março!$E$10</f>
        <v>*</v>
      </c>
      <c r="H38" s="15" t="str">
        <f>[34]Março!$E$11</f>
        <v>*</v>
      </c>
      <c r="I38" s="15" t="str">
        <f>[34]Março!$E$12</f>
        <v>*</v>
      </c>
      <c r="J38" s="15" t="str">
        <f>[34]Março!$E$13</f>
        <v>*</v>
      </c>
      <c r="K38" s="15" t="str">
        <f>[34]Março!$E$14</f>
        <v>*</v>
      </c>
      <c r="L38" s="15" t="str">
        <f>[34]Março!$E$15</f>
        <v>*</v>
      </c>
      <c r="M38" s="15" t="str">
        <f>[34]Março!$E$16</f>
        <v>*</v>
      </c>
      <c r="N38" s="15" t="str">
        <f>[34]Março!$E$17</f>
        <v>*</v>
      </c>
      <c r="O38" s="15" t="str">
        <f>[34]Março!$E$18</f>
        <v>*</v>
      </c>
      <c r="P38" s="15" t="str">
        <f>[34]Março!$E$19</f>
        <v>*</v>
      </c>
      <c r="Q38" s="15" t="str">
        <f>[34]Março!$E$20</f>
        <v>*</v>
      </c>
      <c r="R38" s="15" t="str">
        <f>[34]Março!$E$21</f>
        <v>*</v>
      </c>
      <c r="S38" s="15" t="str">
        <f>[34]Março!$E$22</f>
        <v>*</v>
      </c>
      <c r="T38" s="15" t="str">
        <f>[34]Março!$E$23</f>
        <v>*</v>
      </c>
      <c r="U38" s="15" t="str">
        <f>[34]Março!$E$24</f>
        <v>*</v>
      </c>
      <c r="V38" s="15">
        <f>[34]Março!$E$25</f>
        <v>82</v>
      </c>
      <c r="W38" s="15">
        <f>[34]Março!$E$26</f>
        <v>89.466666666666669</v>
      </c>
      <c r="X38" s="15">
        <f>[34]Março!$E$27</f>
        <v>82.533333333333331</v>
      </c>
      <c r="Y38" s="15">
        <f>[34]Março!$E$28</f>
        <v>87.857142857142861</v>
      </c>
      <c r="Z38" s="15">
        <f>[34]Março!$E$29</f>
        <v>89</v>
      </c>
      <c r="AA38" s="15">
        <f>[34]Março!$E$30</f>
        <v>71</v>
      </c>
      <c r="AB38" s="15">
        <f>[34]Março!$E$31</f>
        <v>83.625</v>
      </c>
      <c r="AC38" s="15">
        <f>[34]Março!$E$32</f>
        <v>85.652173913043484</v>
      </c>
      <c r="AD38" s="15">
        <f>[34]Março!$E$33</f>
        <v>81.130434782608702</v>
      </c>
      <c r="AE38" s="15">
        <f>[34]Março!$E$34</f>
        <v>86</v>
      </c>
      <c r="AF38" s="15">
        <f>[34]Março!$E$35</f>
        <v>86.625</v>
      </c>
      <c r="AG38" s="104">
        <f>AVERAGE(B38:AF38)</f>
        <v>84.080886504799551</v>
      </c>
    </row>
    <row r="39" spans="1:37" ht="17.100000000000001" customHeight="1" x14ac:dyDescent="0.2">
      <c r="A39" s="91" t="s">
        <v>151</v>
      </c>
      <c r="B39" s="15" t="str">
        <f>[35]Março!$E$5</f>
        <v>*</v>
      </c>
      <c r="C39" s="15" t="str">
        <f>[35]Março!$E$6</f>
        <v>*</v>
      </c>
      <c r="D39" s="15" t="str">
        <f>[35]Março!$E$7</f>
        <v>*</v>
      </c>
      <c r="E39" s="15" t="str">
        <f>[35]Março!$E$8</f>
        <v>*</v>
      </c>
      <c r="F39" s="15" t="str">
        <f>[35]Março!$E$9</f>
        <v>*</v>
      </c>
      <c r="G39" s="15" t="str">
        <f>[35]Março!$E$10</f>
        <v>*</v>
      </c>
      <c r="H39" s="15" t="str">
        <f>[35]Março!$E$11</f>
        <v>*</v>
      </c>
      <c r="I39" s="15" t="str">
        <f>[35]Março!$E$12</f>
        <v>*</v>
      </c>
      <c r="J39" s="15" t="str">
        <f>[35]Março!$E$13</f>
        <v>*</v>
      </c>
      <c r="K39" s="15" t="str">
        <f>[35]Março!$E$14</f>
        <v>*</v>
      </c>
      <c r="L39" s="15" t="str">
        <f>[35]Março!$E$15</f>
        <v>*</v>
      </c>
      <c r="M39" s="15" t="str">
        <f>[35]Março!$E$16</f>
        <v>*</v>
      </c>
      <c r="N39" s="15" t="str">
        <f>[35]Março!$E$17</f>
        <v>*</v>
      </c>
      <c r="O39" s="15" t="str">
        <f>[35]Março!$E$18</f>
        <v>*</v>
      </c>
      <c r="P39" s="15" t="str">
        <f>[35]Março!$E$19</f>
        <v>*</v>
      </c>
      <c r="Q39" s="15" t="str">
        <f>[35]Março!$E$20</f>
        <v>*</v>
      </c>
      <c r="R39" s="15" t="str">
        <f>[35]Março!$E$21</f>
        <v>*</v>
      </c>
      <c r="S39" s="15" t="str">
        <f>[35]Março!$E$22</f>
        <v>*</v>
      </c>
      <c r="T39" s="15" t="str">
        <f>[35]Março!$E$23</f>
        <v>*</v>
      </c>
      <c r="U39" s="15" t="str">
        <f>[35]Março!$E$24</f>
        <v>*</v>
      </c>
      <c r="V39" s="15" t="str">
        <f>[35]Março!$E$25</f>
        <v>*</v>
      </c>
      <c r="W39" s="15" t="str">
        <f>[35]Março!$E$26</f>
        <v>*</v>
      </c>
      <c r="X39" s="15" t="str">
        <f>[35]Março!$E$27</f>
        <v>*</v>
      </c>
      <c r="Y39" s="15" t="str">
        <f>[35]Março!$E$28</f>
        <v>*</v>
      </c>
      <c r="Z39" s="15" t="str">
        <f>[35]Março!$E$29</f>
        <v>*</v>
      </c>
      <c r="AA39" s="15" t="str">
        <f>[35]Março!$E$30</f>
        <v>*</v>
      </c>
      <c r="AB39" s="15" t="str">
        <f>[35]Março!$E$31</f>
        <v>*</v>
      </c>
      <c r="AC39" s="15" t="str">
        <f>[35]Março!$E$32</f>
        <v>*</v>
      </c>
      <c r="AD39" s="15" t="str">
        <f>[35]Março!$E$33</f>
        <v>*</v>
      </c>
      <c r="AE39" s="15" t="str">
        <f>[35]Março!$E$34</f>
        <v>*</v>
      </c>
      <c r="AF39" s="15" t="str">
        <f>[35]Março!$E$35</f>
        <v>*</v>
      </c>
      <c r="AG39" s="104" t="s">
        <v>132</v>
      </c>
    </row>
    <row r="40" spans="1:37" ht="17.100000000000001" customHeight="1" x14ac:dyDescent="0.2">
      <c r="A40" s="91" t="s">
        <v>152</v>
      </c>
      <c r="B40" s="15" t="str">
        <f>[36]Março!$E$5</f>
        <v>*</v>
      </c>
      <c r="C40" s="15" t="str">
        <f>[36]Março!$E$6</f>
        <v>*</v>
      </c>
      <c r="D40" s="15" t="str">
        <f>[36]Março!$E$7</f>
        <v>*</v>
      </c>
      <c r="E40" s="15" t="str">
        <f>[36]Março!$E$8</f>
        <v>*</v>
      </c>
      <c r="F40" s="15" t="str">
        <f>[36]Março!$E$9</f>
        <v>*</v>
      </c>
      <c r="G40" s="15" t="str">
        <f>[36]Março!$E$10</f>
        <v>*</v>
      </c>
      <c r="H40" s="15" t="str">
        <f>[36]Março!$E$11</f>
        <v>*</v>
      </c>
      <c r="I40" s="15" t="str">
        <f>[36]Março!$E$12</f>
        <v>*</v>
      </c>
      <c r="J40" s="15" t="str">
        <f>[36]Março!$E$13</f>
        <v>*</v>
      </c>
      <c r="K40" s="15" t="str">
        <f>[36]Março!$E$14</f>
        <v>*</v>
      </c>
      <c r="L40" s="15" t="str">
        <f>[36]Março!$E$15</f>
        <v>*</v>
      </c>
      <c r="M40" s="15" t="str">
        <f>[36]Março!$E$16</f>
        <v>*</v>
      </c>
      <c r="N40" s="15" t="str">
        <f>[36]Março!$E$17</f>
        <v>*</v>
      </c>
      <c r="O40" s="15" t="str">
        <f>[36]Março!$E$18</f>
        <v>*</v>
      </c>
      <c r="P40" s="15" t="str">
        <f>[36]Março!$E$19</f>
        <v>*</v>
      </c>
      <c r="Q40" s="15" t="str">
        <f>[36]Março!$E$20</f>
        <v>*</v>
      </c>
      <c r="R40" s="15" t="str">
        <f>[36]Março!$E$21</f>
        <v>*</v>
      </c>
      <c r="S40" s="15" t="str">
        <f>[36]Março!$E$22</f>
        <v>*</v>
      </c>
      <c r="T40" s="15" t="str">
        <f>[36]Março!$E$23</f>
        <v>*</v>
      </c>
      <c r="U40" s="15" t="str">
        <f>[36]Março!$E$24</f>
        <v>*</v>
      </c>
      <c r="V40" s="15" t="str">
        <f>[36]Março!$E$25</f>
        <v>*</v>
      </c>
      <c r="W40" s="15" t="str">
        <f>[36]Março!$E$26</f>
        <v>*</v>
      </c>
      <c r="X40" s="15" t="str">
        <f>[36]Março!$E$27</f>
        <v>*</v>
      </c>
      <c r="Y40" s="15" t="str">
        <f>[36]Março!$E$28</f>
        <v>*</v>
      </c>
      <c r="Z40" s="15" t="str">
        <f>[36]Março!$E$29</f>
        <v>*</v>
      </c>
      <c r="AA40" s="15" t="str">
        <f>[36]Março!$E$30</f>
        <v>*</v>
      </c>
      <c r="AB40" s="15" t="str">
        <f>[36]Março!$E$31</f>
        <v>*</v>
      </c>
      <c r="AC40" s="15" t="str">
        <f>[36]Março!$E$32</f>
        <v>*</v>
      </c>
      <c r="AD40" s="15" t="str">
        <f>[36]Março!$E$33</f>
        <v>*</v>
      </c>
      <c r="AE40" s="15" t="str">
        <f>[36]Março!$E$34</f>
        <v>*</v>
      </c>
      <c r="AF40" s="15" t="str">
        <f>[36]Março!$E$35</f>
        <v>*</v>
      </c>
      <c r="AG40" s="104" t="s">
        <v>132</v>
      </c>
    </row>
    <row r="41" spans="1:37" ht="17.100000000000001" customHeight="1" x14ac:dyDescent="0.2">
      <c r="A41" s="91" t="s">
        <v>153</v>
      </c>
      <c r="B41" s="15" t="str">
        <f>[37]Março!$E$5</f>
        <v>*</v>
      </c>
      <c r="C41" s="15" t="str">
        <f>[37]Março!$E$6</f>
        <v>*</v>
      </c>
      <c r="D41" s="15" t="str">
        <f>[37]Março!$E$7</f>
        <v>*</v>
      </c>
      <c r="E41" s="15" t="str">
        <f>[37]Março!$E$8</f>
        <v>*</v>
      </c>
      <c r="F41" s="15" t="str">
        <f>[37]Março!$E$9</f>
        <v>*</v>
      </c>
      <c r="G41" s="15" t="str">
        <f>[37]Março!$E$10</f>
        <v>*</v>
      </c>
      <c r="H41" s="15" t="str">
        <f>[37]Março!$E$11</f>
        <v>*</v>
      </c>
      <c r="I41" s="15" t="str">
        <f>[37]Março!$E$12</f>
        <v>*</v>
      </c>
      <c r="J41" s="15" t="str">
        <f>[37]Março!$E$13</f>
        <v>*</v>
      </c>
      <c r="K41" s="15" t="str">
        <f>[37]Março!$E$14</f>
        <v>*</v>
      </c>
      <c r="L41" s="15" t="str">
        <f>[37]Março!$E$15</f>
        <v>*</v>
      </c>
      <c r="M41" s="15" t="str">
        <f>[37]Março!$E$16</f>
        <v>*</v>
      </c>
      <c r="N41" s="15" t="str">
        <f>[37]Março!$E$17</f>
        <v>*</v>
      </c>
      <c r="O41" s="15" t="str">
        <f>[37]Março!$E$18</f>
        <v>*</v>
      </c>
      <c r="P41" s="15" t="str">
        <f>[37]Março!$E$19</f>
        <v>*</v>
      </c>
      <c r="Q41" s="15" t="str">
        <f>[37]Março!$E$20</f>
        <v>*</v>
      </c>
      <c r="R41" s="15" t="str">
        <f>[37]Março!$E$21</f>
        <v>*</v>
      </c>
      <c r="S41" s="15" t="str">
        <f>[37]Março!$E$22</f>
        <v>*</v>
      </c>
      <c r="T41" s="15" t="str">
        <f>[37]Março!$E$23</f>
        <v>*</v>
      </c>
      <c r="U41" s="15" t="str">
        <f>[37]Março!$E$24</f>
        <v>*</v>
      </c>
      <c r="V41" s="15" t="str">
        <f>[37]Março!$E$25</f>
        <v>*</v>
      </c>
      <c r="W41" s="15" t="str">
        <f>[37]Março!$E$26</f>
        <v>*</v>
      </c>
      <c r="X41" s="15" t="str">
        <f>[37]Março!$E$27</f>
        <v>*</v>
      </c>
      <c r="Y41" s="15" t="str">
        <f>[37]Março!$E$28</f>
        <v>*</v>
      </c>
      <c r="Z41" s="15" t="str">
        <f>[37]Março!$E$29</f>
        <v>*</v>
      </c>
      <c r="AA41" s="15" t="str">
        <f>[37]Março!$E$30</f>
        <v>*</v>
      </c>
      <c r="AB41" s="15" t="str">
        <f>[37]Março!$E$31</f>
        <v>*</v>
      </c>
      <c r="AC41" s="15" t="str">
        <f>[37]Março!$E$32</f>
        <v>*</v>
      </c>
      <c r="AD41" s="15" t="str">
        <f>[37]Março!$E$33</f>
        <v>*</v>
      </c>
      <c r="AE41" s="15">
        <f>[37]Março!$E$34</f>
        <v>76</v>
      </c>
      <c r="AF41" s="15" t="str">
        <f>[37]Março!$E$35</f>
        <v>*</v>
      </c>
      <c r="AG41" s="104">
        <f t="shared" si="4"/>
        <v>76</v>
      </c>
    </row>
    <row r="42" spans="1:37" ht="17.100000000000001" customHeight="1" x14ac:dyDescent="0.2">
      <c r="A42" s="91" t="s">
        <v>154</v>
      </c>
      <c r="B42" s="15" t="str">
        <f>[38]Março!$E$5</f>
        <v>*</v>
      </c>
      <c r="C42" s="15" t="str">
        <f>[38]Março!$E$6</f>
        <v>*</v>
      </c>
      <c r="D42" s="15" t="str">
        <f>[38]Março!$E$7</f>
        <v>*</v>
      </c>
      <c r="E42" s="15" t="str">
        <f>[38]Março!$E$8</f>
        <v>*</v>
      </c>
      <c r="F42" s="15" t="str">
        <f>[38]Março!$E$9</f>
        <v>*</v>
      </c>
      <c r="G42" s="15" t="str">
        <f>[38]Março!$E$10</f>
        <v>*</v>
      </c>
      <c r="H42" s="15" t="str">
        <f>[38]Março!$E$11</f>
        <v>*</v>
      </c>
      <c r="I42" s="15" t="str">
        <f>[38]Março!$E$12</f>
        <v>*</v>
      </c>
      <c r="J42" s="15" t="str">
        <f>[38]Março!$E$13</f>
        <v>*</v>
      </c>
      <c r="K42" s="15" t="str">
        <f>[38]Março!$E$14</f>
        <v>*</v>
      </c>
      <c r="L42" s="15" t="str">
        <f>[38]Março!$E$15</f>
        <v>*</v>
      </c>
      <c r="M42" s="15" t="str">
        <f>[38]Março!$E$16</f>
        <v>*</v>
      </c>
      <c r="N42" s="15" t="str">
        <f>[38]Março!$E$17</f>
        <v>*</v>
      </c>
      <c r="O42" s="15" t="str">
        <f>[38]Março!$E$18</f>
        <v>*</v>
      </c>
      <c r="P42" s="15" t="str">
        <f>[38]Março!$E$19</f>
        <v>*</v>
      </c>
      <c r="Q42" s="15" t="str">
        <f>[38]Março!$E$20</f>
        <v>*</v>
      </c>
      <c r="R42" s="15" t="str">
        <f>[38]Março!$E$21</f>
        <v>*</v>
      </c>
      <c r="S42" s="15" t="str">
        <f>[38]Março!$E$22</f>
        <v>*</v>
      </c>
      <c r="T42" s="15" t="str">
        <f>[38]Março!$E$23</f>
        <v>*</v>
      </c>
      <c r="U42" s="15" t="str">
        <f>[38]Março!$E$24</f>
        <v>*</v>
      </c>
      <c r="V42" s="15">
        <f>[38]Março!$E$25</f>
        <v>81</v>
      </c>
      <c r="W42" s="15">
        <f>[38]Março!$E$26</f>
        <v>80.291666666666671</v>
      </c>
      <c r="X42" s="15">
        <f>[38]Março!$E$27</f>
        <v>78.083333333333329</v>
      </c>
      <c r="Y42" s="15">
        <f>[38]Março!$E$28</f>
        <v>75</v>
      </c>
      <c r="Z42" s="15">
        <f>[38]Março!$E$29</f>
        <v>83.666666666666671</v>
      </c>
      <c r="AA42" s="15">
        <f>[38]Março!$E$30</f>
        <v>79.333333333333329</v>
      </c>
      <c r="AB42" s="15">
        <f>[38]Março!$E$31</f>
        <v>84.25</v>
      </c>
      <c r="AC42" s="15">
        <f>[38]Março!$E$32</f>
        <v>88.083333333333329</v>
      </c>
      <c r="AD42" s="15">
        <f>[38]Março!$E$33</f>
        <v>85</v>
      </c>
      <c r="AE42" s="15">
        <f>[38]Março!$E$34</f>
        <v>84.916666666666671</v>
      </c>
      <c r="AF42" s="15">
        <f>[38]Março!$E$35</f>
        <v>88.833333333333329</v>
      </c>
      <c r="AG42" s="104">
        <f t="shared" si="4"/>
        <v>82.587121212121218</v>
      </c>
    </row>
    <row r="43" spans="1:37" s="5" customFormat="1" ht="17.100000000000001" customHeight="1" x14ac:dyDescent="0.2">
      <c r="A43" s="93" t="s">
        <v>34</v>
      </c>
      <c r="B43" s="25">
        <f t="shared" ref="B43:AG43" si="5">AVERAGE(B5:B42)</f>
        <v>79.354737514436493</v>
      </c>
      <c r="C43" s="25">
        <f t="shared" si="5"/>
        <v>77.976807257314647</v>
      </c>
      <c r="D43" s="25">
        <f t="shared" si="5"/>
        <v>74.410198135198144</v>
      </c>
      <c r="E43" s="25">
        <f t="shared" si="5"/>
        <v>72.041839926910242</v>
      </c>
      <c r="F43" s="25">
        <f t="shared" si="5"/>
        <v>74.764131701631698</v>
      </c>
      <c r="G43" s="25">
        <f t="shared" si="5"/>
        <v>78.658158508158508</v>
      </c>
      <c r="H43" s="25">
        <f t="shared" si="5"/>
        <v>75.857532051282021</v>
      </c>
      <c r="I43" s="25">
        <f t="shared" si="5"/>
        <v>71.058320478541063</v>
      </c>
      <c r="J43" s="25">
        <f t="shared" si="5"/>
        <v>78.786973979198066</v>
      </c>
      <c r="K43" s="25">
        <f t="shared" si="5"/>
        <v>82.169618758434552</v>
      </c>
      <c r="L43" s="25">
        <f t="shared" si="5"/>
        <v>77.993696207638521</v>
      </c>
      <c r="M43" s="25">
        <f t="shared" si="5"/>
        <v>77.068939174860219</v>
      </c>
      <c r="N43" s="25">
        <f t="shared" si="5"/>
        <v>75.093232088424401</v>
      </c>
      <c r="O43" s="25">
        <f t="shared" si="5"/>
        <v>73.79546404682273</v>
      </c>
      <c r="P43" s="25">
        <f t="shared" si="5"/>
        <v>74.563956876456885</v>
      </c>
      <c r="Q43" s="25">
        <f t="shared" si="5"/>
        <v>74.453933566433562</v>
      </c>
      <c r="R43" s="25">
        <f t="shared" si="5"/>
        <v>70.146532634032624</v>
      </c>
      <c r="S43" s="25">
        <f t="shared" si="5"/>
        <v>69.380448717948724</v>
      </c>
      <c r="T43" s="25">
        <f t="shared" si="5"/>
        <v>72.238256081525321</v>
      </c>
      <c r="U43" s="25">
        <f t="shared" si="5"/>
        <v>75.054902789518195</v>
      </c>
      <c r="V43" s="25">
        <f t="shared" si="5"/>
        <v>80.734974107239196</v>
      </c>
      <c r="W43" s="25">
        <f t="shared" si="5"/>
        <v>77.95348470315264</v>
      </c>
      <c r="X43" s="25">
        <f t="shared" si="5"/>
        <v>73.545882689851837</v>
      </c>
      <c r="Y43" s="25">
        <f t="shared" si="5"/>
        <v>73.547084794527251</v>
      </c>
      <c r="Z43" s="25">
        <f t="shared" si="5"/>
        <v>83.031305253885904</v>
      </c>
      <c r="AA43" s="25">
        <f t="shared" si="5"/>
        <v>75.894230769230774</v>
      </c>
      <c r="AB43" s="25">
        <f t="shared" si="5"/>
        <v>83.467996031746026</v>
      </c>
      <c r="AC43" s="25">
        <f t="shared" si="5"/>
        <v>85.062344861403915</v>
      </c>
      <c r="AD43" s="25">
        <f t="shared" si="5"/>
        <v>80.277403381642486</v>
      </c>
      <c r="AE43" s="25">
        <f t="shared" si="5"/>
        <v>80.681818181818187</v>
      </c>
      <c r="AF43" s="25">
        <f t="shared" si="5"/>
        <v>85.499137931034497</v>
      </c>
      <c r="AG43" s="104">
        <f t="shared" si="5"/>
        <v>77.664041952940408</v>
      </c>
      <c r="AH43" s="8"/>
    </row>
    <row r="44" spans="1:37" x14ac:dyDescent="0.2">
      <c r="A44" s="84"/>
      <c r="B44" s="66"/>
      <c r="C44" s="66"/>
      <c r="D44" s="66" t="s">
        <v>143</v>
      </c>
      <c r="E44" s="66"/>
      <c r="F44" s="66"/>
      <c r="G44" s="6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71"/>
      <c r="AE44" s="71"/>
      <c r="AF44" s="72"/>
      <c r="AG44" s="80"/>
      <c r="AH44"/>
      <c r="AK44" s="24" t="s">
        <v>50</v>
      </c>
    </row>
    <row r="45" spans="1:37" x14ac:dyDescent="0.2">
      <c r="A45" s="84"/>
      <c r="B45" s="85" t="s">
        <v>134</v>
      </c>
      <c r="C45" s="85"/>
      <c r="D45" s="85"/>
      <c r="E45" s="85"/>
      <c r="F45" s="85"/>
      <c r="G45" s="85"/>
      <c r="H45" s="85"/>
      <c r="I45" s="85"/>
      <c r="J45" s="86"/>
      <c r="K45" s="86"/>
      <c r="L45" s="86"/>
      <c r="M45" s="86" t="s">
        <v>51</v>
      </c>
      <c r="N45" s="86"/>
      <c r="O45" s="86"/>
      <c r="P45" s="86"/>
      <c r="Q45" s="86"/>
      <c r="R45" s="86"/>
      <c r="S45" s="86"/>
      <c r="T45" s="150" t="s">
        <v>135</v>
      </c>
      <c r="U45" s="150"/>
      <c r="V45" s="150"/>
      <c r="W45" s="150"/>
      <c r="X45" s="150"/>
      <c r="Y45" s="86"/>
      <c r="Z45" s="86"/>
      <c r="AA45" s="86"/>
      <c r="AB45" s="86"/>
      <c r="AC45" s="86"/>
      <c r="AD45" s="86"/>
      <c r="AE45" s="86"/>
      <c r="AF45" s="86"/>
      <c r="AG45" s="69"/>
      <c r="AH45" s="2"/>
    </row>
    <row r="46" spans="1:37" x14ac:dyDescent="0.2">
      <c r="A46" s="64"/>
      <c r="B46" s="86"/>
      <c r="C46" s="86"/>
      <c r="D46" s="86"/>
      <c r="E46" s="86"/>
      <c r="F46" s="86"/>
      <c r="G46" s="86"/>
      <c r="H46" s="86"/>
      <c r="I46" s="86"/>
      <c r="J46" s="87"/>
      <c r="K46" s="87"/>
      <c r="L46" s="87"/>
      <c r="M46" s="87" t="s">
        <v>52</v>
      </c>
      <c r="N46" s="87"/>
      <c r="O46" s="87"/>
      <c r="P46" s="87"/>
      <c r="Q46" s="86"/>
      <c r="R46" s="86"/>
      <c r="S46" s="86"/>
      <c r="T46" s="151" t="s">
        <v>136</v>
      </c>
      <c r="U46" s="151"/>
      <c r="V46" s="151"/>
      <c r="W46" s="151"/>
      <c r="X46" s="151"/>
      <c r="Y46" s="86"/>
      <c r="Z46" s="86"/>
      <c r="AA46" s="86"/>
      <c r="AB46" s="86"/>
      <c r="AC46" s="86"/>
      <c r="AD46" s="71"/>
      <c r="AE46" s="71"/>
      <c r="AF46" s="72"/>
      <c r="AG46" s="73"/>
      <c r="AH46" s="2"/>
      <c r="AI46" s="2"/>
    </row>
    <row r="47" spans="1:37" x14ac:dyDescent="0.2">
      <c r="A47" s="84"/>
      <c r="B47" s="66"/>
      <c r="C47" s="66"/>
      <c r="D47" s="66"/>
      <c r="E47" s="66"/>
      <c r="F47" s="66"/>
      <c r="G47" s="66"/>
      <c r="H47" s="66"/>
      <c r="I47" s="66"/>
      <c r="J47" s="6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71"/>
      <c r="AE47" s="71"/>
      <c r="AF47" s="72"/>
      <c r="AG47" s="105"/>
      <c r="AH47" s="23"/>
      <c r="AI47" s="2"/>
    </row>
    <row r="48" spans="1:37" x14ac:dyDescent="0.2">
      <c r="A48" s="64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69"/>
    </row>
    <row r="49" spans="1:37" ht="13.5" thickBot="1" x14ac:dyDescent="0.25">
      <c r="A49" s="78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9"/>
    </row>
    <row r="52" spans="1:37" x14ac:dyDescent="0.2">
      <c r="H52" s="2" t="s">
        <v>50</v>
      </c>
      <c r="U52" s="2" t="s">
        <v>50</v>
      </c>
    </row>
    <row r="53" spans="1:37" x14ac:dyDescent="0.2">
      <c r="M53" s="2" t="s">
        <v>50</v>
      </c>
    </row>
    <row r="58" spans="1:37" x14ac:dyDescent="0.2">
      <c r="AI58" s="24" t="s">
        <v>50</v>
      </c>
      <c r="AK58" s="24" t="s">
        <v>50</v>
      </c>
    </row>
    <row r="61" spans="1:37" x14ac:dyDescent="0.2">
      <c r="AJ61" s="24" t="s">
        <v>50</v>
      </c>
    </row>
  </sheetData>
  <sheetProtection algorithmName="SHA-512" hashValue="2oBpp1S4/3J5Tym9kYO/8QU5tY15w9RI2WsCP2n6UPFCdTQH8QhMuW56+Xt3q8D6MARc1RD3KeX3cTjeTspjvQ==" saltValue="LKK41MxcPTSM0VVRINxwCg==" spinCount="100000" sheet="1" objects="1" scenarios="1"/>
  <mergeCells count="36">
    <mergeCell ref="Z3:Z4"/>
    <mergeCell ref="AE3:AE4"/>
    <mergeCell ref="AA3:AA4"/>
    <mergeCell ref="AB3:AB4"/>
    <mergeCell ref="AC3:AC4"/>
    <mergeCell ref="AD3:AD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T45:X45"/>
    <mergeCell ref="T46:X46"/>
    <mergeCell ref="M3:M4"/>
    <mergeCell ref="AF3:AF4"/>
    <mergeCell ref="A1:AG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9"/>
  <sheetViews>
    <sheetView zoomScale="90" zoomScaleNormal="90" workbookViewId="0">
      <selection activeCell="AJ59" sqref="AJ59"/>
    </sheetView>
  </sheetViews>
  <sheetFormatPr defaultRowHeight="12.75" x14ac:dyDescent="0.2"/>
  <cols>
    <col min="1" max="1" width="19" style="2" customWidth="1"/>
    <col min="2" max="4" width="6" style="2" customWidth="1"/>
    <col min="5" max="5" width="6.28515625" style="2" customWidth="1"/>
    <col min="6" max="7" width="6" style="2" customWidth="1"/>
    <col min="8" max="8" width="6.42578125" style="2" customWidth="1"/>
    <col min="9" max="9" width="6" style="2" customWidth="1"/>
    <col min="10" max="10" width="6.140625" style="2" customWidth="1"/>
    <col min="11" max="16" width="6" style="2" customWidth="1"/>
    <col min="17" max="17" width="6.42578125" style="2" customWidth="1"/>
    <col min="18" max="18" width="6.140625" style="2" customWidth="1"/>
    <col min="19" max="19" width="6.5703125" style="2" customWidth="1"/>
    <col min="20" max="20" width="7.5703125" style="2" customWidth="1"/>
    <col min="21" max="21" width="7.140625" style="2" customWidth="1"/>
    <col min="22" max="22" width="6.28515625" style="2" customWidth="1"/>
    <col min="23" max="24" width="6.85546875" style="2" customWidth="1"/>
    <col min="25" max="25" width="7" style="2" customWidth="1"/>
    <col min="26" max="26" width="6.85546875" style="2" customWidth="1"/>
    <col min="27" max="27" width="6.28515625" style="2" customWidth="1"/>
    <col min="28" max="28" width="6" style="2" customWidth="1"/>
    <col min="29" max="29" width="6.28515625" style="2" customWidth="1"/>
    <col min="30" max="30" width="6.5703125" style="2" customWidth="1"/>
    <col min="31" max="31" width="6.85546875" style="2" customWidth="1"/>
    <col min="32" max="32" width="6.28515625" style="2" customWidth="1"/>
    <col min="33" max="33" width="7.42578125" style="9" customWidth="1"/>
    <col min="34" max="34" width="7" style="1" customWidth="1"/>
    <col min="35" max="35" width="9.140625" style="1"/>
  </cols>
  <sheetData>
    <row r="1" spans="1:35" ht="20.100000000000001" customHeight="1" x14ac:dyDescent="0.2">
      <c r="A1" s="155" t="s">
        <v>26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7"/>
    </row>
    <row r="2" spans="1:35" s="4" customFormat="1" ht="20.100000000000001" customHeight="1" x14ac:dyDescent="0.2">
      <c r="A2" s="158" t="s">
        <v>21</v>
      </c>
      <c r="B2" s="153" t="s">
        <v>133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4"/>
      <c r="AI2" s="7"/>
    </row>
    <row r="3" spans="1:35" s="5" customFormat="1" ht="20.100000000000001" customHeight="1" x14ac:dyDescent="0.2">
      <c r="A3" s="158"/>
      <c r="B3" s="152">
        <v>1</v>
      </c>
      <c r="C3" s="152">
        <f>SUM(B3+1)</f>
        <v>2</v>
      </c>
      <c r="D3" s="152">
        <f t="shared" ref="D3:AD3" si="0">SUM(C3+1)</f>
        <v>3</v>
      </c>
      <c r="E3" s="152">
        <f t="shared" si="0"/>
        <v>4</v>
      </c>
      <c r="F3" s="152">
        <f t="shared" si="0"/>
        <v>5</v>
      </c>
      <c r="G3" s="152">
        <f t="shared" si="0"/>
        <v>6</v>
      </c>
      <c r="H3" s="152">
        <f t="shared" si="0"/>
        <v>7</v>
      </c>
      <c r="I3" s="152">
        <f t="shared" si="0"/>
        <v>8</v>
      </c>
      <c r="J3" s="152">
        <f t="shared" si="0"/>
        <v>9</v>
      </c>
      <c r="K3" s="152">
        <f t="shared" si="0"/>
        <v>10</v>
      </c>
      <c r="L3" s="152">
        <f t="shared" si="0"/>
        <v>11</v>
      </c>
      <c r="M3" s="152">
        <f t="shared" si="0"/>
        <v>12</v>
      </c>
      <c r="N3" s="152">
        <f t="shared" si="0"/>
        <v>13</v>
      </c>
      <c r="O3" s="152">
        <f t="shared" si="0"/>
        <v>14</v>
      </c>
      <c r="P3" s="152">
        <f t="shared" si="0"/>
        <v>15</v>
      </c>
      <c r="Q3" s="152">
        <f t="shared" si="0"/>
        <v>16</v>
      </c>
      <c r="R3" s="152">
        <f t="shared" si="0"/>
        <v>17</v>
      </c>
      <c r="S3" s="152">
        <f t="shared" si="0"/>
        <v>18</v>
      </c>
      <c r="T3" s="152">
        <f t="shared" si="0"/>
        <v>19</v>
      </c>
      <c r="U3" s="152">
        <f t="shared" si="0"/>
        <v>20</v>
      </c>
      <c r="V3" s="152">
        <f t="shared" si="0"/>
        <v>21</v>
      </c>
      <c r="W3" s="152">
        <f t="shared" si="0"/>
        <v>22</v>
      </c>
      <c r="X3" s="152">
        <f t="shared" si="0"/>
        <v>23</v>
      </c>
      <c r="Y3" s="152">
        <f t="shared" si="0"/>
        <v>24</v>
      </c>
      <c r="Z3" s="152">
        <f t="shared" si="0"/>
        <v>25</v>
      </c>
      <c r="AA3" s="152">
        <f t="shared" si="0"/>
        <v>26</v>
      </c>
      <c r="AB3" s="152">
        <f t="shared" si="0"/>
        <v>27</v>
      </c>
      <c r="AC3" s="152">
        <f t="shared" si="0"/>
        <v>28</v>
      </c>
      <c r="AD3" s="152">
        <f t="shared" si="0"/>
        <v>29</v>
      </c>
      <c r="AE3" s="152">
        <v>30</v>
      </c>
      <c r="AF3" s="152">
        <v>31</v>
      </c>
      <c r="AG3" s="26" t="s">
        <v>41</v>
      </c>
      <c r="AH3" s="107" t="s">
        <v>40</v>
      </c>
      <c r="AI3" s="8"/>
    </row>
    <row r="4" spans="1:35" s="5" customFormat="1" ht="20.100000000000001" customHeight="1" x14ac:dyDescent="0.2">
      <c r="A4" s="158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26" t="s">
        <v>39</v>
      </c>
      <c r="AH4" s="107" t="s">
        <v>39</v>
      </c>
      <c r="AI4" s="8"/>
    </row>
    <row r="5" spans="1:35" s="5" customFormat="1" ht="20.100000000000001" customHeight="1" x14ac:dyDescent="0.2">
      <c r="A5" s="148" t="s">
        <v>45</v>
      </c>
      <c r="B5" s="14">
        <f>[1]Março!$F$5</f>
        <v>98</v>
      </c>
      <c r="C5" s="14">
        <f>[1]Março!$F$6</f>
        <v>99</v>
      </c>
      <c r="D5" s="14">
        <f>[1]Março!$F$7</f>
        <v>98</v>
      </c>
      <c r="E5" s="14">
        <f>[1]Março!$F$8</f>
        <v>98</v>
      </c>
      <c r="F5" s="14">
        <f>[1]Março!$F$9</f>
        <v>98</v>
      </c>
      <c r="G5" s="14">
        <f>[1]Março!$F$10</f>
        <v>98</v>
      </c>
      <c r="H5" s="14">
        <f>[1]Março!$F$11</f>
        <v>99</v>
      </c>
      <c r="I5" s="14">
        <f>[1]Março!$F$12</f>
        <v>97</v>
      </c>
      <c r="J5" s="14">
        <f>[1]Março!$F$13</f>
        <v>98</v>
      </c>
      <c r="K5" s="14">
        <f>[1]Março!$F$14</f>
        <v>100</v>
      </c>
      <c r="L5" s="14">
        <f>[1]Março!$F$15</f>
        <v>99</v>
      </c>
      <c r="M5" s="14">
        <f>[1]Março!$F$16</f>
        <v>98</v>
      </c>
      <c r="N5" s="14">
        <f>[1]Março!$F$17</f>
        <v>96</v>
      </c>
      <c r="O5" s="14">
        <f>[1]Março!$F$18</f>
        <v>95</v>
      </c>
      <c r="P5" s="14">
        <f>[1]Março!$F$19</f>
        <v>94</v>
      </c>
      <c r="Q5" s="14">
        <f>[1]Março!$F$20</f>
        <v>94</v>
      </c>
      <c r="R5" s="14">
        <f>[1]Março!$F$21</f>
        <v>98</v>
      </c>
      <c r="S5" s="14">
        <f>[1]Março!$F$22</f>
        <v>94</v>
      </c>
      <c r="T5" s="14">
        <f>[1]Março!$F$23</f>
        <v>96</v>
      </c>
      <c r="U5" s="14">
        <f>[1]Março!$F$24</f>
        <v>99</v>
      </c>
      <c r="V5" s="14">
        <f>[1]Março!$F$25</f>
        <v>95</v>
      </c>
      <c r="W5" s="14">
        <f>[1]Março!$F$26</f>
        <v>99</v>
      </c>
      <c r="X5" s="14">
        <f>[1]Março!$F$27</f>
        <v>95</v>
      </c>
      <c r="Y5" s="14">
        <f>[1]Março!$F$28</f>
        <v>98</v>
      </c>
      <c r="Z5" s="14">
        <f>[1]Março!$F$29</f>
        <v>97</v>
      </c>
      <c r="AA5" s="14">
        <f>[1]Março!$F$30</f>
        <v>98</v>
      </c>
      <c r="AB5" s="14">
        <f>[1]Março!$F$31</f>
        <v>100</v>
      </c>
      <c r="AC5" s="14">
        <f>[1]Março!$F$32</f>
        <v>99</v>
      </c>
      <c r="AD5" s="14">
        <f>[1]Março!$F$33</f>
        <v>98</v>
      </c>
      <c r="AE5" s="14">
        <f>[1]Março!$F$34</f>
        <v>96</v>
      </c>
      <c r="AF5" s="14">
        <f>[1]Março!$F$35</f>
        <v>100</v>
      </c>
      <c r="AG5" s="27">
        <f>MAX(B5:AF5)</f>
        <v>100</v>
      </c>
      <c r="AH5" s="130">
        <f>AVERAGE(B5:AF5)</f>
        <v>97.451612903225808</v>
      </c>
      <c r="AI5" s="8"/>
    </row>
    <row r="6" spans="1:35" ht="17.100000000000001" customHeight="1" x14ac:dyDescent="0.2">
      <c r="A6" s="148" t="s">
        <v>0</v>
      </c>
      <c r="B6" s="15">
        <f>[2]Março!$F$5</f>
        <v>98</v>
      </c>
      <c r="C6" s="15">
        <f>[2]Março!$F$6</f>
        <v>98</v>
      </c>
      <c r="D6" s="15">
        <f>[2]Março!$F$7</f>
        <v>98</v>
      </c>
      <c r="E6" s="15">
        <f>[2]Março!$F$8</f>
        <v>98</v>
      </c>
      <c r="F6" s="15">
        <f>[2]Março!$F$9</f>
        <v>98</v>
      </c>
      <c r="G6" s="15">
        <f>[2]Março!$F$10</f>
        <v>98</v>
      </c>
      <c r="H6" s="15">
        <f>[2]Março!$F$11</f>
        <v>98</v>
      </c>
      <c r="I6" s="15">
        <f>[2]Março!$F$12</f>
        <v>94</v>
      </c>
      <c r="J6" s="15">
        <f>[2]Março!$F$13</f>
        <v>98</v>
      </c>
      <c r="K6" s="15">
        <f>[2]Março!$F$14</f>
        <v>98</v>
      </c>
      <c r="L6" s="15">
        <f>[2]Março!$F$15</f>
        <v>98</v>
      </c>
      <c r="M6" s="15">
        <f>[2]Março!$F$16</f>
        <v>97</v>
      </c>
      <c r="N6" s="15">
        <f>[2]Março!$F$17</f>
        <v>97</v>
      </c>
      <c r="O6" s="15">
        <f>[2]Março!$F$18</f>
        <v>98</v>
      </c>
      <c r="P6" s="15">
        <f>[2]Março!$F$19</f>
        <v>91</v>
      </c>
      <c r="Q6" s="15">
        <f>[2]Março!$F$20</f>
        <v>98</v>
      </c>
      <c r="R6" s="15">
        <f>[2]Março!$F$21</f>
        <v>95</v>
      </c>
      <c r="S6" s="15">
        <f>[2]Março!$F$22</f>
        <v>91</v>
      </c>
      <c r="T6" s="15">
        <f>[2]Março!$F$23</f>
        <v>96</v>
      </c>
      <c r="U6" s="15">
        <f>[2]Março!$F$24</f>
        <v>98</v>
      </c>
      <c r="V6" s="15">
        <f>[2]Março!$F$25</f>
        <v>98</v>
      </c>
      <c r="W6" s="15">
        <f>[2]Março!$F$26</f>
        <v>98</v>
      </c>
      <c r="X6" s="15">
        <f>[2]Março!$F$27</f>
        <v>98</v>
      </c>
      <c r="Y6" s="15">
        <f>[2]Março!$F$28</f>
        <v>98</v>
      </c>
      <c r="Z6" s="15">
        <f>[2]Março!$F$29</f>
        <v>97</v>
      </c>
      <c r="AA6" s="15">
        <f>[2]Março!$F$30</f>
        <v>91</v>
      </c>
      <c r="AB6" s="15">
        <f>[2]Março!$F$31</f>
        <v>97</v>
      </c>
      <c r="AC6" s="15">
        <f>[2]Março!$F$32</f>
        <v>98</v>
      </c>
      <c r="AD6" s="15">
        <f>[2]Março!$F$33</f>
        <v>98</v>
      </c>
      <c r="AE6" s="15">
        <f>[2]Março!$F$34</f>
        <v>98</v>
      </c>
      <c r="AF6" s="15">
        <f>[2]Março!$F$35</f>
        <v>98</v>
      </c>
      <c r="AG6" s="28">
        <f>MAX(B6:AF6)</f>
        <v>98</v>
      </c>
      <c r="AH6" s="126">
        <f t="shared" ref="AH6:AH16" si="1">AVERAGE(B6:AF6)</f>
        <v>96.903225806451616</v>
      </c>
    </row>
    <row r="7" spans="1:35" ht="17.100000000000001" customHeight="1" x14ac:dyDescent="0.2">
      <c r="A7" s="148" t="s">
        <v>1</v>
      </c>
      <c r="B7" s="82">
        <f>[3]Março!$F$5</f>
        <v>94</v>
      </c>
      <c r="C7" s="15">
        <f>[3]Março!$F$6</f>
        <v>92</v>
      </c>
      <c r="D7" s="15">
        <f>[3]Março!$F$7</f>
        <v>95</v>
      </c>
      <c r="E7" s="15">
        <f>[3]Março!$F$8</f>
        <v>96</v>
      </c>
      <c r="F7" s="15">
        <f>[3]Março!$F$9</f>
        <v>92</v>
      </c>
      <c r="G7" s="15">
        <f>[3]Março!$F$10</f>
        <v>95</v>
      </c>
      <c r="H7" s="15">
        <f>[3]Março!$F$11</f>
        <v>94</v>
      </c>
      <c r="I7" s="15">
        <f>[3]Março!$F$12</f>
        <v>96</v>
      </c>
      <c r="J7" s="15">
        <f>[3]Março!$F$13</f>
        <v>95</v>
      </c>
      <c r="K7" s="15">
        <f>[3]Março!$F$14</f>
        <v>95</v>
      </c>
      <c r="L7" s="15">
        <f>[3]Março!$F$15</f>
        <v>100</v>
      </c>
      <c r="M7" s="15">
        <f>[3]Março!$F$16</f>
        <v>100</v>
      </c>
      <c r="N7" s="15">
        <f>[3]Março!$F$17</f>
        <v>95</v>
      </c>
      <c r="O7" s="15">
        <f>[3]Março!$F$18</f>
        <v>96</v>
      </c>
      <c r="P7" s="15">
        <f>[3]Março!$F$19</f>
        <v>94</v>
      </c>
      <c r="Q7" s="15">
        <f>[3]Março!$F$20</f>
        <v>95</v>
      </c>
      <c r="R7" s="15">
        <f>[3]Março!$F$21</f>
        <v>96</v>
      </c>
      <c r="S7" s="15">
        <f>[3]Março!$F$22</f>
        <v>95</v>
      </c>
      <c r="T7" s="15">
        <f>[3]Março!$F$23</f>
        <v>96</v>
      </c>
      <c r="U7" s="15">
        <f>[3]Março!$F$24</f>
        <v>95</v>
      </c>
      <c r="V7" s="15">
        <f>[3]Março!$F$25</f>
        <v>96</v>
      </c>
      <c r="W7" s="15">
        <f>[3]Março!$F$26</f>
        <v>95</v>
      </c>
      <c r="X7" s="15">
        <f>[3]Março!$F$27</f>
        <v>95</v>
      </c>
      <c r="Y7" s="15">
        <f>[3]Março!$F$28</f>
        <v>93</v>
      </c>
      <c r="Z7" s="15">
        <f>[3]Março!$F$29</f>
        <v>95</v>
      </c>
      <c r="AA7" s="15">
        <f>[3]Março!$F$30</f>
        <v>89</v>
      </c>
      <c r="AB7" s="15">
        <f>[3]Março!$F$31</f>
        <v>95</v>
      </c>
      <c r="AC7" s="15">
        <f>[3]Março!$F$32</f>
        <v>96</v>
      </c>
      <c r="AD7" s="15">
        <f>[3]Março!$F$33</f>
        <v>96</v>
      </c>
      <c r="AE7" s="15">
        <f>[3]Março!$F$34</f>
        <v>95</v>
      </c>
      <c r="AF7" s="15">
        <f>[3]Março!$F$35</f>
        <v>96</v>
      </c>
      <c r="AG7" s="28">
        <f>MAX(B7:AF7)</f>
        <v>100</v>
      </c>
      <c r="AH7" s="126">
        <f t="shared" si="1"/>
        <v>95.064516129032256</v>
      </c>
    </row>
    <row r="8" spans="1:35" ht="17.100000000000001" customHeight="1" x14ac:dyDescent="0.2">
      <c r="A8" s="148" t="s">
        <v>55</v>
      </c>
      <c r="B8" s="15">
        <f>[4]Março!$F$5</f>
        <v>100</v>
      </c>
      <c r="C8" s="15">
        <f>[4]Março!$F$6</f>
        <v>100</v>
      </c>
      <c r="D8" s="15">
        <f>[4]Março!$F$7</f>
        <v>100</v>
      </c>
      <c r="E8" s="15">
        <f>[4]Março!$F$8</f>
        <v>100</v>
      </c>
      <c r="F8" s="15">
        <f>[4]Março!$F$9</f>
        <v>100</v>
      </c>
      <c r="G8" s="15">
        <f>[4]Março!$F$10</f>
        <v>100</v>
      </c>
      <c r="H8" s="15">
        <f>[4]Março!$F$11</f>
        <v>100</v>
      </c>
      <c r="I8" s="15">
        <f>[4]Março!$F$12</f>
        <v>100</v>
      </c>
      <c r="J8" s="15">
        <f>[4]Março!$F$13</f>
        <v>100</v>
      </c>
      <c r="K8" s="15">
        <f>[4]Março!$F$14</f>
        <v>100</v>
      </c>
      <c r="L8" s="15">
        <f>[4]Março!$F$15</f>
        <v>100</v>
      </c>
      <c r="M8" s="15">
        <f>[4]Março!$F$16</f>
        <v>100</v>
      </c>
      <c r="N8" s="15">
        <f>[4]Março!$F$17</f>
        <v>100</v>
      </c>
      <c r="O8" s="15">
        <f>[4]Março!$F$18</f>
        <v>100</v>
      </c>
      <c r="P8" s="15">
        <f>[4]Março!$F$19</f>
        <v>97</v>
      </c>
      <c r="Q8" s="15">
        <f>[4]Março!$F$20</f>
        <v>100</v>
      </c>
      <c r="R8" s="15">
        <f>[4]Março!$F$21</f>
        <v>100</v>
      </c>
      <c r="S8" s="15">
        <f>[4]Março!$F$22</f>
        <v>85</v>
      </c>
      <c r="T8" s="15">
        <f>[4]Março!$F$23</f>
        <v>99</v>
      </c>
      <c r="U8" s="15">
        <f>[4]Março!$F$24</f>
        <v>98</v>
      </c>
      <c r="V8" s="15">
        <f>[4]Março!$F$25</f>
        <v>100</v>
      </c>
      <c r="W8" s="15">
        <f>[4]Março!$F$26</f>
        <v>100</v>
      </c>
      <c r="X8" s="15">
        <f>[4]Março!$F$27</f>
        <v>99</v>
      </c>
      <c r="Y8" s="15">
        <f>[4]Março!$F$28</f>
        <v>97</v>
      </c>
      <c r="Z8" s="15">
        <f>[4]Março!$F$29</f>
        <v>100</v>
      </c>
      <c r="AA8" s="15">
        <f>[4]Março!$F$30</f>
        <v>100</v>
      </c>
      <c r="AB8" s="15">
        <f>[4]Março!$F$31</f>
        <v>100</v>
      </c>
      <c r="AC8" s="15">
        <f>[4]Março!$F$32</f>
        <v>100</v>
      </c>
      <c r="AD8" s="15">
        <f>[4]Março!$F$33</f>
        <v>100</v>
      </c>
      <c r="AE8" s="15">
        <f>[4]Março!$F$34</f>
        <v>100</v>
      </c>
      <c r="AF8" s="15">
        <f>[4]Março!$F$35</f>
        <v>100</v>
      </c>
      <c r="AG8" s="28">
        <f>MAX(B8:AF8)</f>
        <v>100</v>
      </c>
      <c r="AH8" s="126">
        <f t="shared" si="1"/>
        <v>99.193548387096769</v>
      </c>
    </row>
    <row r="9" spans="1:35" ht="17.100000000000001" customHeight="1" x14ac:dyDescent="0.2">
      <c r="A9" s="148" t="s">
        <v>46</v>
      </c>
      <c r="B9" s="15" t="str">
        <f>[5]Março!$F$5</f>
        <v>*</v>
      </c>
      <c r="C9" s="15" t="str">
        <f>[5]Março!$F$6</f>
        <v>*</v>
      </c>
      <c r="D9" s="15" t="str">
        <f>[5]Março!$F$7</f>
        <v>*</v>
      </c>
      <c r="E9" s="15" t="str">
        <f>[5]Março!$F$8</f>
        <v>*</v>
      </c>
      <c r="F9" s="15" t="str">
        <f>[5]Março!$F$9</f>
        <v>*</v>
      </c>
      <c r="G9" s="15" t="str">
        <f>[5]Março!$F$10</f>
        <v>*</v>
      </c>
      <c r="H9" s="15" t="str">
        <f>[5]Março!$F$11</f>
        <v>*</v>
      </c>
      <c r="I9" s="15" t="str">
        <f>[5]Março!$F$12</f>
        <v>*</v>
      </c>
      <c r="J9" s="15" t="str">
        <f>[5]Março!$F$13</f>
        <v>*</v>
      </c>
      <c r="K9" s="15" t="str">
        <f>[5]Março!$F$14</f>
        <v>*</v>
      </c>
      <c r="L9" s="15" t="str">
        <f>[5]Março!$F$15</f>
        <v>*</v>
      </c>
      <c r="M9" s="15" t="str">
        <f>[5]Março!$F$16</f>
        <v>*</v>
      </c>
      <c r="N9" s="15" t="str">
        <f>[5]Março!$F$17</f>
        <v>*</v>
      </c>
      <c r="O9" s="15" t="str">
        <f>[5]Março!$F$18</f>
        <v>*</v>
      </c>
      <c r="P9" s="15" t="str">
        <f>[5]Março!$F$19</f>
        <v>*</v>
      </c>
      <c r="Q9" s="15" t="str">
        <f>[5]Março!$F$20</f>
        <v>*</v>
      </c>
      <c r="R9" s="15" t="str">
        <f>[5]Março!$F$21</f>
        <v>*</v>
      </c>
      <c r="S9" s="15" t="str">
        <f>[5]Março!$F$22</f>
        <v>*</v>
      </c>
      <c r="T9" s="15" t="str">
        <f>[5]Março!$F$23</f>
        <v>*</v>
      </c>
      <c r="U9" s="15" t="str">
        <f>[5]Março!$F$24</f>
        <v>*</v>
      </c>
      <c r="V9" s="15" t="str">
        <f>[5]Março!$F$25</f>
        <v>*</v>
      </c>
      <c r="W9" s="15" t="str">
        <f>[5]Março!$F$26</f>
        <v>*</v>
      </c>
      <c r="X9" s="15" t="str">
        <f>[5]Março!$F$27</f>
        <v>*</v>
      </c>
      <c r="Y9" s="15" t="str">
        <f>[5]Março!$F$28</f>
        <v>*</v>
      </c>
      <c r="Z9" s="15" t="str">
        <f>[5]Março!$F$29</f>
        <v>*</v>
      </c>
      <c r="AA9" s="15" t="str">
        <f>[5]Março!$F$30</f>
        <v>*</v>
      </c>
      <c r="AB9" s="15" t="str">
        <f>[5]Março!$F$31</f>
        <v>*</v>
      </c>
      <c r="AC9" s="15" t="str">
        <f>[5]Março!$F$32</f>
        <v>*</v>
      </c>
      <c r="AD9" s="15" t="str">
        <f>[5]Março!$F$33</f>
        <v>*</v>
      </c>
      <c r="AE9" s="15" t="str">
        <f>[5]Março!$F$34</f>
        <v>*</v>
      </c>
      <c r="AF9" s="15" t="str">
        <f>[5]Março!$F$35</f>
        <v>*</v>
      </c>
      <c r="AG9" s="28" t="s">
        <v>132</v>
      </c>
      <c r="AH9" s="126" t="s">
        <v>132</v>
      </c>
    </row>
    <row r="10" spans="1:35" ht="17.100000000000001" customHeight="1" x14ac:dyDescent="0.2">
      <c r="A10" s="148" t="s">
        <v>2</v>
      </c>
      <c r="B10" s="15">
        <f>[6]Março!$F$5</f>
        <v>91</v>
      </c>
      <c r="C10" s="15">
        <f>[6]Março!$F$6</f>
        <v>87</v>
      </c>
      <c r="D10" s="15">
        <f>[6]Março!$F$7</f>
        <v>90</v>
      </c>
      <c r="E10" s="15">
        <f>[6]Março!$F$8</f>
        <v>82</v>
      </c>
      <c r="F10" s="15">
        <f>[6]Março!$F$9</f>
        <v>85</v>
      </c>
      <c r="G10" s="15">
        <f>[6]Março!$F$10</f>
        <v>88</v>
      </c>
      <c r="H10" s="15">
        <f>[6]Março!$F$11</f>
        <v>92</v>
      </c>
      <c r="I10" s="15">
        <f>[6]Março!$F$12</f>
        <v>91</v>
      </c>
      <c r="J10" s="15">
        <f>[6]Março!$F$13</f>
        <v>89</v>
      </c>
      <c r="K10" s="15">
        <f>[6]Março!$F$14</f>
        <v>90</v>
      </c>
      <c r="L10" s="15">
        <f>[6]Março!$F$15</f>
        <v>91</v>
      </c>
      <c r="M10" s="15">
        <f>[6]Março!$F$16</f>
        <v>91</v>
      </c>
      <c r="N10" s="15">
        <f>[6]Março!$F$17</f>
        <v>88</v>
      </c>
      <c r="O10" s="15">
        <f>[6]Março!$F$18</f>
        <v>89</v>
      </c>
      <c r="P10" s="15">
        <f>[6]Março!$F$19</f>
        <v>88</v>
      </c>
      <c r="Q10" s="15">
        <f>[6]Março!$F$20</f>
        <v>86</v>
      </c>
      <c r="R10" s="15">
        <f>[6]Março!$F$21</f>
        <v>87</v>
      </c>
      <c r="S10" s="15">
        <f>[6]Março!$F$22</f>
        <v>89</v>
      </c>
      <c r="T10" s="15">
        <f>[6]Março!$F$23</f>
        <v>89</v>
      </c>
      <c r="U10" s="15">
        <f>[6]Março!$F$24</f>
        <v>91</v>
      </c>
      <c r="V10" s="15">
        <f>[6]Março!$F$25</f>
        <v>92</v>
      </c>
      <c r="W10" s="15">
        <f>[6]Março!$F$26</f>
        <v>91</v>
      </c>
      <c r="X10" s="15">
        <f>[6]Março!$F$27</f>
        <v>88</v>
      </c>
      <c r="Y10" s="15">
        <f>[6]Março!$F$28</f>
        <v>83</v>
      </c>
      <c r="Z10" s="15">
        <f>[6]Março!$F$29</f>
        <v>85</v>
      </c>
      <c r="AA10" s="15">
        <f>[6]Março!$F$30</f>
        <v>90</v>
      </c>
      <c r="AB10" s="15">
        <f>[6]Março!$F$31</f>
        <v>89</v>
      </c>
      <c r="AC10" s="15">
        <f>[6]Março!$F$32</f>
        <v>93</v>
      </c>
      <c r="AD10" s="15">
        <f>[6]Março!$F$33</f>
        <v>88</v>
      </c>
      <c r="AE10" s="15">
        <f>[6]Março!$F$34</f>
        <v>88</v>
      </c>
      <c r="AF10" s="15">
        <f>[6]Março!$F$35</f>
        <v>92</v>
      </c>
      <c r="AG10" s="28">
        <f t="shared" ref="AG10:AG16" si="2">MAX(B10:AF10)</f>
        <v>93</v>
      </c>
      <c r="AH10" s="126">
        <f>AVERAGE(B10:AF10)</f>
        <v>88.806451612903231</v>
      </c>
    </row>
    <row r="11" spans="1:35" ht="17.100000000000001" customHeight="1" x14ac:dyDescent="0.2">
      <c r="A11" s="148" t="s">
        <v>3</v>
      </c>
      <c r="B11" s="15">
        <f>[7]Março!$F$5</f>
        <v>98</v>
      </c>
      <c r="C11" s="15">
        <f>[7]Março!$F$6</f>
        <v>96</v>
      </c>
      <c r="D11" s="15">
        <f>[7]Março!$F$7</f>
        <v>91</v>
      </c>
      <c r="E11" s="15">
        <f>[7]Março!$F$8</f>
        <v>94</v>
      </c>
      <c r="F11" s="15">
        <f>[7]Março!$F$9</f>
        <v>97</v>
      </c>
      <c r="G11" s="15">
        <f>[7]Março!$F$10</f>
        <v>96</v>
      </c>
      <c r="H11" s="15">
        <f>[7]Março!$F$11</f>
        <v>97</v>
      </c>
      <c r="I11" s="15">
        <f>[7]Março!$F$12</f>
        <v>96</v>
      </c>
      <c r="J11" s="15">
        <f>[7]Março!$F$13</f>
        <v>87</v>
      </c>
      <c r="K11" s="15">
        <f>[7]Março!$F$14</f>
        <v>97</v>
      </c>
      <c r="L11" s="15">
        <f>[7]Março!$F$15</f>
        <v>96</v>
      </c>
      <c r="M11" s="15">
        <f>[7]Março!$F$16</f>
        <v>97</v>
      </c>
      <c r="N11" s="15">
        <f>[7]Março!$F$17</f>
        <v>95</v>
      </c>
      <c r="O11" s="15">
        <f>[7]Março!$F$18</f>
        <v>90</v>
      </c>
      <c r="P11" s="15">
        <f>[7]Março!$F$19</f>
        <v>91</v>
      </c>
      <c r="Q11" s="15">
        <f>[7]Março!$F$20</f>
        <v>93</v>
      </c>
      <c r="R11" s="15">
        <f>[7]Março!$F$21</f>
        <v>90</v>
      </c>
      <c r="S11" s="15">
        <f>[7]Março!$F$22</f>
        <v>91</v>
      </c>
      <c r="T11" s="15">
        <f>[7]Março!$F$23</f>
        <v>90</v>
      </c>
      <c r="U11" s="15">
        <f>[7]Março!$F$24</f>
        <v>91</v>
      </c>
      <c r="V11" s="15">
        <f>[7]Março!$F$25</f>
        <v>89</v>
      </c>
      <c r="W11" s="15">
        <f>[7]Março!$F$26</f>
        <v>97</v>
      </c>
      <c r="X11" s="15">
        <f>[7]Março!$F$27</f>
        <v>96</v>
      </c>
      <c r="Y11" s="15">
        <f>[7]Março!$F$28</f>
        <v>93</v>
      </c>
      <c r="Z11" s="15">
        <f>[7]Março!$F$29</f>
        <v>89</v>
      </c>
      <c r="AA11" s="15">
        <f>[7]Março!$F$30</f>
        <v>98</v>
      </c>
      <c r="AB11" s="15">
        <f>[7]Março!$F$31</f>
        <v>98</v>
      </c>
      <c r="AC11" s="15">
        <f>[7]Março!$F$32</f>
        <v>97</v>
      </c>
      <c r="AD11" s="15">
        <f>[7]Março!$F$33</f>
        <v>98</v>
      </c>
      <c r="AE11" s="15">
        <f>[7]Março!$F$34</f>
        <v>90</v>
      </c>
      <c r="AF11" s="15">
        <f>[7]Março!$F$35</f>
        <v>87</v>
      </c>
      <c r="AG11" s="28">
        <f t="shared" si="2"/>
        <v>98</v>
      </c>
      <c r="AH11" s="126">
        <f>AVERAGE(B11:AF11)</f>
        <v>93.709677419354833</v>
      </c>
    </row>
    <row r="12" spans="1:35" ht="17.100000000000001" customHeight="1" x14ac:dyDescent="0.2">
      <c r="A12" s="148" t="s">
        <v>4</v>
      </c>
      <c r="B12" s="15">
        <f>[8]Março!$F$5</f>
        <v>94</v>
      </c>
      <c r="C12" s="15">
        <f>[8]Março!$F$6</f>
        <v>94</v>
      </c>
      <c r="D12" s="15">
        <f>[8]Março!$F$7</f>
        <v>92</v>
      </c>
      <c r="E12" s="15">
        <f>[8]Março!$F$8</f>
        <v>91</v>
      </c>
      <c r="F12" s="15">
        <f>[8]Março!$F$9</f>
        <v>91</v>
      </c>
      <c r="G12" s="15">
        <f>[8]Março!$F$10</f>
        <v>90</v>
      </c>
      <c r="H12" s="15">
        <f>[8]Março!$F$11</f>
        <v>93</v>
      </c>
      <c r="I12" s="15">
        <f>[8]Março!$F$12</f>
        <v>92</v>
      </c>
      <c r="J12" s="15">
        <f>[8]Março!$F$13</f>
        <v>94</v>
      </c>
      <c r="K12" s="15">
        <f>[8]Março!$F$14</f>
        <v>94</v>
      </c>
      <c r="L12" s="15">
        <f>[8]Março!$F$15</f>
        <v>93</v>
      </c>
      <c r="M12" s="15">
        <f>[8]Março!$F$16</f>
        <v>93</v>
      </c>
      <c r="N12" s="15">
        <f>[8]Março!$F$17</f>
        <v>92</v>
      </c>
      <c r="O12" s="15">
        <f>[8]Março!$F$18</f>
        <v>87</v>
      </c>
      <c r="P12" s="15">
        <f>[8]Março!$F$19</f>
        <v>90</v>
      </c>
      <c r="Q12" s="15">
        <f>[8]Março!$F$20</f>
        <v>94</v>
      </c>
      <c r="R12" s="15">
        <f>[8]Março!$F$21</f>
        <v>90</v>
      </c>
      <c r="S12" s="15">
        <f>[8]Março!$F$22</f>
        <v>92</v>
      </c>
      <c r="T12" s="15">
        <f>[8]Março!$F$23</f>
        <v>91</v>
      </c>
      <c r="U12" s="15">
        <f>[8]Março!$F$24</f>
        <v>86</v>
      </c>
      <c r="V12" s="15">
        <f>[8]Março!$F$25</f>
        <v>89</v>
      </c>
      <c r="W12" s="15">
        <f>[8]Março!$F$26</f>
        <v>88</v>
      </c>
      <c r="X12" s="15">
        <f>[8]Março!$F$27</f>
        <v>93</v>
      </c>
      <c r="Y12" s="15">
        <f>[8]Março!$F$28</f>
        <v>91</v>
      </c>
      <c r="Z12" s="15">
        <f>[8]Março!$F$29</f>
        <v>95</v>
      </c>
      <c r="AA12" s="15">
        <f>[8]Março!$F$30</f>
        <v>95</v>
      </c>
      <c r="AB12" s="15">
        <f>[8]Março!$F$31</f>
        <v>94</v>
      </c>
      <c r="AC12" s="15">
        <f>[8]Março!$F$32</f>
        <v>94</v>
      </c>
      <c r="AD12" s="15">
        <f>[8]Março!$F$33</f>
        <v>93</v>
      </c>
      <c r="AE12" s="15">
        <f>[8]Março!$F$34</f>
        <v>93</v>
      </c>
      <c r="AF12" s="15">
        <f>[8]Março!$F$35</f>
        <v>94</v>
      </c>
      <c r="AG12" s="28">
        <f>MAX(B12:AF12)</f>
        <v>95</v>
      </c>
      <c r="AH12" s="126">
        <f t="shared" si="1"/>
        <v>92</v>
      </c>
    </row>
    <row r="13" spans="1:35" ht="17.100000000000001" customHeight="1" x14ac:dyDescent="0.2">
      <c r="A13" s="148" t="s">
        <v>5</v>
      </c>
      <c r="B13" s="16">
        <f>[9]Março!$F$5</f>
        <v>88</v>
      </c>
      <c r="C13" s="16">
        <f>[9]Março!$F$6</f>
        <v>86</v>
      </c>
      <c r="D13" s="16">
        <f>[9]Março!$F$7</f>
        <v>92</v>
      </c>
      <c r="E13" s="16">
        <f>[9]Março!$F$8</f>
        <v>80</v>
      </c>
      <c r="F13" s="16">
        <f>[9]Março!$F$9</f>
        <v>82</v>
      </c>
      <c r="G13" s="16">
        <f>[9]Março!$F$10</f>
        <v>92</v>
      </c>
      <c r="H13" s="16">
        <f>[9]Março!$F$11</f>
        <v>87</v>
      </c>
      <c r="I13" s="16">
        <f>[9]Março!$F$12</f>
        <v>83</v>
      </c>
      <c r="J13" s="16">
        <f>[9]Março!$F$13</f>
        <v>81</v>
      </c>
      <c r="K13" s="16">
        <f>[9]Março!$F$14</f>
        <v>90</v>
      </c>
      <c r="L13" s="16">
        <f>[9]Março!$F$15</f>
        <v>89</v>
      </c>
      <c r="M13" s="16">
        <f>[9]Março!$F$16</f>
        <v>86</v>
      </c>
      <c r="N13" s="16">
        <f>[9]Março!$F$17</f>
        <v>85</v>
      </c>
      <c r="O13" s="16">
        <f>[9]Março!$F$18</f>
        <v>85</v>
      </c>
      <c r="P13" s="16">
        <f>[9]Março!$F$19</f>
        <v>87</v>
      </c>
      <c r="Q13" s="16">
        <f>[9]Março!$F$20</f>
        <v>87</v>
      </c>
      <c r="R13" s="16">
        <f>[9]Março!$F$21</f>
        <v>85</v>
      </c>
      <c r="S13" s="16">
        <f>[9]Março!$F$22</f>
        <v>83</v>
      </c>
      <c r="T13" s="16">
        <f>[9]Março!$F$23</f>
        <v>91</v>
      </c>
      <c r="U13" s="16">
        <f>[9]Março!$F$24</f>
        <v>88</v>
      </c>
      <c r="V13" s="16">
        <f>[9]Março!$F$25</f>
        <v>89</v>
      </c>
      <c r="W13" s="16">
        <f>[9]Março!$F$26</f>
        <v>90</v>
      </c>
      <c r="X13" s="16">
        <f>[9]Março!$F$27</f>
        <v>86</v>
      </c>
      <c r="Y13" s="16">
        <f>[9]Março!$F$28</f>
        <v>86</v>
      </c>
      <c r="Z13" s="16">
        <f>[9]Março!$F$29</f>
        <v>88</v>
      </c>
      <c r="AA13" s="16">
        <f>[9]Março!$F$30</f>
        <v>66</v>
      </c>
      <c r="AB13" s="16">
        <f>[9]Março!$F$31</f>
        <v>79</v>
      </c>
      <c r="AC13" s="16">
        <f>[9]Março!$F$32</f>
        <v>87</v>
      </c>
      <c r="AD13" s="16">
        <f>[9]Março!$F$33</f>
        <v>91</v>
      </c>
      <c r="AE13" s="16">
        <f>[9]Março!$F$34</f>
        <v>91</v>
      </c>
      <c r="AF13" s="16">
        <f>[9]Março!$F$35</f>
        <v>90</v>
      </c>
      <c r="AG13" s="28">
        <f>MAX(B13:AF13)</f>
        <v>92</v>
      </c>
      <c r="AH13" s="126">
        <f t="shared" si="1"/>
        <v>86.129032258064512</v>
      </c>
    </row>
    <row r="14" spans="1:35" ht="17.100000000000001" customHeight="1" x14ac:dyDescent="0.2">
      <c r="A14" s="148" t="s">
        <v>48</v>
      </c>
      <c r="B14" s="16">
        <f>[10]Março!$F$5</f>
        <v>95</v>
      </c>
      <c r="C14" s="16">
        <f>[10]Março!$F$6</f>
        <v>96</v>
      </c>
      <c r="D14" s="16">
        <f>[10]Março!$F$7</f>
        <v>95</v>
      </c>
      <c r="E14" s="16">
        <f>[10]Março!$F$8</f>
        <v>96</v>
      </c>
      <c r="F14" s="16">
        <f>[10]Março!$F$9</f>
        <v>96</v>
      </c>
      <c r="G14" s="16">
        <f>[10]Março!$F$10</f>
        <v>96</v>
      </c>
      <c r="H14" s="16">
        <f>[10]Março!$F$11</f>
        <v>97</v>
      </c>
      <c r="I14" s="16">
        <f>[10]Março!$F$12</f>
        <v>97</v>
      </c>
      <c r="J14" s="16">
        <f>[10]Março!$F$13</f>
        <v>95</v>
      </c>
      <c r="K14" s="16">
        <f>[10]Março!$F$14</f>
        <v>97</v>
      </c>
      <c r="L14" s="16">
        <f>[10]Março!$F$15</f>
        <v>97</v>
      </c>
      <c r="M14" s="16">
        <f>[10]Março!$F$16</f>
        <v>97</v>
      </c>
      <c r="N14" s="16">
        <f>[10]Março!$F$17</f>
        <v>96</v>
      </c>
      <c r="O14" s="16">
        <f>[10]Março!$F$18</f>
        <v>96</v>
      </c>
      <c r="P14" s="16">
        <f>[10]Março!$F$19</f>
        <v>96</v>
      </c>
      <c r="Q14" s="16">
        <f>[10]Março!$F$20</f>
        <v>97</v>
      </c>
      <c r="R14" s="16">
        <f>[10]Março!$F$21</f>
        <v>95</v>
      </c>
      <c r="S14" s="16">
        <f>[10]Março!$F$22</f>
        <v>96</v>
      </c>
      <c r="T14" s="16">
        <f>[10]Março!$F$23</f>
        <v>98</v>
      </c>
      <c r="U14" s="16">
        <f>[10]Março!$F$24</f>
        <v>94</v>
      </c>
      <c r="V14" s="16">
        <f>[10]Março!$F$25</f>
        <v>97</v>
      </c>
      <c r="W14" s="16">
        <f>[10]Março!$F$26</f>
        <v>97</v>
      </c>
      <c r="X14" s="16">
        <f>[10]Março!$F$27</f>
        <v>97</v>
      </c>
      <c r="Y14" s="16">
        <f>[10]Março!$F$28</f>
        <v>97</v>
      </c>
      <c r="Z14" s="16">
        <f>[10]Março!$F$29</f>
        <v>97</v>
      </c>
      <c r="AA14" s="16">
        <f>[10]Março!$F$30</f>
        <v>97</v>
      </c>
      <c r="AB14" s="16">
        <f>[10]Março!$F$31</f>
        <v>98</v>
      </c>
      <c r="AC14" s="16">
        <f>[10]Março!$F$32</f>
        <v>97</v>
      </c>
      <c r="AD14" s="16">
        <f>[10]Março!$F$33</f>
        <v>97</v>
      </c>
      <c r="AE14" s="16">
        <f>[10]Março!$F$34</f>
        <v>97</v>
      </c>
      <c r="AF14" s="16">
        <f>[10]Março!$F$35</f>
        <v>98</v>
      </c>
      <c r="AG14" s="28">
        <f t="shared" ref="AG14" si="3">MAX(B14:AF14)</f>
        <v>98</v>
      </c>
      <c r="AH14" s="126">
        <f t="shared" ref="AH14" si="4">AVERAGE(B14:AF14)</f>
        <v>96.483870967741936</v>
      </c>
    </row>
    <row r="15" spans="1:35" ht="17.100000000000001" customHeight="1" x14ac:dyDescent="0.2">
      <c r="A15" s="148" t="s">
        <v>6</v>
      </c>
      <c r="B15" s="16">
        <f>[11]Março!$F$5</f>
        <v>96</v>
      </c>
      <c r="C15" s="16">
        <f>[11]Março!$F$6</f>
        <v>95</v>
      </c>
      <c r="D15" s="16">
        <f>[11]Março!$F$7</f>
        <v>95</v>
      </c>
      <c r="E15" s="16">
        <f>[11]Março!$F$8</f>
        <v>95</v>
      </c>
      <c r="F15" s="16">
        <f>[11]Março!$F$9</f>
        <v>96</v>
      </c>
      <c r="G15" s="16">
        <f>[11]Março!$F$10</f>
        <v>95</v>
      </c>
      <c r="H15" s="16">
        <f>[11]Março!$F$11</f>
        <v>97</v>
      </c>
      <c r="I15" s="16">
        <f>[11]Março!$F$12</f>
        <v>96</v>
      </c>
      <c r="J15" s="16">
        <f>[11]Março!$F$13</f>
        <v>96</v>
      </c>
      <c r="K15" s="16">
        <f>[11]Março!$F$14</f>
        <v>96</v>
      </c>
      <c r="L15" s="16">
        <f>[11]Março!$F$15</f>
        <v>97</v>
      </c>
      <c r="M15" s="16">
        <f>[11]Março!$F$16</f>
        <v>97</v>
      </c>
      <c r="N15" s="16">
        <f>[11]Março!$F$17</f>
        <v>96</v>
      </c>
      <c r="O15" s="16">
        <f>[11]Março!$F$18</f>
        <v>94</v>
      </c>
      <c r="P15" s="16">
        <f>[11]Março!$F$19</f>
        <v>96</v>
      </c>
      <c r="Q15" s="16">
        <f>[11]Março!$F$20</f>
        <v>96</v>
      </c>
      <c r="R15" s="16">
        <f>[11]Março!$F$21</f>
        <v>97</v>
      </c>
      <c r="S15" s="16">
        <f>[11]Março!$F$22</f>
        <v>96</v>
      </c>
      <c r="T15" s="16">
        <f>[11]Março!$F$23</f>
        <v>94</v>
      </c>
      <c r="U15" s="16">
        <f>[11]Março!$F$24</f>
        <v>94</v>
      </c>
      <c r="V15" s="16">
        <f>[11]Março!$F$25</f>
        <v>96</v>
      </c>
      <c r="W15" s="16">
        <f>[11]Março!$F$26</f>
        <v>96</v>
      </c>
      <c r="X15" s="16">
        <f>[11]Março!$F$27</f>
        <v>95</v>
      </c>
      <c r="Y15" s="16">
        <f>[11]Março!$F$28</f>
        <v>97</v>
      </c>
      <c r="Z15" s="16">
        <f>[11]Março!$F$29</f>
        <v>97</v>
      </c>
      <c r="AA15" s="16">
        <f>[11]Março!$F$30</f>
        <v>92</v>
      </c>
      <c r="AB15" s="16">
        <f>[11]Março!$F$31</f>
        <v>96</v>
      </c>
      <c r="AC15" s="16">
        <f>[11]Março!$F$32</f>
        <v>96</v>
      </c>
      <c r="AD15" s="16">
        <f>[11]Março!$F$33</f>
        <v>96</v>
      </c>
      <c r="AE15" s="16">
        <f>[11]Março!$F$34</f>
        <v>95</v>
      </c>
      <c r="AF15" s="16">
        <f>[11]Março!$F$35</f>
        <v>96</v>
      </c>
      <c r="AG15" s="28">
        <f t="shared" si="2"/>
        <v>97</v>
      </c>
      <c r="AH15" s="126">
        <f t="shared" si="1"/>
        <v>95.677419354838705</v>
      </c>
    </row>
    <row r="16" spans="1:35" ht="17.100000000000001" customHeight="1" x14ac:dyDescent="0.2">
      <c r="A16" s="148" t="s">
        <v>7</v>
      </c>
      <c r="B16" s="16">
        <f>[12]Março!$F$5</f>
        <v>97</v>
      </c>
      <c r="C16" s="16">
        <f>[12]Março!$F$6</f>
        <v>98</v>
      </c>
      <c r="D16" s="16">
        <f>[12]Março!$F$7</f>
        <v>96</v>
      </c>
      <c r="E16" s="16">
        <f>[12]Março!$F$8</f>
        <v>92</v>
      </c>
      <c r="F16" s="16">
        <f>[12]Março!$F$9</f>
        <v>97</v>
      </c>
      <c r="G16" s="16">
        <f>[12]Março!$F$10</f>
        <v>96</v>
      </c>
      <c r="H16" s="16">
        <f>[12]Março!$F$11</f>
        <v>97</v>
      </c>
      <c r="I16" s="16">
        <f>[12]Março!$F$12</f>
        <v>90</v>
      </c>
      <c r="J16" s="16">
        <f>[12]Março!$F$13</f>
        <v>93</v>
      </c>
      <c r="K16" s="16">
        <f>[12]Março!$F$14</f>
        <v>97</v>
      </c>
      <c r="L16" s="16">
        <f>[12]Março!$F$15</f>
        <v>90</v>
      </c>
      <c r="M16" s="16">
        <f>[12]Março!$F$16</f>
        <v>92</v>
      </c>
      <c r="N16" s="16">
        <f>[12]Março!$F$17</f>
        <v>96</v>
      </c>
      <c r="O16" s="16">
        <f>[12]Março!$F$18</f>
        <v>92</v>
      </c>
      <c r="P16" s="16">
        <f>[12]Março!$F$19</f>
        <v>92</v>
      </c>
      <c r="Q16" s="16">
        <f>[12]Março!$F$20</f>
        <v>95</v>
      </c>
      <c r="R16" s="16">
        <f>[12]Março!$F$21</f>
        <v>96</v>
      </c>
      <c r="S16" s="16">
        <f>[12]Março!$F$22</f>
        <v>95</v>
      </c>
      <c r="T16" s="16">
        <f>[12]Março!$F$23</f>
        <v>88</v>
      </c>
      <c r="U16" s="16">
        <f>[12]Março!$F$24</f>
        <v>92</v>
      </c>
      <c r="V16" s="16">
        <f>[12]Março!$F$25</f>
        <v>99</v>
      </c>
      <c r="W16" s="16">
        <f>[12]Março!$F$26</f>
        <v>96</v>
      </c>
      <c r="X16" s="16">
        <f>[12]Março!$F$27</f>
        <v>91</v>
      </c>
      <c r="Y16" s="16">
        <f>[12]Março!$F$28</f>
        <v>95</v>
      </c>
      <c r="Z16" s="16">
        <f>[12]Março!$F$29</f>
        <v>96</v>
      </c>
      <c r="AA16" s="16">
        <f>[12]Março!$F$30</f>
        <v>95</v>
      </c>
      <c r="AB16" s="16">
        <f>[12]Março!$F$31</f>
        <v>97</v>
      </c>
      <c r="AC16" s="16">
        <f>[12]Março!$F$32</f>
        <v>97</v>
      </c>
      <c r="AD16" s="16">
        <f>[12]Março!$F$33</f>
        <v>96</v>
      </c>
      <c r="AE16" s="16">
        <f>[12]Março!$F$34</f>
        <v>97</v>
      </c>
      <c r="AF16" s="16">
        <f>[12]Março!$F$35</f>
        <v>97</v>
      </c>
      <c r="AG16" s="28">
        <f t="shared" si="2"/>
        <v>99</v>
      </c>
      <c r="AH16" s="126">
        <f t="shared" si="1"/>
        <v>94.741935483870961</v>
      </c>
    </row>
    <row r="17" spans="1:34" ht="17.100000000000001" customHeight="1" x14ac:dyDescent="0.2">
      <c r="A17" s="148" t="s">
        <v>8</v>
      </c>
      <c r="B17" s="16">
        <f>[13]Março!$F$5</f>
        <v>100</v>
      </c>
      <c r="C17" s="16">
        <f>[13]Março!$F$6</f>
        <v>100</v>
      </c>
      <c r="D17" s="16">
        <f>[13]Março!$F$7</f>
        <v>94</v>
      </c>
      <c r="E17" s="16">
        <f>[13]Março!$F$8</f>
        <v>100</v>
      </c>
      <c r="F17" s="16">
        <f>[13]Março!$F$9</f>
        <v>100</v>
      </c>
      <c r="G17" s="16">
        <f>[13]Março!$F$10</f>
        <v>100</v>
      </c>
      <c r="H17" s="16">
        <f>[13]Março!$F$11</f>
        <v>97</v>
      </c>
      <c r="I17" s="16">
        <f>[13]Março!$F$12</f>
        <v>90</v>
      </c>
      <c r="J17" s="16">
        <f>[13]Março!$F$13</f>
        <v>99</v>
      </c>
      <c r="K17" s="16">
        <f>[13]Março!$F$14</f>
        <v>100</v>
      </c>
      <c r="L17" s="16">
        <f>[13]Março!$F$15</f>
        <v>98</v>
      </c>
      <c r="M17" s="16">
        <f>[13]Março!$F$16</f>
        <v>94</v>
      </c>
      <c r="N17" s="16">
        <f>[13]Março!$F$17</f>
        <v>97</v>
      </c>
      <c r="O17" s="16">
        <f>[13]Março!$F$18</f>
        <v>95</v>
      </c>
      <c r="P17" s="16">
        <f>[13]Março!$F$19</f>
        <v>98</v>
      </c>
      <c r="Q17" s="16">
        <f>[13]Março!$F$20</f>
        <v>100</v>
      </c>
      <c r="R17" s="16">
        <f>[13]Março!$F$21</f>
        <v>95</v>
      </c>
      <c r="S17" s="16">
        <f>[13]Março!$F$22</f>
        <v>94</v>
      </c>
      <c r="T17" s="16">
        <f>[13]Março!$F$23</f>
        <v>93</v>
      </c>
      <c r="U17" s="16">
        <f>[13]Março!$F$24</f>
        <v>100</v>
      </c>
      <c r="V17" s="16">
        <f>[13]Março!$F$25</f>
        <v>95</v>
      </c>
      <c r="W17" s="16">
        <f>[13]Março!$F$26</f>
        <v>96</v>
      </c>
      <c r="X17" s="16">
        <f>[13]Março!$F$27</f>
        <v>92</v>
      </c>
      <c r="Y17" s="16">
        <f>[13]Março!$F$28</f>
        <v>94</v>
      </c>
      <c r="Z17" s="16">
        <f>[13]Março!$F$29</f>
        <v>100</v>
      </c>
      <c r="AA17" s="16">
        <f>[13]Março!$F$30</f>
        <v>91</v>
      </c>
      <c r="AB17" s="16">
        <f>[13]Março!$F$31</f>
        <v>98</v>
      </c>
      <c r="AC17" s="16">
        <f>[13]Março!$F$32</f>
        <v>100</v>
      </c>
      <c r="AD17" s="16">
        <f>[13]Março!$F$33</f>
        <v>100</v>
      </c>
      <c r="AE17" s="16">
        <f>[13]Março!$F$34</f>
        <v>100</v>
      </c>
      <c r="AF17" s="16">
        <f>[13]Março!$F$35</f>
        <v>99</v>
      </c>
      <c r="AG17" s="28">
        <f>MAX(B17:AF17)</f>
        <v>100</v>
      </c>
      <c r="AH17" s="126">
        <f>AVERAGE(B17:AF17)</f>
        <v>97.064516129032256</v>
      </c>
    </row>
    <row r="18" spans="1:34" ht="17.100000000000001" customHeight="1" x14ac:dyDescent="0.2">
      <c r="A18" s="148" t="s">
        <v>9</v>
      </c>
      <c r="B18" s="16">
        <f>[14]Março!$F$5</f>
        <v>96</v>
      </c>
      <c r="C18" s="16">
        <f>[14]Março!$F$6</f>
        <v>100</v>
      </c>
      <c r="D18" s="16">
        <f>[14]Março!$F$7</f>
        <v>95</v>
      </c>
      <c r="E18" s="16">
        <f>[14]Março!$F$8</f>
        <v>95</v>
      </c>
      <c r="F18" s="16">
        <f>[14]Março!$F$9</f>
        <v>100</v>
      </c>
      <c r="G18" s="16">
        <f>[14]Março!$F$10</f>
        <v>96</v>
      </c>
      <c r="H18" s="16">
        <f>[14]Março!$F$11</f>
        <v>95</v>
      </c>
      <c r="I18" s="16">
        <f>[14]Março!$F$12</f>
        <v>80</v>
      </c>
      <c r="J18" s="16">
        <f>[14]Março!$F$13</f>
        <v>97</v>
      </c>
      <c r="K18" s="16">
        <f>[14]Março!$F$14</f>
        <v>99</v>
      </c>
      <c r="L18" s="16">
        <f>[14]Março!$F$15</f>
        <v>95</v>
      </c>
      <c r="M18" s="16">
        <f>[14]Março!$F$16</f>
        <v>90</v>
      </c>
      <c r="N18" s="16">
        <f>[14]Março!$F$17</f>
        <v>90</v>
      </c>
      <c r="O18" s="16">
        <f>[14]Março!$F$18</f>
        <v>93</v>
      </c>
      <c r="P18" s="16">
        <f>[14]Março!$F$19</f>
        <v>93</v>
      </c>
      <c r="Q18" s="16">
        <f>[14]Março!$F$20</f>
        <v>95</v>
      </c>
      <c r="R18" s="16">
        <f>[14]Março!$F$21</f>
        <v>91</v>
      </c>
      <c r="S18" s="16">
        <f>[14]Março!$F$22</f>
        <v>88</v>
      </c>
      <c r="T18" s="16">
        <f>[14]Março!$F$23</f>
        <v>90</v>
      </c>
      <c r="U18" s="16">
        <f>[14]Março!$F$24</f>
        <v>95</v>
      </c>
      <c r="V18" s="16">
        <f>[14]Março!$F$25</f>
        <v>96</v>
      </c>
      <c r="W18" s="16">
        <f>[14]Março!$F$26</f>
        <v>97</v>
      </c>
      <c r="X18" s="16">
        <f>[14]Março!$F$27</f>
        <v>88</v>
      </c>
      <c r="Y18" s="16">
        <f>[14]Março!$F$28</f>
        <v>92</v>
      </c>
      <c r="Z18" s="16">
        <f>[14]Março!$F$29</f>
        <v>100</v>
      </c>
      <c r="AA18" s="16">
        <f>[14]Março!$F$30</f>
        <v>93</v>
      </c>
      <c r="AB18" s="16">
        <f>[14]Março!$F$31</f>
        <v>95</v>
      </c>
      <c r="AC18" s="16">
        <f>[14]Março!$F$32</f>
        <v>97</v>
      </c>
      <c r="AD18" s="16">
        <f>[14]Março!$F$33</f>
        <v>90</v>
      </c>
      <c r="AE18" s="16">
        <f>[14]Março!$F$34</f>
        <v>97</v>
      </c>
      <c r="AF18" s="16">
        <f>[14]Março!$F$35</f>
        <v>97</v>
      </c>
      <c r="AG18" s="28">
        <f t="shared" ref="AG18:AG28" si="5">MAX(B18:AF18)</f>
        <v>100</v>
      </c>
      <c r="AH18" s="126">
        <f t="shared" ref="AH18:AH30" si="6">AVERAGE(B18:AF18)</f>
        <v>94.032258064516128</v>
      </c>
    </row>
    <row r="19" spans="1:34" ht="17.100000000000001" customHeight="1" x14ac:dyDescent="0.2">
      <c r="A19" s="148" t="s">
        <v>47</v>
      </c>
      <c r="B19" s="16">
        <f>[15]Março!$F$5</f>
        <v>90</v>
      </c>
      <c r="C19" s="16">
        <f>[15]Março!$F$6</f>
        <v>94</v>
      </c>
      <c r="D19" s="16">
        <f>[15]Março!$F$7</f>
        <v>82</v>
      </c>
      <c r="E19" s="16">
        <f>[15]Março!$F$8</f>
        <v>80</v>
      </c>
      <c r="F19" s="16">
        <f>[15]Março!$F$9</f>
        <v>83</v>
      </c>
      <c r="G19" s="16">
        <f>[15]Março!$F$10</f>
        <v>100</v>
      </c>
      <c r="H19" s="16">
        <f>[15]Março!$F$11</f>
        <v>92</v>
      </c>
      <c r="I19" s="16">
        <f>[15]Março!$F$12</f>
        <v>89</v>
      </c>
      <c r="J19" s="16">
        <f>[15]Março!$F$13</f>
        <v>92</v>
      </c>
      <c r="K19" s="16">
        <f>[15]Março!$F$14</f>
        <v>92</v>
      </c>
      <c r="L19" s="16">
        <f>[15]Março!$F$15</f>
        <v>89</v>
      </c>
      <c r="M19" s="16">
        <f>[15]Março!$F$16</f>
        <v>97</v>
      </c>
      <c r="N19" s="16">
        <f>[15]Março!$F$17</f>
        <v>91</v>
      </c>
      <c r="O19" s="16">
        <f>[15]Março!$F$18</f>
        <v>91</v>
      </c>
      <c r="P19" s="16">
        <f>[15]Março!$F$19</f>
        <v>89</v>
      </c>
      <c r="Q19" s="16">
        <f>[15]Março!$F$20</f>
        <v>90</v>
      </c>
      <c r="R19" s="16">
        <f>[15]Março!$F$21</f>
        <v>83</v>
      </c>
      <c r="S19" s="16">
        <f>[15]Março!$F$22</f>
        <v>92</v>
      </c>
      <c r="T19" s="16">
        <f>[15]Março!$F$23</f>
        <v>90</v>
      </c>
      <c r="U19" s="16">
        <f>[15]Março!$F$24</f>
        <v>86</v>
      </c>
      <c r="V19" s="16">
        <f>[15]Março!$F$25</f>
        <v>88</v>
      </c>
      <c r="W19" s="16">
        <f>[15]Março!$F$26</f>
        <v>84</v>
      </c>
      <c r="X19" s="16">
        <f>[15]Março!$F$27</f>
        <v>86</v>
      </c>
      <c r="Y19" s="16">
        <f>[15]Março!$F$28</f>
        <v>79</v>
      </c>
      <c r="Z19" s="16">
        <f>[15]Março!$F$29</f>
        <v>93</v>
      </c>
      <c r="AA19" s="16">
        <f>[15]Março!$F$30</f>
        <v>71</v>
      </c>
      <c r="AB19" s="16">
        <f>[15]Março!$F$31</f>
        <v>100</v>
      </c>
      <c r="AC19" s="16">
        <f>[15]Março!$F$32</f>
        <v>100</v>
      </c>
      <c r="AD19" s="16">
        <f>[15]Março!$F$33</f>
        <v>93</v>
      </c>
      <c r="AE19" s="16">
        <f>[15]Março!$F$34</f>
        <v>92</v>
      </c>
      <c r="AF19" s="16">
        <f>[15]Março!$F$35</f>
        <v>99</v>
      </c>
      <c r="AG19" s="28">
        <f t="shared" ref="AG19" si="7">MAX(B19:AF19)</f>
        <v>100</v>
      </c>
      <c r="AH19" s="126">
        <f t="shared" ref="AH19" si="8">AVERAGE(B19:AF19)</f>
        <v>89.58064516129032</v>
      </c>
    </row>
    <row r="20" spans="1:34" ht="17.100000000000001" customHeight="1" x14ac:dyDescent="0.2">
      <c r="A20" s="148" t="s">
        <v>10</v>
      </c>
      <c r="B20" s="16">
        <f>[16]Março!$F$5</f>
        <v>98</v>
      </c>
      <c r="C20" s="16">
        <f>[16]Março!$F$6</f>
        <v>98</v>
      </c>
      <c r="D20" s="16">
        <f>[16]Março!$F$7</f>
        <v>97</v>
      </c>
      <c r="E20" s="16">
        <f>[16]Março!$F$8</f>
        <v>96</v>
      </c>
      <c r="F20" s="16">
        <f>[16]Março!$F$9</f>
        <v>97</v>
      </c>
      <c r="G20" s="16">
        <f>[16]Março!$F$10</f>
        <v>98</v>
      </c>
      <c r="H20" s="16">
        <f>[16]Março!$F$11</f>
        <v>97</v>
      </c>
      <c r="I20" s="16">
        <f>[16]Março!$F$12</f>
        <v>92</v>
      </c>
      <c r="J20" s="16">
        <f>[16]Março!$F$13</f>
        <v>94</v>
      </c>
      <c r="K20" s="16">
        <f>[16]Março!$F$14</f>
        <v>98</v>
      </c>
      <c r="L20" s="16">
        <f>[16]Março!$F$15</f>
        <v>96</v>
      </c>
      <c r="M20" s="16">
        <f>[16]Março!$F$16</f>
        <v>98</v>
      </c>
      <c r="N20" s="16">
        <f>[16]Março!$F$17</f>
        <v>96</v>
      </c>
      <c r="O20" s="16">
        <f>[16]Março!$F$18</f>
        <v>95</v>
      </c>
      <c r="P20" s="16">
        <f>[16]Março!$F$19</f>
        <v>94</v>
      </c>
      <c r="Q20" s="16">
        <f>[16]Março!$F$20</f>
        <v>97</v>
      </c>
      <c r="R20" s="16">
        <f>[16]Março!$F$21</f>
        <v>94</v>
      </c>
      <c r="S20" s="16">
        <f>[16]Março!$F$22</f>
        <v>89</v>
      </c>
      <c r="T20" s="16">
        <f>[16]Março!$F$23</f>
        <v>91</v>
      </c>
      <c r="U20" s="16">
        <f>[16]Março!$F$24</f>
        <v>96</v>
      </c>
      <c r="V20" s="16">
        <f>[16]Março!$F$25</f>
        <v>98</v>
      </c>
      <c r="W20" s="16">
        <f>[16]Março!$F$26</f>
        <v>97</v>
      </c>
      <c r="X20" s="16">
        <f>[16]Março!$F$27</f>
        <v>91</v>
      </c>
      <c r="Y20" s="16">
        <f>[16]Março!$F$28</f>
        <v>96</v>
      </c>
      <c r="Z20" s="16">
        <f>[16]Março!$F$29</f>
        <v>96</v>
      </c>
      <c r="AA20" s="16">
        <f>[16]Março!$F$30</f>
        <v>89</v>
      </c>
      <c r="AB20" s="16">
        <f>[16]Março!$F$31</f>
        <v>97</v>
      </c>
      <c r="AC20" s="16">
        <f>[16]Março!$F$32</f>
        <v>97</v>
      </c>
      <c r="AD20" s="16">
        <f>[16]Março!$F$33</f>
        <v>97</v>
      </c>
      <c r="AE20" s="16">
        <f>[16]Março!$F$34</f>
        <v>98</v>
      </c>
      <c r="AF20" s="16">
        <f>[16]Março!$F$35</f>
        <v>97</v>
      </c>
      <c r="AG20" s="28">
        <f t="shared" si="5"/>
        <v>98</v>
      </c>
      <c r="AH20" s="126">
        <f t="shared" si="6"/>
        <v>95.612903225806448</v>
      </c>
    </row>
    <row r="21" spans="1:34" ht="17.100000000000001" customHeight="1" x14ac:dyDescent="0.2">
      <c r="A21" s="148" t="s">
        <v>11</v>
      </c>
      <c r="B21" s="16">
        <f>[17]Março!$F$5</f>
        <v>95</v>
      </c>
      <c r="C21" s="16">
        <f>[17]Março!$F$6</f>
        <v>94</v>
      </c>
      <c r="D21" s="16">
        <f>[17]Março!$F$7</f>
        <v>94</v>
      </c>
      <c r="E21" s="16">
        <f>[17]Março!$F$8</f>
        <v>92</v>
      </c>
      <c r="F21" s="16">
        <f>[17]Março!$F$9</f>
        <v>93</v>
      </c>
      <c r="G21" s="16">
        <f>[17]Março!$F$10</f>
        <v>94</v>
      </c>
      <c r="H21" s="16">
        <f>[17]Março!$F$11</f>
        <v>93</v>
      </c>
      <c r="I21" s="16">
        <f>[17]Março!$F$12</f>
        <v>87</v>
      </c>
      <c r="J21" s="16">
        <f>[17]Março!$F$13</f>
        <v>95</v>
      </c>
      <c r="K21" s="16">
        <f>[17]Março!$F$14</f>
        <v>95</v>
      </c>
      <c r="L21" s="16">
        <f>[17]Março!$F$15</f>
        <v>94</v>
      </c>
      <c r="M21" s="16">
        <f>[17]Março!$F$16</f>
        <v>94</v>
      </c>
      <c r="N21" s="16">
        <f>[17]Março!$F$17</f>
        <v>94</v>
      </c>
      <c r="O21" s="16">
        <f>[17]Março!$F$18</f>
        <v>92</v>
      </c>
      <c r="P21" s="16">
        <f>[17]Março!$F$19</f>
        <v>93</v>
      </c>
      <c r="Q21" s="16">
        <f>[17]Março!$F$20</f>
        <v>93</v>
      </c>
      <c r="R21" s="16">
        <f>[17]Março!$F$21</f>
        <v>91</v>
      </c>
      <c r="S21" s="16">
        <f>[17]Março!$F$22</f>
        <v>91</v>
      </c>
      <c r="T21" s="16">
        <f>[17]Março!$F$23</f>
        <v>92</v>
      </c>
      <c r="U21" s="16">
        <f>[17]Março!$F$24</f>
        <v>93</v>
      </c>
      <c r="V21" s="16">
        <f>[17]Março!$F$25</f>
        <v>94</v>
      </c>
      <c r="W21" s="16">
        <f>[17]Março!$F$26</f>
        <v>95</v>
      </c>
      <c r="X21" s="16">
        <f>[17]Março!$F$27</f>
        <v>93</v>
      </c>
      <c r="Y21" s="16">
        <f>[17]Março!$F$28</f>
        <v>92</v>
      </c>
      <c r="Z21" s="16">
        <f>[17]Março!$F$29</f>
        <v>94</v>
      </c>
      <c r="AA21" s="16">
        <f>[17]Março!$F$30</f>
        <v>90</v>
      </c>
      <c r="AB21" s="16">
        <f>[17]Março!$F$31</f>
        <v>89</v>
      </c>
      <c r="AC21" s="16">
        <f>[17]Março!$F$32</f>
        <v>94</v>
      </c>
      <c r="AD21" s="16">
        <f>[17]Março!$F$33</f>
        <v>94</v>
      </c>
      <c r="AE21" s="16">
        <f>[17]Março!$F$34</f>
        <v>94</v>
      </c>
      <c r="AF21" s="16">
        <f>[17]Março!$F$35</f>
        <v>95</v>
      </c>
      <c r="AG21" s="28">
        <f t="shared" si="5"/>
        <v>95</v>
      </c>
      <c r="AH21" s="126">
        <f t="shared" si="6"/>
        <v>93</v>
      </c>
    </row>
    <row r="22" spans="1:34" ht="17.100000000000001" customHeight="1" x14ac:dyDescent="0.2">
      <c r="A22" s="148" t="s">
        <v>12</v>
      </c>
      <c r="B22" s="16">
        <f>[18]Março!$F$5</f>
        <v>90</v>
      </c>
      <c r="C22" s="16">
        <f>[18]Março!$F$6</f>
        <v>90</v>
      </c>
      <c r="D22" s="16">
        <f>[18]Março!$F$7</f>
        <v>92</v>
      </c>
      <c r="E22" s="16">
        <f>[18]Março!$F$8</f>
        <v>92</v>
      </c>
      <c r="F22" s="16">
        <f>[18]Março!$F$9</f>
        <v>89</v>
      </c>
      <c r="G22" s="16">
        <f>[18]Março!$F$10</f>
        <v>91</v>
      </c>
      <c r="H22" s="16">
        <f>[18]Março!$F$11</f>
        <v>90</v>
      </c>
      <c r="I22" s="16">
        <f>[18]Março!$F$12</f>
        <v>91</v>
      </c>
      <c r="J22" s="16">
        <f>[18]Março!$F$13</f>
        <v>94</v>
      </c>
      <c r="K22" s="16">
        <f>[18]Março!$F$14</f>
        <v>92</v>
      </c>
      <c r="L22" s="16">
        <f>[18]Março!$F$15</f>
        <v>95</v>
      </c>
      <c r="M22" s="16">
        <f>[18]Março!$F$16</f>
        <v>95</v>
      </c>
      <c r="N22" s="16">
        <f>[18]Março!$F$17</f>
        <v>93</v>
      </c>
      <c r="O22" s="16">
        <f>[18]Março!$F$18</f>
        <v>94</v>
      </c>
      <c r="P22" s="16">
        <f>[18]Março!$F$19</f>
        <v>93</v>
      </c>
      <c r="Q22" s="16">
        <f>[18]Março!$F$20</f>
        <v>94</v>
      </c>
      <c r="R22" s="16">
        <f>[18]Março!$F$21</f>
        <v>92</v>
      </c>
      <c r="S22" s="16">
        <f>[18]Março!$F$22</f>
        <v>93</v>
      </c>
      <c r="T22" s="16">
        <f>[18]Março!$F$23</f>
        <v>94</v>
      </c>
      <c r="U22" s="16">
        <f>[18]Março!$F$24</f>
        <v>94</v>
      </c>
      <c r="V22" s="16">
        <f>[18]Março!$F$25</f>
        <v>93</v>
      </c>
      <c r="W22" s="16">
        <f>[18]Março!$F$26</f>
        <v>91</v>
      </c>
      <c r="X22" s="16">
        <f>[18]Março!$F$27</f>
        <v>94</v>
      </c>
      <c r="Y22" s="16">
        <f>[18]Março!$F$28</f>
        <v>93</v>
      </c>
      <c r="Z22" s="16">
        <f>[18]Março!$F$29</f>
        <v>93</v>
      </c>
      <c r="AA22" s="16">
        <f>[18]Março!$F$30</f>
        <v>80</v>
      </c>
      <c r="AB22" s="16">
        <f>[18]Março!$F$31</f>
        <v>92</v>
      </c>
      <c r="AC22" s="16">
        <f>[18]Março!$F$32</f>
        <v>95</v>
      </c>
      <c r="AD22" s="16">
        <f>[18]Março!$F$33</f>
        <v>92</v>
      </c>
      <c r="AE22" s="16">
        <f>[18]Março!$F$34</f>
        <v>95</v>
      </c>
      <c r="AF22" s="16">
        <f>[18]Março!$F$35</f>
        <v>94</v>
      </c>
      <c r="AG22" s="28">
        <f t="shared" si="5"/>
        <v>95</v>
      </c>
      <c r="AH22" s="126">
        <f t="shared" si="6"/>
        <v>92.258064516129039</v>
      </c>
    </row>
    <row r="23" spans="1:34" ht="17.100000000000001" customHeight="1" x14ac:dyDescent="0.2">
      <c r="A23" s="148" t="s">
        <v>13</v>
      </c>
      <c r="B23" s="16">
        <f>[19]Março!$F$5</f>
        <v>95</v>
      </c>
      <c r="C23" s="16">
        <f>[19]Março!$F$6</f>
        <v>95</v>
      </c>
      <c r="D23" s="16">
        <f>[19]Março!$F$7</f>
        <v>95</v>
      </c>
      <c r="E23" s="16">
        <f>[19]Março!$F$8</f>
        <v>95</v>
      </c>
      <c r="F23" s="16">
        <f>[19]Março!$F$9</f>
        <v>95</v>
      </c>
      <c r="G23" s="16">
        <f>[19]Março!$F$10</f>
        <v>95</v>
      </c>
      <c r="H23" s="16">
        <f>[19]Março!$F$11</f>
        <v>95</v>
      </c>
      <c r="I23" s="16">
        <f>[19]Março!$F$12</f>
        <v>96</v>
      </c>
      <c r="J23" s="16">
        <f>[19]Março!$F$13</f>
        <v>96</v>
      </c>
      <c r="K23" s="16">
        <f>[19]Março!$F$14</f>
        <v>95</v>
      </c>
      <c r="L23" s="16">
        <f>[19]Março!$F$15</f>
        <v>95</v>
      </c>
      <c r="M23" s="16">
        <f>[19]Março!$F$16</f>
        <v>95</v>
      </c>
      <c r="N23" s="16">
        <f>[19]Março!$F$17</f>
        <v>94</v>
      </c>
      <c r="O23" s="16">
        <f>[19]Março!$F$18</f>
        <v>95</v>
      </c>
      <c r="P23" s="16">
        <f>[19]Março!$F$19</f>
        <v>94</v>
      </c>
      <c r="Q23" s="16">
        <f>[19]Março!$F$20</f>
        <v>95</v>
      </c>
      <c r="R23" s="16">
        <f>[19]Março!$F$21</f>
        <v>94</v>
      </c>
      <c r="S23" s="16">
        <f>[19]Março!$F$22</f>
        <v>95</v>
      </c>
      <c r="T23" s="16">
        <f>[19]Março!$F$23</f>
        <v>96</v>
      </c>
      <c r="U23" s="16">
        <f>[19]Março!$F$24</f>
        <v>96</v>
      </c>
      <c r="V23" s="16">
        <f>[19]Março!$F$25</f>
        <v>94</v>
      </c>
      <c r="W23" s="16">
        <f>[19]Março!$F$26</f>
        <v>96</v>
      </c>
      <c r="X23" s="16">
        <f>[19]Março!$F$27</f>
        <v>95</v>
      </c>
      <c r="Y23" s="16">
        <f>[19]Março!$F$28</f>
        <v>95</v>
      </c>
      <c r="Z23" s="16">
        <f>[19]Março!$F$29</f>
        <v>87</v>
      </c>
      <c r="AA23" s="16">
        <f>[19]Março!$F$30</f>
        <v>67</v>
      </c>
      <c r="AB23" s="16" t="str">
        <f>[19]Março!$F$31</f>
        <v>*</v>
      </c>
      <c r="AC23" s="16" t="str">
        <f>[19]Março!$F$32</f>
        <v>*</v>
      </c>
      <c r="AD23" s="15">
        <f>[19]Março!$F$33</f>
        <v>73</v>
      </c>
      <c r="AE23" s="15" t="str">
        <f>[19]Março!$F$34</f>
        <v>*</v>
      </c>
      <c r="AF23" s="16" t="str">
        <f>[19]Março!$F$35</f>
        <v>*</v>
      </c>
      <c r="AG23" s="28">
        <f t="shared" si="5"/>
        <v>96</v>
      </c>
      <c r="AH23" s="126">
        <f t="shared" si="6"/>
        <v>92.888888888888886</v>
      </c>
    </row>
    <row r="24" spans="1:34" ht="17.100000000000001" customHeight="1" x14ac:dyDescent="0.2">
      <c r="A24" s="148" t="s">
        <v>14</v>
      </c>
      <c r="B24" s="16">
        <f>[20]Março!$F$5</f>
        <v>93</v>
      </c>
      <c r="C24" s="16">
        <f>[20]Março!$F$6</f>
        <v>93</v>
      </c>
      <c r="D24" s="16">
        <f>[20]Março!$F$7</f>
        <v>94</v>
      </c>
      <c r="E24" s="16">
        <f>[20]Março!$F$8</f>
        <v>93</v>
      </c>
      <c r="F24" s="16">
        <f>[20]Março!$F$9</f>
        <v>90</v>
      </c>
      <c r="G24" s="16">
        <f>[20]Março!$F$10</f>
        <v>91</v>
      </c>
      <c r="H24" s="16">
        <f>[20]Março!$F$11</f>
        <v>93</v>
      </c>
      <c r="I24" s="16">
        <f>[20]Março!$F$12</f>
        <v>91</v>
      </c>
      <c r="J24" s="16">
        <f>[20]Março!$F$13</f>
        <v>91</v>
      </c>
      <c r="K24" s="16">
        <f>[20]Março!$F$14</f>
        <v>93</v>
      </c>
      <c r="L24" s="16">
        <f>[20]Março!$F$15</f>
        <v>95</v>
      </c>
      <c r="M24" s="16">
        <f>[20]Março!$F$16</f>
        <v>94</v>
      </c>
      <c r="N24" s="16">
        <f>[20]Março!$F$17</f>
        <v>93</v>
      </c>
      <c r="O24" s="16">
        <f>[20]Março!$F$18</f>
        <v>90</v>
      </c>
      <c r="P24" s="16">
        <f>[20]Março!$F$19</f>
        <v>87</v>
      </c>
      <c r="Q24" s="16">
        <f>[20]Março!$F$20</f>
        <v>88</v>
      </c>
      <c r="R24" s="16">
        <f>[20]Março!$F$21</f>
        <v>85</v>
      </c>
      <c r="S24" s="16">
        <f>[20]Março!$F$22</f>
        <v>91</v>
      </c>
      <c r="T24" s="16">
        <f>[20]Março!$F$23</f>
        <v>92</v>
      </c>
      <c r="U24" s="16">
        <f>[20]Março!$F$24</f>
        <v>93</v>
      </c>
      <c r="V24" s="16">
        <f>[20]Março!$F$25</f>
        <v>94</v>
      </c>
      <c r="W24" s="16">
        <f>[20]Março!$F$26</f>
        <v>94</v>
      </c>
      <c r="X24" s="16">
        <f>[20]Março!$F$27</f>
        <v>93</v>
      </c>
      <c r="Y24" s="16">
        <f>[20]Março!$F$28</f>
        <v>89</v>
      </c>
      <c r="Z24" s="16">
        <f>[20]Março!$F$29</f>
        <v>85</v>
      </c>
      <c r="AA24" s="16">
        <f>[20]Março!$F$30</f>
        <v>93</v>
      </c>
      <c r="AB24" s="16">
        <f>[20]Março!$F$31</f>
        <v>94</v>
      </c>
      <c r="AC24" s="16">
        <f>[20]Março!$F$32</f>
        <v>87</v>
      </c>
      <c r="AD24" s="16">
        <f>[20]Março!$F$33</f>
        <v>94</v>
      </c>
      <c r="AE24" s="16">
        <f>[20]Março!$F$34</f>
        <v>92</v>
      </c>
      <c r="AF24" s="16">
        <f>[20]Março!$F$35</f>
        <v>92</v>
      </c>
      <c r="AG24" s="28">
        <f t="shared" si="5"/>
        <v>95</v>
      </c>
      <c r="AH24" s="126">
        <f t="shared" si="6"/>
        <v>91.516129032258064</v>
      </c>
    </row>
    <row r="25" spans="1:34" ht="17.100000000000001" customHeight="1" x14ac:dyDescent="0.2">
      <c r="A25" s="148" t="s">
        <v>15</v>
      </c>
      <c r="B25" s="16">
        <f>[21]Março!$F$5</f>
        <v>89</v>
      </c>
      <c r="C25" s="16">
        <f>[21]Março!$F$6</f>
        <v>90</v>
      </c>
      <c r="D25" s="16">
        <f>[21]Março!$F$7</f>
        <v>85</v>
      </c>
      <c r="E25" s="16">
        <f>[21]Março!$F$8</f>
        <v>86</v>
      </c>
      <c r="F25" s="16">
        <f>[21]Março!$F$9</f>
        <v>84</v>
      </c>
      <c r="G25" s="16">
        <f>[21]Março!$F$10</f>
        <v>83</v>
      </c>
      <c r="H25" s="16">
        <f>[21]Março!$F$11</f>
        <v>87</v>
      </c>
      <c r="I25" s="16">
        <f>[21]Março!$F$12</f>
        <v>80</v>
      </c>
      <c r="J25" s="16">
        <f>[21]Março!$F$13</f>
        <v>84</v>
      </c>
      <c r="K25" s="16">
        <f>[21]Março!$F$14</f>
        <v>89</v>
      </c>
      <c r="L25" s="16">
        <f>[21]Março!$F$15</f>
        <v>84</v>
      </c>
      <c r="M25" s="16">
        <f>[21]Março!$F$16</f>
        <v>81</v>
      </c>
      <c r="N25" s="16">
        <f>[21]Março!$F$17</f>
        <v>83</v>
      </c>
      <c r="O25" s="16">
        <f>[21]Março!$F$18</f>
        <v>81</v>
      </c>
      <c r="P25" s="16">
        <f>[21]Março!$F$19</f>
        <v>81</v>
      </c>
      <c r="Q25" s="16">
        <f>[21]Março!$F$20</f>
        <v>88</v>
      </c>
      <c r="R25" s="16">
        <f>[21]Março!$F$21</f>
        <v>85</v>
      </c>
      <c r="S25" s="16">
        <f>[21]Março!$F$22</f>
        <v>80</v>
      </c>
      <c r="T25" s="16">
        <f>[21]Março!$F$23</f>
        <v>77</v>
      </c>
      <c r="U25" s="16">
        <f>[21]Março!$F$24</f>
        <v>81</v>
      </c>
      <c r="V25" s="16">
        <f>[21]Março!$F$25</f>
        <v>87</v>
      </c>
      <c r="W25" s="16">
        <f>[21]Março!$F$26</f>
        <v>88</v>
      </c>
      <c r="X25" s="16">
        <f>[21]Março!$F$27</f>
        <v>83</v>
      </c>
      <c r="Y25" s="16">
        <f>[21]Março!$F$28</f>
        <v>85</v>
      </c>
      <c r="Z25" s="16">
        <f>[21]Março!$F$29</f>
        <v>87</v>
      </c>
      <c r="AA25" s="16">
        <f>[21]Março!$F$30</f>
        <v>87</v>
      </c>
      <c r="AB25" s="16">
        <f>[21]Março!$F$31</f>
        <v>89</v>
      </c>
      <c r="AC25" s="16">
        <f>[21]Março!$F$32</f>
        <v>91</v>
      </c>
      <c r="AD25" s="16">
        <f>[21]Março!$F$33</f>
        <v>91</v>
      </c>
      <c r="AE25" s="16">
        <f>[21]Março!$F$34</f>
        <v>90</v>
      </c>
      <c r="AF25" s="16">
        <f>[21]Março!$F$35</f>
        <v>90</v>
      </c>
      <c r="AG25" s="28">
        <f t="shared" si="5"/>
        <v>91</v>
      </c>
      <c r="AH25" s="126">
        <f t="shared" si="6"/>
        <v>85.354838709677423</v>
      </c>
    </row>
    <row r="26" spans="1:34" ht="17.100000000000001" customHeight="1" x14ac:dyDescent="0.2">
      <c r="A26" s="148" t="s">
        <v>16</v>
      </c>
      <c r="B26" s="16">
        <f>[22]Março!$F$5</f>
        <v>91</v>
      </c>
      <c r="C26" s="16">
        <f>[22]Março!$F$6</f>
        <v>94</v>
      </c>
      <c r="D26" s="16">
        <f>[22]Março!$F$7</f>
        <v>91</v>
      </c>
      <c r="E26" s="16">
        <f>[22]Março!$F$8</f>
        <v>88</v>
      </c>
      <c r="F26" s="16">
        <f>[22]Março!$F$9</f>
        <v>87</v>
      </c>
      <c r="G26" s="16">
        <f>[22]Março!$F$10</f>
        <v>90</v>
      </c>
      <c r="H26" s="16">
        <f>[22]Março!$F$11</f>
        <v>91</v>
      </c>
      <c r="I26" s="16">
        <f>[22]Março!$F$12</f>
        <v>88</v>
      </c>
      <c r="J26" s="16">
        <f>[22]Março!$F$13</f>
        <v>87</v>
      </c>
      <c r="K26" s="16">
        <f>[22]Março!$F$14</f>
        <v>93</v>
      </c>
      <c r="L26" s="16">
        <f>[22]Março!$F$15</f>
        <v>88</v>
      </c>
      <c r="M26" s="16">
        <f>[22]Março!$F$16</f>
        <v>89</v>
      </c>
      <c r="N26" s="16">
        <f>[22]Março!$F$17</f>
        <v>87</v>
      </c>
      <c r="O26" s="16">
        <f>[22]Março!$F$18</f>
        <v>86</v>
      </c>
      <c r="P26" s="16">
        <f>[22]Março!$F$19</f>
        <v>85</v>
      </c>
      <c r="Q26" s="16">
        <f>[22]Março!$F$20</f>
        <v>86</v>
      </c>
      <c r="R26" s="16">
        <f>[22]Março!$F$21</f>
        <v>85</v>
      </c>
      <c r="S26" s="16">
        <f>[22]Março!$F$22</f>
        <v>86</v>
      </c>
      <c r="T26" s="16">
        <f>[22]Março!$F$23</f>
        <v>84</v>
      </c>
      <c r="U26" s="16">
        <f>[22]Março!$F$24</f>
        <v>89</v>
      </c>
      <c r="V26" s="16">
        <f>[22]Março!$F$25</f>
        <v>91</v>
      </c>
      <c r="W26" s="16">
        <f>[22]Março!$F$26</f>
        <v>91</v>
      </c>
      <c r="X26" s="16">
        <f>[22]Março!$F$27</f>
        <v>86</v>
      </c>
      <c r="Y26" s="16">
        <f>[22]Março!$F$28</f>
        <v>85</v>
      </c>
      <c r="Z26" s="16">
        <f>[22]Março!$F$29</f>
        <v>92</v>
      </c>
      <c r="AA26" s="16">
        <f>[22]Março!$F$30</f>
        <v>80</v>
      </c>
      <c r="AB26" s="16">
        <f>[22]Março!$F$31</f>
        <v>90</v>
      </c>
      <c r="AC26" s="16">
        <f>[22]Março!$F$32</f>
        <v>93</v>
      </c>
      <c r="AD26" s="16">
        <f>[22]Março!$F$33</f>
        <v>92</v>
      </c>
      <c r="AE26" s="16">
        <f>[22]Março!$F$34</f>
        <v>91</v>
      </c>
      <c r="AF26" s="16">
        <f>[22]Março!$F$35</f>
        <v>93</v>
      </c>
      <c r="AG26" s="28">
        <f t="shared" si="5"/>
        <v>94</v>
      </c>
      <c r="AH26" s="126">
        <f t="shared" si="6"/>
        <v>88.677419354838705</v>
      </c>
    </row>
    <row r="27" spans="1:34" ht="17.100000000000001" customHeight="1" x14ac:dyDescent="0.2">
      <c r="A27" s="148" t="s">
        <v>17</v>
      </c>
      <c r="B27" s="16">
        <f>[23]Março!$F$5</f>
        <v>95</v>
      </c>
      <c r="C27" s="16">
        <f>[23]Março!$F$6</f>
        <v>96</v>
      </c>
      <c r="D27" s="16">
        <f>[23]Março!$F$7</f>
        <v>96</v>
      </c>
      <c r="E27" s="16">
        <f>[23]Março!$F$8</f>
        <v>95</v>
      </c>
      <c r="F27" s="16">
        <f>[23]Março!$F$9</f>
        <v>96</v>
      </c>
      <c r="G27" s="16">
        <f>[23]Março!$F$10</f>
        <v>97</v>
      </c>
      <c r="H27" s="16">
        <f>[23]Março!$F$11</f>
        <v>96</v>
      </c>
      <c r="I27" s="16">
        <f>[23]Março!$F$12</f>
        <v>95</v>
      </c>
      <c r="J27" s="16">
        <f>[23]Março!$F$13</f>
        <v>96</v>
      </c>
      <c r="K27" s="16">
        <f>[23]Março!$F$14</f>
        <v>97</v>
      </c>
      <c r="L27" s="16">
        <f>[23]Março!$F$15</f>
        <v>97</v>
      </c>
      <c r="M27" s="16">
        <f>[23]Março!$F$16</f>
        <v>93</v>
      </c>
      <c r="N27" s="16">
        <f>[23]Março!$F$17</f>
        <v>96</v>
      </c>
      <c r="O27" s="16">
        <f>[23]Março!$F$18</f>
        <v>95</v>
      </c>
      <c r="P27" s="16">
        <f>[23]Março!$F$19</f>
        <v>96</v>
      </c>
      <c r="Q27" s="16">
        <f>[23]Março!$F$20</f>
        <v>95</v>
      </c>
      <c r="R27" s="16">
        <f>[23]Março!$F$21</f>
        <v>92</v>
      </c>
      <c r="S27" s="16">
        <f>[23]Março!$F$22</f>
        <v>93</v>
      </c>
      <c r="T27" s="16">
        <f>[23]Março!$F$23</f>
        <v>96</v>
      </c>
      <c r="U27" s="16">
        <f>[23]Março!$F$24</f>
        <v>96</v>
      </c>
      <c r="V27" s="16">
        <f>[23]Março!$F$25</f>
        <v>97</v>
      </c>
      <c r="W27" s="16">
        <f>[23]Março!$F$26</f>
        <v>97</v>
      </c>
      <c r="X27" s="16">
        <f>[23]Março!$F$27</f>
        <v>96</v>
      </c>
      <c r="Y27" s="16">
        <f>[23]Março!$F$28</f>
        <v>96</v>
      </c>
      <c r="Z27" s="16">
        <f>[23]Março!$F$29</f>
        <v>97</v>
      </c>
      <c r="AA27" s="16">
        <f>[23]Março!$F$30</f>
        <v>95</v>
      </c>
      <c r="AB27" s="16">
        <f>[23]Março!$F$31</f>
        <v>97</v>
      </c>
      <c r="AC27" s="16">
        <f>[23]Março!$F$32</f>
        <v>97</v>
      </c>
      <c r="AD27" s="16">
        <f>[23]Março!$F$33</f>
        <v>96</v>
      </c>
      <c r="AE27" s="16">
        <f>[23]Março!$F$34</f>
        <v>98</v>
      </c>
      <c r="AF27" s="16">
        <f>[23]Março!$F$35</f>
        <v>98</v>
      </c>
      <c r="AG27" s="28" t="s">
        <v>132</v>
      </c>
      <c r="AH27" s="126" t="s">
        <v>132</v>
      </c>
    </row>
    <row r="28" spans="1:34" ht="17.100000000000001" customHeight="1" x14ac:dyDescent="0.2">
      <c r="A28" s="148" t="s">
        <v>18</v>
      </c>
      <c r="B28" s="15">
        <f>[24]Março!$F$5</f>
        <v>95</v>
      </c>
      <c r="C28" s="15">
        <f>[24]Março!$F$6</f>
        <v>94</v>
      </c>
      <c r="D28" s="15">
        <f>[24]Março!$F$7</f>
        <v>94</v>
      </c>
      <c r="E28" s="15">
        <f>[24]Março!$F$8</f>
        <v>95</v>
      </c>
      <c r="F28" s="16">
        <f>[24]Março!$F$9</f>
        <v>94</v>
      </c>
      <c r="G28" s="16">
        <f>[24]Março!$F$10</f>
        <v>98</v>
      </c>
      <c r="H28" s="16">
        <f>[24]Março!$F$11</f>
        <v>99</v>
      </c>
      <c r="I28" s="16">
        <f>[24]Março!$F$12</f>
        <v>96</v>
      </c>
      <c r="J28" s="16">
        <f>[24]Março!$F$13</f>
        <v>95</v>
      </c>
      <c r="K28" s="16">
        <f>[24]Março!$F$14</f>
        <v>98</v>
      </c>
      <c r="L28" s="16">
        <f>[24]Março!$F$15</f>
        <v>98</v>
      </c>
      <c r="M28" s="16">
        <f>[24]Março!$F$16</f>
        <v>97</v>
      </c>
      <c r="N28" s="16">
        <f>[24]Março!$F$17</f>
        <v>96</v>
      </c>
      <c r="O28" s="16">
        <f>[24]Março!$F$18</f>
        <v>97</v>
      </c>
      <c r="P28" s="16">
        <f>[24]Março!$F$19</f>
        <v>95</v>
      </c>
      <c r="Q28" s="16">
        <f>[24]Março!$F$20</f>
        <v>94</v>
      </c>
      <c r="R28" s="16">
        <f>[24]Março!$F$21</f>
        <v>95</v>
      </c>
      <c r="S28" s="16">
        <f>[24]Março!$F$22</f>
        <v>91</v>
      </c>
      <c r="T28" s="16">
        <f>[24]Março!$F$23</f>
        <v>94</v>
      </c>
      <c r="U28" s="16">
        <f>[24]Março!$F$24</f>
        <v>96</v>
      </c>
      <c r="V28" s="16">
        <f>[24]Março!$F$25</f>
        <v>98</v>
      </c>
      <c r="W28" s="16">
        <f>[24]Março!$F$26</f>
        <v>98</v>
      </c>
      <c r="X28" s="16">
        <f>[24]Março!$F$27</f>
        <v>94</v>
      </c>
      <c r="Y28" s="16">
        <f>[24]Março!$F$28</f>
        <v>92</v>
      </c>
      <c r="Z28" s="16">
        <f>[24]Março!$F$29</f>
        <v>94</v>
      </c>
      <c r="AA28" s="16">
        <f>[24]Março!$F$30</f>
        <v>91</v>
      </c>
      <c r="AB28" s="16">
        <f>[24]Março!$F$31</f>
        <v>97</v>
      </c>
      <c r="AC28" s="16">
        <f>[24]Março!$F$32</f>
        <v>97</v>
      </c>
      <c r="AD28" s="16">
        <f>[24]Março!$F$33</f>
        <v>97</v>
      </c>
      <c r="AE28" s="16">
        <f>[24]Março!$F$34</f>
        <v>95</v>
      </c>
      <c r="AF28" s="16">
        <f>[24]Março!$F$35</f>
        <v>97</v>
      </c>
      <c r="AG28" s="28">
        <f t="shared" si="5"/>
        <v>99</v>
      </c>
      <c r="AH28" s="126">
        <f t="shared" si="6"/>
        <v>95.516129032258064</v>
      </c>
    </row>
    <row r="29" spans="1:34" ht="17.100000000000001" customHeight="1" x14ac:dyDescent="0.2">
      <c r="A29" s="148" t="s">
        <v>19</v>
      </c>
      <c r="B29" s="16" t="str">
        <f>[25]Março!$F$5</f>
        <v>*</v>
      </c>
      <c r="C29" s="16" t="str">
        <f>[25]Março!$F$6</f>
        <v>*</v>
      </c>
      <c r="D29" s="16" t="str">
        <f>[25]Março!$F$7</f>
        <v>*</v>
      </c>
      <c r="E29" s="16" t="str">
        <f>[25]Março!$F$8</f>
        <v>*</v>
      </c>
      <c r="F29" s="16" t="str">
        <f>[25]Março!$F$9</f>
        <v>*</v>
      </c>
      <c r="G29" s="16" t="str">
        <f>[25]Março!$F$10</f>
        <v>*</v>
      </c>
      <c r="H29" s="16" t="str">
        <f>[25]Março!$F$11</f>
        <v>*</v>
      </c>
      <c r="I29" s="16" t="str">
        <f>[25]Março!$F$12</f>
        <v>*</v>
      </c>
      <c r="J29" s="16" t="str">
        <f>[25]Março!$F$13</f>
        <v>*</v>
      </c>
      <c r="K29" s="16" t="str">
        <f>[25]Março!$F$14</f>
        <v>*</v>
      </c>
      <c r="L29" s="16" t="str">
        <f>[25]Março!$F$15</f>
        <v>*</v>
      </c>
      <c r="M29" s="16" t="str">
        <f>[25]Março!$F$16</f>
        <v>*</v>
      </c>
      <c r="N29" s="16" t="str">
        <f>[25]Março!$F$17</f>
        <v>*</v>
      </c>
      <c r="O29" s="16" t="str">
        <f>[25]Março!$F$18</f>
        <v>*</v>
      </c>
      <c r="P29" s="16" t="str">
        <f>[25]Março!$F$19</f>
        <v>*</v>
      </c>
      <c r="Q29" s="16" t="str">
        <f>[25]Março!$F$20</f>
        <v>*</v>
      </c>
      <c r="R29" s="16" t="str">
        <f>[25]Março!$F$21</f>
        <v>*</v>
      </c>
      <c r="S29" s="16" t="str">
        <f>[25]Março!$F$22</f>
        <v>*</v>
      </c>
      <c r="T29" s="16" t="str">
        <f>[25]Março!$F$23</f>
        <v>*</v>
      </c>
      <c r="U29" s="16" t="str">
        <f>[25]Março!$F$24</f>
        <v>*</v>
      </c>
      <c r="V29" s="16" t="str">
        <f>[25]Março!$F$25</f>
        <v>*</v>
      </c>
      <c r="W29" s="16" t="str">
        <f>[25]Março!$F$26</f>
        <v>*</v>
      </c>
      <c r="X29" s="16" t="str">
        <f>[25]Março!$F$27</f>
        <v>*</v>
      </c>
      <c r="Y29" s="16" t="str">
        <f>[25]Março!$F$28</f>
        <v>*</v>
      </c>
      <c r="Z29" s="16" t="str">
        <f>[25]Março!$F$29</f>
        <v>*</v>
      </c>
      <c r="AA29" s="16" t="str">
        <f>[25]Março!$F$30</f>
        <v>*</v>
      </c>
      <c r="AB29" s="16" t="str">
        <f>[25]Março!$F$31</f>
        <v>*</v>
      </c>
      <c r="AC29" s="16" t="str">
        <f>[25]Março!$F$32</f>
        <v>*</v>
      </c>
      <c r="AD29" s="16" t="str">
        <f>[25]Março!$F$33</f>
        <v>*</v>
      </c>
      <c r="AE29" s="16" t="str">
        <f>[25]Março!$F$34</f>
        <v>*</v>
      </c>
      <c r="AF29" s="16" t="str">
        <f>[25]Março!$F$35</f>
        <v>*</v>
      </c>
      <c r="AG29" s="28" t="s">
        <v>132</v>
      </c>
      <c r="AH29" s="126" t="s">
        <v>132</v>
      </c>
    </row>
    <row r="30" spans="1:34" ht="17.100000000000001" customHeight="1" x14ac:dyDescent="0.2">
      <c r="A30" s="148" t="s">
        <v>31</v>
      </c>
      <c r="B30" s="16">
        <f>[26]Março!$F$5</f>
        <v>94</v>
      </c>
      <c r="C30" s="16">
        <f>[26]Março!$F$6</f>
        <v>95</v>
      </c>
      <c r="D30" s="16">
        <f>[26]Março!$F$7</f>
        <v>95</v>
      </c>
      <c r="E30" s="16">
        <f>[26]Março!$F$8</f>
        <v>91</v>
      </c>
      <c r="F30" s="16">
        <f>[26]Março!$F$9</f>
        <v>92</v>
      </c>
      <c r="G30" s="16">
        <f>[26]Março!$F$10</f>
        <v>94</v>
      </c>
      <c r="H30" s="16">
        <f>[26]Março!$F$11</f>
        <v>94</v>
      </c>
      <c r="I30" s="16">
        <f>[26]Março!$F$12</f>
        <v>93</v>
      </c>
      <c r="J30" s="16">
        <f>[26]Março!$F$13</f>
        <v>92</v>
      </c>
      <c r="K30" s="16">
        <f>[26]Março!$F$14</f>
        <v>96</v>
      </c>
      <c r="L30" s="16">
        <f>[26]Março!$F$15</f>
        <v>96</v>
      </c>
      <c r="M30" s="16">
        <f>[26]Março!$F$16</f>
        <v>96</v>
      </c>
      <c r="N30" s="16">
        <f>[26]Março!$F$17</f>
        <v>93</v>
      </c>
      <c r="O30" s="16">
        <f>[26]Março!$F$18</f>
        <v>92</v>
      </c>
      <c r="P30" s="16">
        <f>[26]Março!$F$19</f>
        <v>90</v>
      </c>
      <c r="Q30" s="16">
        <f>[26]Março!$F$20</f>
        <v>92</v>
      </c>
      <c r="R30" s="16">
        <f>[26]Março!$F$21</f>
        <v>84</v>
      </c>
      <c r="S30" s="16">
        <f>[26]Março!$F$22</f>
        <v>92</v>
      </c>
      <c r="T30" s="16">
        <f>[26]Março!$F$23</f>
        <v>91</v>
      </c>
      <c r="U30" s="16">
        <f>[26]Março!$F$24</f>
        <v>91</v>
      </c>
      <c r="V30" s="16">
        <f>[26]Março!$F$25</f>
        <v>94</v>
      </c>
      <c r="W30" s="16">
        <f>[26]Março!$F$26</f>
        <v>96</v>
      </c>
      <c r="X30" s="16">
        <f>[26]Março!$F$27</f>
        <v>89</v>
      </c>
      <c r="Y30" s="16">
        <f>[26]Março!$F$28</f>
        <v>85</v>
      </c>
      <c r="Z30" s="16">
        <f>[26]Março!$F$29</f>
        <v>95</v>
      </c>
      <c r="AA30" s="16">
        <f>[26]Março!$F$30</f>
        <v>93</v>
      </c>
      <c r="AB30" s="16">
        <f>[26]Março!$F$31</f>
        <v>94</v>
      </c>
      <c r="AC30" s="16">
        <f>[26]Março!$F$32</f>
        <v>96</v>
      </c>
      <c r="AD30" s="16">
        <f>[26]Março!$F$33</f>
        <v>94</v>
      </c>
      <c r="AE30" s="16">
        <f>[26]Março!$F$34</f>
        <v>95</v>
      </c>
      <c r="AF30" s="16">
        <f>[26]Março!$F$35</f>
        <v>96</v>
      </c>
      <c r="AG30" s="28">
        <f>MAX(B30:AF30)</f>
        <v>96</v>
      </c>
      <c r="AH30" s="126">
        <f t="shared" si="6"/>
        <v>92.903225806451616</v>
      </c>
    </row>
    <row r="31" spans="1:34" ht="17.100000000000001" customHeight="1" x14ac:dyDescent="0.2">
      <c r="A31" s="148" t="s">
        <v>49</v>
      </c>
      <c r="B31" s="16">
        <f>[27]Março!$F$5</f>
        <v>98</v>
      </c>
      <c r="C31" s="16">
        <f>[27]Março!$F$6</f>
        <v>100</v>
      </c>
      <c r="D31" s="16">
        <f>[27]Março!$F$7</f>
        <v>97</v>
      </c>
      <c r="E31" s="16">
        <f>[27]Março!$F$8</f>
        <v>97</v>
      </c>
      <c r="F31" s="16">
        <f>[27]Março!$F$9</f>
        <v>94</v>
      </c>
      <c r="G31" s="16">
        <f>[27]Março!$F$10</f>
        <v>100</v>
      </c>
      <c r="H31" s="16">
        <f>[27]Março!$F$11</f>
        <v>100</v>
      </c>
      <c r="I31" s="16">
        <f>[27]Março!$F$12</f>
        <v>100</v>
      </c>
      <c r="J31" s="16">
        <f>[27]Março!$F$13</f>
        <v>100</v>
      </c>
      <c r="K31" s="16">
        <f>[27]Março!$F$14</f>
        <v>98</v>
      </c>
      <c r="L31" s="16">
        <f>[27]Março!$F$15</f>
        <v>100</v>
      </c>
      <c r="M31" s="16">
        <f>[27]Março!$F$16</f>
        <v>99</v>
      </c>
      <c r="N31" s="16">
        <f>[27]Março!$F$17</f>
        <v>98</v>
      </c>
      <c r="O31" s="16">
        <f>[27]Março!$F$18</f>
        <v>100</v>
      </c>
      <c r="P31" s="16">
        <f>[27]Março!$F$19</f>
        <v>98</v>
      </c>
      <c r="Q31" s="16">
        <f>[27]Março!$F$20</f>
        <v>98</v>
      </c>
      <c r="R31" s="16">
        <f>[27]Março!$F$21</f>
        <v>97</v>
      </c>
      <c r="S31" s="16">
        <f>[27]Março!$F$22</f>
        <v>98</v>
      </c>
      <c r="T31" s="16">
        <f>[27]Março!$F$23</f>
        <v>99</v>
      </c>
      <c r="U31" s="16">
        <f>[27]Março!$F$24</f>
        <v>100</v>
      </c>
      <c r="V31" s="16">
        <f>[27]Março!$F$25</f>
        <v>100</v>
      </c>
      <c r="W31" s="16">
        <f>[27]Março!$F$26</f>
        <v>99</v>
      </c>
      <c r="X31" s="16">
        <f>[27]Março!$F$27</f>
        <v>97</v>
      </c>
      <c r="Y31" s="16">
        <f>[27]Março!$F$28</f>
        <v>96</v>
      </c>
      <c r="Z31" s="16">
        <f>[27]Março!$F$29</f>
        <v>100</v>
      </c>
      <c r="AA31" s="16">
        <f>[27]Março!$F$30</f>
        <v>100</v>
      </c>
      <c r="AB31" s="16">
        <f>[27]Março!$F$31</f>
        <v>100</v>
      </c>
      <c r="AC31" s="16">
        <f>[27]Março!$F$32</f>
        <v>100</v>
      </c>
      <c r="AD31" s="16">
        <f>[27]Março!$F$33</f>
        <v>100</v>
      </c>
      <c r="AE31" s="16">
        <f>[27]Março!$F$34</f>
        <v>99</v>
      </c>
      <c r="AF31" s="16">
        <f>[27]Março!$F$35</f>
        <v>100</v>
      </c>
      <c r="AG31" s="28">
        <f>MAX(B31:AF31)</f>
        <v>100</v>
      </c>
      <c r="AH31" s="126">
        <f>AVERAGE(B31:AF31)</f>
        <v>98.774193548387103</v>
      </c>
    </row>
    <row r="32" spans="1:34" ht="17.100000000000001" customHeight="1" x14ac:dyDescent="0.2">
      <c r="A32" s="148" t="s">
        <v>20</v>
      </c>
      <c r="B32" s="16">
        <f>[28]Março!$F$5</f>
        <v>96</v>
      </c>
      <c r="C32" s="16">
        <f>[28]Março!$F$6</f>
        <v>96</v>
      </c>
      <c r="D32" s="16">
        <f>[28]Março!$F$7</f>
        <v>91</v>
      </c>
      <c r="E32" s="16">
        <f>[28]Março!$F$8</f>
        <v>91</v>
      </c>
      <c r="F32" s="16">
        <f>[28]Março!$F$9</f>
        <v>87</v>
      </c>
      <c r="G32" s="16">
        <f>[28]Março!$F$10</f>
        <v>87</v>
      </c>
      <c r="H32" s="16">
        <f>[28]Março!$F$11</f>
        <v>93</v>
      </c>
      <c r="I32" s="16">
        <f>[28]Março!$F$12</f>
        <v>89</v>
      </c>
      <c r="J32" s="16">
        <f>[28]Março!$F$13</f>
        <v>94</v>
      </c>
      <c r="K32" s="16">
        <f>[28]Março!$F$14</f>
        <v>95</v>
      </c>
      <c r="L32" s="16">
        <f>[28]Março!$F$15</f>
        <v>91</v>
      </c>
      <c r="M32" s="16">
        <f>[28]Março!$F$16</f>
        <v>91</v>
      </c>
      <c r="N32" s="16">
        <f>[28]Março!$F$17</f>
        <v>89</v>
      </c>
      <c r="O32" s="16">
        <f>[28]Março!$F$18</f>
        <v>91</v>
      </c>
      <c r="P32" s="16">
        <f>[28]Março!$F$19</f>
        <v>85</v>
      </c>
      <c r="Q32" s="16">
        <f>[28]Março!$F$20</f>
        <v>90</v>
      </c>
      <c r="R32" s="16">
        <f>[28]Março!$F$21</f>
        <v>85</v>
      </c>
      <c r="S32" s="16">
        <f>[28]Março!$F$22</f>
        <v>84</v>
      </c>
      <c r="T32" s="16">
        <f>[28]Março!$F$23</f>
        <v>88</v>
      </c>
      <c r="U32" s="16">
        <f>[28]Março!$F$24</f>
        <v>84</v>
      </c>
      <c r="V32" s="16">
        <f>[28]Março!$F$25</f>
        <v>90</v>
      </c>
      <c r="W32" s="16">
        <f>[28]Março!$F$26</f>
        <v>94</v>
      </c>
      <c r="X32" s="16">
        <f>[28]Março!$F$27</f>
        <v>90</v>
      </c>
      <c r="Y32" s="16">
        <f>[28]Março!$F$28</f>
        <v>89</v>
      </c>
      <c r="Z32" s="16">
        <f>[28]Março!$F$29</f>
        <v>87</v>
      </c>
      <c r="AA32" s="16">
        <f>[28]Março!$F$30</f>
        <v>91</v>
      </c>
      <c r="AB32" s="16">
        <f>[28]Março!$F$31</f>
        <v>88</v>
      </c>
      <c r="AC32" s="16">
        <f>[28]Março!$F$32</f>
        <v>95</v>
      </c>
      <c r="AD32" s="16">
        <f>[28]Março!$F$33</f>
        <v>93</v>
      </c>
      <c r="AE32" s="16">
        <f>[28]Março!$F$34</f>
        <v>91</v>
      </c>
      <c r="AF32" s="16">
        <f>[28]Março!$F$35</f>
        <v>96</v>
      </c>
      <c r="AG32" s="28">
        <f>MAX(B32:AF32)</f>
        <v>96</v>
      </c>
      <c r="AH32" s="126">
        <f>AVERAGE(B32:AF32)</f>
        <v>90.354838709677423</v>
      </c>
    </row>
    <row r="33" spans="1:35" ht="17.100000000000001" customHeight="1" x14ac:dyDescent="0.2">
      <c r="A33" s="91" t="s">
        <v>145</v>
      </c>
      <c r="B33" s="82" t="str">
        <f>[29]Março!$F$5</f>
        <v>*</v>
      </c>
      <c r="C33" s="15" t="str">
        <f>[29]Março!$F$6</f>
        <v>*</v>
      </c>
      <c r="D33" s="15" t="str">
        <f>[29]Março!$F$7</f>
        <v>*</v>
      </c>
      <c r="E33" s="15" t="str">
        <f>[29]Março!$F$8</f>
        <v>*</v>
      </c>
      <c r="F33" s="15" t="str">
        <f>[29]Março!$F$9</f>
        <v>*</v>
      </c>
      <c r="G33" s="15" t="str">
        <f>[29]Março!$F$10</f>
        <v>*</v>
      </c>
      <c r="H33" s="15" t="str">
        <f>[29]Março!$F$11</f>
        <v>*</v>
      </c>
      <c r="I33" s="15" t="str">
        <f>[29]Março!$F$12</f>
        <v>*</v>
      </c>
      <c r="J33" s="15" t="str">
        <f>[29]Março!$F$13</f>
        <v>*</v>
      </c>
      <c r="K33" s="15" t="str">
        <f>[29]Março!$F$14</f>
        <v>*</v>
      </c>
      <c r="L33" s="15" t="str">
        <f>[29]Março!$F$15</f>
        <v>*</v>
      </c>
      <c r="M33" s="15" t="str">
        <f>[29]Março!$F$16</f>
        <v>*</v>
      </c>
      <c r="N33" s="15" t="str">
        <f>[29]Março!$F$17</f>
        <v>*</v>
      </c>
      <c r="O33" s="15" t="str">
        <f>[29]Março!$F$18</f>
        <v>*</v>
      </c>
      <c r="P33" s="15" t="str">
        <f>[29]Março!$F$19</f>
        <v>*</v>
      </c>
      <c r="Q33" s="15" t="str">
        <f>[29]Março!$F$20</f>
        <v>*</v>
      </c>
      <c r="R33" s="15" t="str">
        <f>[29]Março!$F$21</f>
        <v>*</v>
      </c>
      <c r="S33" s="15" t="str">
        <f>[29]Março!$F$22</f>
        <v>*</v>
      </c>
      <c r="T33" s="15" t="str">
        <f>[29]Março!$F$23</f>
        <v>*</v>
      </c>
      <c r="U33" s="15" t="str">
        <f>[29]Março!$F$24</f>
        <v>*</v>
      </c>
      <c r="V33" s="15">
        <f>[29]Março!$F$25</f>
        <v>92</v>
      </c>
      <c r="W33" s="15">
        <f>[29]Março!$F$26</f>
        <v>99</v>
      </c>
      <c r="X33" s="15">
        <f>[29]Março!$F$27</f>
        <v>96</v>
      </c>
      <c r="Y33" s="15">
        <f>[29]Março!$F$28</f>
        <v>97</v>
      </c>
      <c r="Z33" s="15">
        <f>[29]Março!$F$29</f>
        <v>95</v>
      </c>
      <c r="AA33" s="15">
        <f>[29]Março!$F$30</f>
        <v>98</v>
      </c>
      <c r="AB33" s="15">
        <f>[29]Março!$F$31</f>
        <v>98</v>
      </c>
      <c r="AC33" s="15">
        <f>[29]Março!$F$32</f>
        <v>98</v>
      </c>
      <c r="AD33" s="15">
        <f>[29]Março!$F$33</f>
        <v>97</v>
      </c>
      <c r="AE33" s="15">
        <f>[29]Março!$F$34</f>
        <v>97</v>
      </c>
      <c r="AF33" s="15">
        <f>[29]Março!$F$35</f>
        <v>98</v>
      </c>
      <c r="AG33" s="28">
        <f>MAX(B33:AF33)</f>
        <v>99</v>
      </c>
      <c r="AH33" s="126">
        <f t="shared" ref="AH33:AH38" si="9">AVERAGE(B33:AF33)</f>
        <v>96.818181818181813</v>
      </c>
    </row>
    <row r="34" spans="1:35" ht="17.100000000000001" customHeight="1" x14ac:dyDescent="0.2">
      <c r="A34" s="91" t="s">
        <v>146</v>
      </c>
      <c r="B34" s="15" t="str">
        <f>[30]Março!$F$5</f>
        <v>*</v>
      </c>
      <c r="C34" s="15" t="str">
        <f>[30]Março!$F$6</f>
        <v>*</v>
      </c>
      <c r="D34" s="15" t="str">
        <f>[30]Março!$F$7</f>
        <v>*</v>
      </c>
      <c r="E34" s="15" t="str">
        <f>[30]Março!$F$8</f>
        <v>*</v>
      </c>
      <c r="F34" s="15" t="str">
        <f>[30]Março!$F$9</f>
        <v>*</v>
      </c>
      <c r="G34" s="15" t="str">
        <f>[30]Março!$F$10</f>
        <v>*</v>
      </c>
      <c r="H34" s="15" t="str">
        <f>[30]Março!$F$11</f>
        <v>*</v>
      </c>
      <c r="I34" s="15" t="str">
        <f>[30]Março!$F$12</f>
        <v>*</v>
      </c>
      <c r="J34" s="15" t="str">
        <f>[30]Março!$F$13</f>
        <v>*</v>
      </c>
      <c r="K34" s="15" t="str">
        <f>[30]Março!$F$14</f>
        <v>*</v>
      </c>
      <c r="L34" s="15" t="str">
        <f>[30]Março!$F$15</f>
        <v>*</v>
      </c>
      <c r="M34" s="15" t="str">
        <f>[30]Março!$F$16</f>
        <v>*</v>
      </c>
      <c r="N34" s="15" t="str">
        <f>[30]Março!$F$17</f>
        <v>*</v>
      </c>
      <c r="O34" s="15" t="str">
        <f>[30]Março!$F$18</f>
        <v>*</v>
      </c>
      <c r="P34" s="15" t="str">
        <f>[30]Março!$F$19</f>
        <v>*</v>
      </c>
      <c r="Q34" s="15" t="str">
        <f>[30]Março!$F$20</f>
        <v>*</v>
      </c>
      <c r="R34" s="15" t="str">
        <f>[30]Março!$F$21</f>
        <v>*</v>
      </c>
      <c r="S34" s="15" t="str">
        <f>[30]Março!$F$22</f>
        <v>*</v>
      </c>
      <c r="T34" s="15" t="str">
        <f>[30]Março!$F$23</f>
        <v>*</v>
      </c>
      <c r="U34" s="15" t="str">
        <f>[30]Março!$F$24</f>
        <v>*</v>
      </c>
      <c r="V34" s="15" t="str">
        <f>[30]Março!$F$25</f>
        <v>*</v>
      </c>
      <c r="W34" s="15" t="str">
        <f>[30]Março!$F$26</f>
        <v>*</v>
      </c>
      <c r="X34" s="15" t="str">
        <f>[30]Março!$F$27</f>
        <v>*</v>
      </c>
      <c r="Y34" s="15" t="str">
        <f>[30]Março!$F$28</f>
        <v>*</v>
      </c>
      <c r="Z34" s="15" t="str">
        <f>[30]Março!$F$29</f>
        <v>*</v>
      </c>
      <c r="AA34" s="15" t="str">
        <f>[30]Março!$F$30</f>
        <v>*</v>
      </c>
      <c r="AB34" s="15" t="str">
        <f>[30]Março!$F$31</f>
        <v>*</v>
      </c>
      <c r="AC34" s="15" t="str">
        <f>[30]Março!$F$32</f>
        <v>*</v>
      </c>
      <c r="AD34" s="15" t="str">
        <f>[30]Março!$F$33</f>
        <v>*</v>
      </c>
      <c r="AE34" s="15" t="str">
        <f>[30]Março!$F$34</f>
        <v>*</v>
      </c>
      <c r="AF34" s="15" t="str">
        <f>[30]Março!$F$35</f>
        <v>*</v>
      </c>
      <c r="AG34" s="28" t="s">
        <v>132</v>
      </c>
      <c r="AH34" s="126" t="s">
        <v>132</v>
      </c>
    </row>
    <row r="35" spans="1:35" ht="17.100000000000001" customHeight="1" x14ac:dyDescent="0.2">
      <c r="A35" s="91" t="s">
        <v>147</v>
      </c>
      <c r="B35" s="15" t="str">
        <f>[31]Março!$F$5</f>
        <v>*</v>
      </c>
      <c r="C35" s="15" t="str">
        <f>[31]Março!$F$6</f>
        <v>*</v>
      </c>
      <c r="D35" s="15" t="str">
        <f>[31]Março!$F$7</f>
        <v>*</v>
      </c>
      <c r="E35" s="15" t="str">
        <f>[31]Março!$F$8</f>
        <v>*</v>
      </c>
      <c r="F35" s="15" t="str">
        <f>[31]Março!$F$9</f>
        <v>*</v>
      </c>
      <c r="G35" s="15" t="str">
        <f>[31]Março!$F$10</f>
        <v>*</v>
      </c>
      <c r="H35" s="15" t="str">
        <f>[31]Março!$F$11</f>
        <v>*</v>
      </c>
      <c r="I35" s="15" t="str">
        <f>[31]Março!$F$12</f>
        <v>*</v>
      </c>
      <c r="J35" s="15" t="str">
        <f>[31]Março!$F$13</f>
        <v>*</v>
      </c>
      <c r="K35" s="15" t="str">
        <f>[31]Março!$F$14</f>
        <v>*</v>
      </c>
      <c r="L35" s="15" t="str">
        <f>[31]Março!$F$15</f>
        <v>*</v>
      </c>
      <c r="M35" s="15" t="str">
        <f>[31]Março!$F$16</f>
        <v>*</v>
      </c>
      <c r="N35" s="15" t="str">
        <f>[31]Março!$F$17</f>
        <v>*</v>
      </c>
      <c r="O35" s="15" t="str">
        <f>[31]Março!$F$18</f>
        <v>*</v>
      </c>
      <c r="P35" s="15" t="str">
        <f>[31]Março!$F$19</f>
        <v>*</v>
      </c>
      <c r="Q35" s="15" t="str">
        <f>[31]Março!$F$20</f>
        <v>*</v>
      </c>
      <c r="R35" s="15" t="str">
        <f>[31]Março!$F$21</f>
        <v>*</v>
      </c>
      <c r="S35" s="15" t="str">
        <f>[31]Março!$F$22</f>
        <v>*</v>
      </c>
      <c r="T35" s="15" t="str">
        <f>[31]Março!$F$23</f>
        <v>*</v>
      </c>
      <c r="U35" s="15" t="str">
        <f>[31]Março!$F$24</f>
        <v>*</v>
      </c>
      <c r="V35" s="15">
        <f>[31]Março!$F$25</f>
        <v>91</v>
      </c>
      <c r="W35" s="15">
        <f>[31]Março!$F$26</f>
        <v>98</v>
      </c>
      <c r="X35" s="15">
        <f>[31]Março!$F$27</f>
        <v>94</v>
      </c>
      <c r="Y35" s="15">
        <f>[31]Março!$F$28</f>
        <v>93</v>
      </c>
      <c r="Z35" s="15">
        <f>[31]Março!$F$29</f>
        <v>97</v>
      </c>
      <c r="AA35" s="15">
        <f>[31]Março!$F$30</f>
        <v>94</v>
      </c>
      <c r="AB35" s="15">
        <f>[31]Março!$F$31</f>
        <v>97</v>
      </c>
      <c r="AC35" s="15">
        <f>[31]Março!$F$32</f>
        <v>98</v>
      </c>
      <c r="AD35" s="15">
        <f>[31]Março!$F$33</f>
        <v>97</v>
      </c>
      <c r="AE35" s="15">
        <f>[31]Março!$F$34</f>
        <v>98</v>
      </c>
      <c r="AF35" s="15">
        <f>[31]Março!$F$35</f>
        <v>98</v>
      </c>
      <c r="AG35" s="28">
        <f t="shared" ref="AG35" si="10">MAX(B35:AF35)</f>
        <v>98</v>
      </c>
      <c r="AH35" s="126">
        <f>AVERAGE(B35:AF35)</f>
        <v>95.909090909090907</v>
      </c>
    </row>
    <row r="36" spans="1:35" ht="17.100000000000001" customHeight="1" x14ac:dyDescent="0.2">
      <c r="A36" s="91" t="s">
        <v>148</v>
      </c>
      <c r="B36" s="15" t="str">
        <f>[32]Março!$F$5</f>
        <v>*</v>
      </c>
      <c r="C36" s="15" t="str">
        <f>[32]Março!$F$6</f>
        <v>*</v>
      </c>
      <c r="D36" s="15" t="str">
        <f>[32]Março!$F$7</f>
        <v>*</v>
      </c>
      <c r="E36" s="15" t="str">
        <f>[32]Março!$F$8</f>
        <v>*</v>
      </c>
      <c r="F36" s="15" t="str">
        <f>[32]Março!$F$9</f>
        <v>*</v>
      </c>
      <c r="G36" s="15" t="str">
        <f>[32]Março!$F$10</f>
        <v>*</v>
      </c>
      <c r="H36" s="15" t="str">
        <f>[32]Março!$F$11</f>
        <v>*</v>
      </c>
      <c r="I36" s="15" t="str">
        <f>[32]Março!$F$12</f>
        <v>*</v>
      </c>
      <c r="J36" s="15" t="str">
        <f>[32]Março!$F$13</f>
        <v>*</v>
      </c>
      <c r="K36" s="15" t="str">
        <f>[32]Março!$F$14</f>
        <v>*</v>
      </c>
      <c r="L36" s="15" t="str">
        <f>[32]Março!$F$15</f>
        <v>*</v>
      </c>
      <c r="M36" s="15" t="str">
        <f>[32]Março!$F$16</f>
        <v>*</v>
      </c>
      <c r="N36" s="15" t="str">
        <f>[32]Março!$F$17</f>
        <v>*</v>
      </c>
      <c r="O36" s="15" t="str">
        <f>[32]Março!$F$18</f>
        <v>*</v>
      </c>
      <c r="P36" s="15" t="str">
        <f>[32]Março!$F$19</f>
        <v>*</v>
      </c>
      <c r="Q36" s="15" t="str">
        <f>[32]Março!$F$20</f>
        <v>*</v>
      </c>
      <c r="R36" s="15" t="str">
        <f>[32]Março!$F$21</f>
        <v>*</v>
      </c>
      <c r="S36" s="15" t="str">
        <f>[32]Março!$F$22</f>
        <v>*</v>
      </c>
      <c r="T36" s="15" t="str">
        <f>[32]Março!$F$23</f>
        <v>*</v>
      </c>
      <c r="U36" s="15" t="str">
        <f>[32]Março!$F$24</f>
        <v>*</v>
      </c>
      <c r="V36" s="15" t="str">
        <f>[32]Março!$F$25</f>
        <v>*</v>
      </c>
      <c r="W36" s="15" t="str">
        <f>[32]Março!$F$26</f>
        <v>*</v>
      </c>
      <c r="X36" s="15" t="str">
        <f>[32]Março!$F$27</f>
        <v>*</v>
      </c>
      <c r="Y36" s="15" t="str">
        <f>[32]Março!$F$28</f>
        <v>*</v>
      </c>
      <c r="Z36" s="15" t="str">
        <f>[32]Março!$F$29</f>
        <v>*</v>
      </c>
      <c r="AA36" s="15" t="str">
        <f>[32]Março!$F$30</f>
        <v>*</v>
      </c>
      <c r="AB36" s="15" t="str">
        <f>[32]Março!$F$31</f>
        <v>*</v>
      </c>
      <c r="AC36" s="15" t="str">
        <f>[32]Março!$F$32</f>
        <v>*</v>
      </c>
      <c r="AD36" s="15" t="str">
        <f>[32]Março!$F$33</f>
        <v>*</v>
      </c>
      <c r="AE36" s="15" t="str">
        <f>[32]Março!$F$34</f>
        <v>*</v>
      </c>
      <c r="AF36" s="15" t="str">
        <f>[32]Março!$F$35</f>
        <v>*</v>
      </c>
      <c r="AG36" s="28" t="s">
        <v>132</v>
      </c>
      <c r="AH36" s="126" t="s">
        <v>132</v>
      </c>
    </row>
    <row r="37" spans="1:35" ht="17.100000000000001" customHeight="1" x14ac:dyDescent="0.2">
      <c r="A37" s="91" t="s">
        <v>149</v>
      </c>
      <c r="B37" s="15" t="str">
        <f>[33]Março!$F$5</f>
        <v>*</v>
      </c>
      <c r="C37" s="15" t="str">
        <f>[33]Março!$F$6</f>
        <v>*</v>
      </c>
      <c r="D37" s="15" t="str">
        <f>[33]Março!$F$7</f>
        <v>*</v>
      </c>
      <c r="E37" s="15" t="str">
        <f>[33]Março!$F$8</f>
        <v>*</v>
      </c>
      <c r="F37" s="15" t="str">
        <f>[33]Março!$F$9</f>
        <v>*</v>
      </c>
      <c r="G37" s="15" t="str">
        <f>[33]Março!$F$10</f>
        <v>*</v>
      </c>
      <c r="H37" s="15" t="str">
        <f>[33]Março!$F$11</f>
        <v>*</v>
      </c>
      <c r="I37" s="15" t="str">
        <f>[33]Março!$F$12</f>
        <v>*</v>
      </c>
      <c r="J37" s="15" t="str">
        <f>[33]Março!$F$13</f>
        <v>*</v>
      </c>
      <c r="K37" s="15" t="str">
        <f>[33]Março!$F$14</f>
        <v>*</v>
      </c>
      <c r="L37" s="15" t="str">
        <f>[33]Março!$F$15</f>
        <v>*</v>
      </c>
      <c r="M37" s="15" t="str">
        <f>[33]Março!$F$16</f>
        <v>*</v>
      </c>
      <c r="N37" s="15" t="str">
        <f>[33]Março!$F$17</f>
        <v>*</v>
      </c>
      <c r="O37" s="15" t="str">
        <f>[33]Março!$F$18</f>
        <v>*</v>
      </c>
      <c r="P37" s="15" t="str">
        <f>[33]Março!$F$19</f>
        <v>*</v>
      </c>
      <c r="Q37" s="15" t="str">
        <f>[33]Março!$F$20</f>
        <v>*</v>
      </c>
      <c r="R37" s="15" t="str">
        <f>[33]Março!$F$21</f>
        <v>*</v>
      </c>
      <c r="S37" s="15" t="str">
        <f>[33]Março!$F$22</f>
        <v>*</v>
      </c>
      <c r="T37" s="15" t="str">
        <f>[33]Março!$F$23</f>
        <v>*</v>
      </c>
      <c r="U37" s="15" t="str">
        <f>[33]Março!$F$24</f>
        <v>*</v>
      </c>
      <c r="V37" s="15">
        <f>[33]Março!$F$25</f>
        <v>97</v>
      </c>
      <c r="W37" s="15">
        <f>[33]Março!$F$26</f>
        <v>98</v>
      </c>
      <c r="X37" s="15">
        <f>[33]Março!$F$27</f>
        <v>73</v>
      </c>
      <c r="Y37" s="15" t="str">
        <f>[33]Março!$F$28</f>
        <v>*</v>
      </c>
      <c r="Z37" s="15">
        <f>[33]Março!$F$29</f>
        <v>96</v>
      </c>
      <c r="AA37" s="15">
        <f>[33]Março!$F$30</f>
        <v>86</v>
      </c>
      <c r="AB37" s="15">
        <f>[33]Março!$F$31</f>
        <v>96</v>
      </c>
      <c r="AC37" s="15" t="str">
        <f>[33]Março!$F$32</f>
        <v>*</v>
      </c>
      <c r="AD37" s="15" t="str">
        <f>[33]Março!$F$33</f>
        <v>*</v>
      </c>
      <c r="AE37" s="15" t="str">
        <f>[33]Março!$F$34</f>
        <v>*</v>
      </c>
      <c r="AF37" s="15" t="str">
        <f>[33]Março!$F$35</f>
        <v>*</v>
      </c>
      <c r="AG37" s="28">
        <f>MAX(B37:AF37)</f>
        <v>98</v>
      </c>
      <c r="AH37" s="126">
        <f t="shared" si="9"/>
        <v>91</v>
      </c>
    </row>
    <row r="38" spans="1:35" ht="17.100000000000001" customHeight="1" x14ac:dyDescent="0.2">
      <c r="A38" s="91" t="s">
        <v>150</v>
      </c>
      <c r="B38" s="15" t="str">
        <f>[34]Março!$F$5</f>
        <v>*</v>
      </c>
      <c r="C38" s="15" t="str">
        <f>[34]Março!$F$6</f>
        <v>*</v>
      </c>
      <c r="D38" s="15" t="str">
        <f>[34]Março!$F$7</f>
        <v>*</v>
      </c>
      <c r="E38" s="15" t="str">
        <f>[34]Março!$F$8</f>
        <v>*</v>
      </c>
      <c r="F38" s="15" t="str">
        <f>[34]Março!$F$9</f>
        <v>*</v>
      </c>
      <c r="G38" s="15" t="str">
        <f>[34]Março!$F$10</f>
        <v>*</v>
      </c>
      <c r="H38" s="15" t="str">
        <f>[34]Março!$F$11</f>
        <v>*</v>
      </c>
      <c r="I38" s="15" t="str">
        <f>[34]Março!$F$12</f>
        <v>*</v>
      </c>
      <c r="J38" s="15" t="str">
        <f>[34]Março!$F$13</f>
        <v>*</v>
      </c>
      <c r="K38" s="15" t="str">
        <f>[34]Março!$F$14</f>
        <v>*</v>
      </c>
      <c r="L38" s="15" t="str">
        <f>[34]Março!$F$15</f>
        <v>*</v>
      </c>
      <c r="M38" s="15" t="str">
        <f>[34]Março!$F$16</f>
        <v>*</v>
      </c>
      <c r="N38" s="15" t="str">
        <f>[34]Março!$F$17</f>
        <v>*</v>
      </c>
      <c r="O38" s="15" t="str">
        <f>[34]Março!$F$18</f>
        <v>*</v>
      </c>
      <c r="P38" s="15" t="str">
        <f>[34]Março!$F$19</f>
        <v>*</v>
      </c>
      <c r="Q38" s="15" t="str">
        <f>[34]Março!$F$20</f>
        <v>*</v>
      </c>
      <c r="R38" s="15" t="str">
        <f>[34]Março!$F$21</f>
        <v>*</v>
      </c>
      <c r="S38" s="15" t="str">
        <f>[34]Março!$F$22</f>
        <v>*</v>
      </c>
      <c r="T38" s="15" t="str">
        <f>[34]Março!$F$23</f>
        <v>*</v>
      </c>
      <c r="U38" s="15" t="str">
        <f>[34]Março!$F$24</f>
        <v>*</v>
      </c>
      <c r="V38" s="15">
        <f>[34]Março!$F$25</f>
        <v>82</v>
      </c>
      <c r="W38" s="15">
        <f>[34]Março!$F$26</f>
        <v>97</v>
      </c>
      <c r="X38" s="15">
        <f>[34]Março!$F$27</f>
        <v>95</v>
      </c>
      <c r="Y38" s="15">
        <f>[34]Março!$F$28</f>
        <v>95</v>
      </c>
      <c r="Z38" s="15">
        <f>[34]Março!$F$29</f>
        <v>96</v>
      </c>
      <c r="AA38" s="15">
        <f>[34]Março!$F$30</f>
        <v>93</v>
      </c>
      <c r="AB38" s="15">
        <f>[34]Março!$F$31</f>
        <v>97</v>
      </c>
      <c r="AC38" s="15">
        <f>[34]Março!$F$32</f>
        <v>97</v>
      </c>
      <c r="AD38" s="15">
        <f>[34]Março!$F$33</f>
        <v>93</v>
      </c>
      <c r="AE38" s="15">
        <f>[34]Março!$F$34</f>
        <v>97</v>
      </c>
      <c r="AF38" s="15">
        <f>[34]Março!$F$35</f>
        <v>98</v>
      </c>
      <c r="AG38" s="28">
        <f t="shared" ref="AG38" si="11">MAX(B38:AF38)</f>
        <v>98</v>
      </c>
      <c r="AH38" s="126">
        <f t="shared" si="9"/>
        <v>94.545454545454547</v>
      </c>
    </row>
    <row r="39" spans="1:35" ht="17.100000000000001" customHeight="1" x14ac:dyDescent="0.2">
      <c r="A39" s="91" t="s">
        <v>151</v>
      </c>
      <c r="B39" s="15" t="str">
        <f>[35]Março!$F$5</f>
        <v>*</v>
      </c>
      <c r="C39" s="15" t="str">
        <f>[35]Março!$F$6</f>
        <v>*</v>
      </c>
      <c r="D39" s="15" t="str">
        <f>[35]Março!$F$7</f>
        <v>*</v>
      </c>
      <c r="E39" s="15" t="str">
        <f>[35]Março!$F$8</f>
        <v>*</v>
      </c>
      <c r="F39" s="15" t="str">
        <f>[35]Março!$F$9</f>
        <v>*</v>
      </c>
      <c r="G39" s="15" t="str">
        <f>[35]Março!$F$10</f>
        <v>*</v>
      </c>
      <c r="H39" s="15" t="str">
        <f>[35]Março!$F$11</f>
        <v>*</v>
      </c>
      <c r="I39" s="15" t="str">
        <f>[35]Março!$F$12</f>
        <v>*</v>
      </c>
      <c r="J39" s="15" t="str">
        <f>[35]Março!$F$13</f>
        <v>*</v>
      </c>
      <c r="K39" s="15" t="str">
        <f>[35]Março!$F$14</f>
        <v>*</v>
      </c>
      <c r="L39" s="15" t="str">
        <f>[35]Março!$F$15</f>
        <v>*</v>
      </c>
      <c r="M39" s="15" t="str">
        <f>[35]Março!$F$16</f>
        <v>*</v>
      </c>
      <c r="N39" s="15" t="str">
        <f>[35]Março!$F$17</f>
        <v>*</v>
      </c>
      <c r="O39" s="15" t="str">
        <f>[35]Março!$F$18</f>
        <v>*</v>
      </c>
      <c r="P39" s="15" t="str">
        <f>[35]Março!$F$19</f>
        <v>*</v>
      </c>
      <c r="Q39" s="15" t="str">
        <f>[35]Março!$F$20</f>
        <v>*</v>
      </c>
      <c r="R39" s="15" t="str">
        <f>[35]Março!$F$21</f>
        <v>*</v>
      </c>
      <c r="S39" s="15" t="str">
        <f>[35]Março!$F$22</f>
        <v>*</v>
      </c>
      <c r="T39" s="15" t="str">
        <f>[35]Março!$F$23</f>
        <v>*</v>
      </c>
      <c r="U39" s="15" t="str">
        <f>[35]Março!$F$24</f>
        <v>*</v>
      </c>
      <c r="V39" s="15" t="str">
        <f>[35]Março!$F$25</f>
        <v>*</v>
      </c>
      <c r="W39" s="15" t="str">
        <f>[35]Março!$F$26</f>
        <v>*</v>
      </c>
      <c r="X39" s="15" t="str">
        <f>[35]Março!$F$27</f>
        <v>*</v>
      </c>
      <c r="Y39" s="15" t="str">
        <f>[35]Março!$F$28</f>
        <v>*</v>
      </c>
      <c r="Z39" s="15" t="str">
        <f>[35]Março!$F$29</f>
        <v>*</v>
      </c>
      <c r="AA39" s="15" t="str">
        <f>[35]Março!$F$30</f>
        <v>*</v>
      </c>
      <c r="AB39" s="15" t="str">
        <f>[35]Março!$F$31</f>
        <v>*</v>
      </c>
      <c r="AC39" s="15" t="str">
        <f>[35]Março!$F$32</f>
        <v>*</v>
      </c>
      <c r="AD39" s="15" t="str">
        <f>[35]Março!$F$33</f>
        <v>*</v>
      </c>
      <c r="AE39" s="15" t="str">
        <f>[35]Março!$F$34</f>
        <v>*</v>
      </c>
      <c r="AF39" s="15" t="str">
        <f>[35]Março!$F$35</f>
        <v>*</v>
      </c>
      <c r="AG39" s="28" t="s">
        <v>132</v>
      </c>
      <c r="AH39" s="126" t="s">
        <v>132</v>
      </c>
    </row>
    <row r="40" spans="1:35" ht="17.100000000000001" customHeight="1" x14ac:dyDescent="0.2">
      <c r="A40" s="91" t="s">
        <v>152</v>
      </c>
      <c r="B40" s="15" t="str">
        <f>[36]Março!$F$5</f>
        <v>*</v>
      </c>
      <c r="C40" s="15" t="str">
        <f>[36]Março!$F$6</f>
        <v>*</v>
      </c>
      <c r="D40" s="15" t="str">
        <f>[36]Março!$F$7</f>
        <v>*</v>
      </c>
      <c r="E40" s="15" t="str">
        <f>[36]Março!$F$8</f>
        <v>*</v>
      </c>
      <c r="F40" s="15" t="str">
        <f>[36]Março!$F$9</f>
        <v>*</v>
      </c>
      <c r="G40" s="15" t="str">
        <f>[36]Março!$F$10</f>
        <v>*</v>
      </c>
      <c r="H40" s="15" t="str">
        <f>[36]Março!$F$11</f>
        <v>*</v>
      </c>
      <c r="I40" s="15" t="str">
        <f>[36]Março!$F$12</f>
        <v>*</v>
      </c>
      <c r="J40" s="15" t="str">
        <f>[36]Março!$F$13</f>
        <v>*</v>
      </c>
      <c r="K40" s="15" t="str">
        <f>[36]Março!$F$14</f>
        <v>*</v>
      </c>
      <c r="L40" s="15" t="str">
        <f>[36]Março!$F$15</f>
        <v>*</v>
      </c>
      <c r="M40" s="15" t="str">
        <f>[36]Março!$F$16</f>
        <v>*</v>
      </c>
      <c r="N40" s="15" t="str">
        <f>[36]Março!$F$17</f>
        <v>*</v>
      </c>
      <c r="O40" s="15" t="str">
        <f>[36]Março!$F$18</f>
        <v>*</v>
      </c>
      <c r="P40" s="15" t="str">
        <f>[36]Março!$F$19</f>
        <v>*</v>
      </c>
      <c r="Q40" s="15" t="str">
        <f>[36]Março!$F$20</f>
        <v>*</v>
      </c>
      <c r="R40" s="15" t="str">
        <f>[36]Março!$F$21</f>
        <v>*</v>
      </c>
      <c r="S40" s="15" t="str">
        <f>[36]Março!$F$22</f>
        <v>*</v>
      </c>
      <c r="T40" s="15" t="str">
        <f>[36]Março!$F$23</f>
        <v>*</v>
      </c>
      <c r="U40" s="15" t="str">
        <f>[36]Março!$F$24</f>
        <v>*</v>
      </c>
      <c r="V40" s="15" t="str">
        <f>[36]Março!$F$25</f>
        <v>*</v>
      </c>
      <c r="W40" s="15" t="str">
        <f>[36]Março!$F$26</f>
        <v>*</v>
      </c>
      <c r="X40" s="15" t="str">
        <f>[36]Março!$F$27</f>
        <v>*</v>
      </c>
      <c r="Y40" s="15" t="str">
        <f>[36]Março!$F$28</f>
        <v>*</v>
      </c>
      <c r="Z40" s="15" t="str">
        <f>[36]Março!$F$29</f>
        <v>*</v>
      </c>
      <c r="AA40" s="15" t="str">
        <f>[36]Março!$F$30</f>
        <v>*</v>
      </c>
      <c r="AB40" s="15" t="str">
        <f>[36]Março!$F$31</f>
        <v>*</v>
      </c>
      <c r="AC40" s="15" t="str">
        <f>[36]Março!$F$32</f>
        <v>*</v>
      </c>
      <c r="AD40" s="15" t="str">
        <f>[36]Março!$F$33</f>
        <v>*</v>
      </c>
      <c r="AE40" s="15" t="str">
        <f>[36]Março!$F$34</f>
        <v>*</v>
      </c>
      <c r="AF40" s="15" t="str">
        <f>[36]Março!$F$35</f>
        <v>*</v>
      </c>
      <c r="AG40" s="28" t="s">
        <v>132</v>
      </c>
      <c r="AH40" s="126" t="s">
        <v>132</v>
      </c>
    </row>
    <row r="41" spans="1:35" ht="17.100000000000001" customHeight="1" x14ac:dyDescent="0.2">
      <c r="A41" s="91" t="s">
        <v>153</v>
      </c>
      <c r="B41" s="15" t="str">
        <f>[37]Março!$F$5</f>
        <v>*</v>
      </c>
      <c r="C41" s="15" t="str">
        <f>[37]Março!$F$6</f>
        <v>*</v>
      </c>
      <c r="D41" s="15" t="str">
        <f>[37]Março!$F$7</f>
        <v>*</v>
      </c>
      <c r="E41" s="15" t="str">
        <f>[37]Março!$F$8</f>
        <v>*</v>
      </c>
      <c r="F41" s="15" t="str">
        <f>[37]Março!$F$9</f>
        <v>*</v>
      </c>
      <c r="G41" s="15" t="str">
        <f>[37]Março!$F$10</f>
        <v>*</v>
      </c>
      <c r="H41" s="15" t="str">
        <f>[37]Março!$F$11</f>
        <v>*</v>
      </c>
      <c r="I41" s="15" t="str">
        <f>[37]Março!$F$12</f>
        <v>*</v>
      </c>
      <c r="J41" s="15" t="str">
        <f>[37]Março!$F$13</f>
        <v>*</v>
      </c>
      <c r="K41" s="15" t="str">
        <f>[37]Março!$F$14</f>
        <v>*</v>
      </c>
      <c r="L41" s="15" t="str">
        <f>[37]Março!$F$15</f>
        <v>*</v>
      </c>
      <c r="M41" s="15" t="str">
        <f>[37]Março!$F$16</f>
        <v>*</v>
      </c>
      <c r="N41" s="15" t="str">
        <f>[37]Março!$F$17</f>
        <v>*</v>
      </c>
      <c r="O41" s="15" t="str">
        <f>[37]Março!$F$18</f>
        <v>*</v>
      </c>
      <c r="P41" s="15" t="str">
        <f>[37]Março!$F$19</f>
        <v>*</v>
      </c>
      <c r="Q41" s="15" t="str">
        <f>[37]Março!$F$20</f>
        <v>*</v>
      </c>
      <c r="R41" s="15" t="str">
        <f>[37]Março!$F$21</f>
        <v>*</v>
      </c>
      <c r="S41" s="15" t="str">
        <f>[37]Março!$F$22</f>
        <v>*</v>
      </c>
      <c r="T41" s="15" t="str">
        <f>[37]Março!$F$23</f>
        <v>*</v>
      </c>
      <c r="U41" s="15" t="str">
        <f>[37]Março!$F$24</f>
        <v>*</v>
      </c>
      <c r="V41" s="15" t="str">
        <f>[37]Março!$F$25</f>
        <v>*</v>
      </c>
      <c r="W41" s="15" t="str">
        <f>[37]Março!$F$26</f>
        <v>*</v>
      </c>
      <c r="X41" s="15" t="str">
        <f>[37]Março!$F$27</f>
        <v>*</v>
      </c>
      <c r="Y41" s="15" t="str">
        <f>[37]Março!$F$28</f>
        <v>*</v>
      </c>
      <c r="Z41" s="15" t="str">
        <f>[37]Março!$F$29</f>
        <v>*</v>
      </c>
      <c r="AA41" s="15" t="str">
        <f>[37]Março!$F$30</f>
        <v>*</v>
      </c>
      <c r="AB41" s="15" t="str">
        <f>[37]Março!$F$31</f>
        <v>*</v>
      </c>
      <c r="AC41" s="15" t="str">
        <f>[37]Março!$F$32</f>
        <v>*</v>
      </c>
      <c r="AD41" s="15" t="str">
        <f>[37]Março!$F$33</f>
        <v>*</v>
      </c>
      <c r="AE41" s="15" t="str">
        <f>[37]Março!$F$34</f>
        <v>*</v>
      </c>
      <c r="AF41" s="15" t="str">
        <f>[37]Março!$F$35</f>
        <v>*</v>
      </c>
      <c r="AG41" s="28" t="s">
        <v>132</v>
      </c>
      <c r="AH41" s="126" t="s">
        <v>132</v>
      </c>
    </row>
    <row r="42" spans="1:35" ht="17.100000000000001" customHeight="1" x14ac:dyDescent="0.2">
      <c r="A42" s="91" t="s">
        <v>154</v>
      </c>
      <c r="B42" s="15" t="str">
        <f>[38]Março!$F$5</f>
        <v>*</v>
      </c>
      <c r="C42" s="15" t="str">
        <f>[38]Março!$F$6</f>
        <v>*</v>
      </c>
      <c r="D42" s="15" t="str">
        <f>[38]Março!$F$7</f>
        <v>*</v>
      </c>
      <c r="E42" s="15" t="str">
        <f>[38]Março!$F$8</f>
        <v>*</v>
      </c>
      <c r="F42" s="15" t="str">
        <f>[38]Março!$F$9</f>
        <v>*</v>
      </c>
      <c r="G42" s="15" t="str">
        <f>[38]Março!$F$10</f>
        <v>*</v>
      </c>
      <c r="H42" s="15" t="str">
        <f>[38]Março!$F$11</f>
        <v>*</v>
      </c>
      <c r="I42" s="15" t="str">
        <f>[38]Março!$F$12</f>
        <v>*</v>
      </c>
      <c r="J42" s="15" t="str">
        <f>[38]Março!$F$13</f>
        <v>*</v>
      </c>
      <c r="K42" s="15" t="str">
        <f>[38]Março!$F$14</f>
        <v>*</v>
      </c>
      <c r="L42" s="15" t="str">
        <f>[38]Março!$F$15</f>
        <v>*</v>
      </c>
      <c r="M42" s="15" t="str">
        <f>[38]Março!$F$16</f>
        <v>*</v>
      </c>
      <c r="N42" s="15" t="str">
        <f>[38]Março!$F$17</f>
        <v>*</v>
      </c>
      <c r="O42" s="15" t="str">
        <f>[38]Março!$F$18</f>
        <v>*</v>
      </c>
      <c r="P42" s="15" t="str">
        <f>[38]Março!$F$19</f>
        <v>*</v>
      </c>
      <c r="Q42" s="15" t="str">
        <f>[38]Março!$F$20</f>
        <v>*</v>
      </c>
      <c r="R42" s="15" t="str">
        <f>[38]Março!$F$21</f>
        <v>*</v>
      </c>
      <c r="S42" s="15" t="str">
        <f>[38]Março!$F$22</f>
        <v>*</v>
      </c>
      <c r="T42" s="15" t="str">
        <f>[38]Março!$F$23</f>
        <v>*</v>
      </c>
      <c r="U42" s="15" t="str">
        <f>[38]Março!$F$24</f>
        <v>*</v>
      </c>
      <c r="V42" s="15">
        <f>[38]Março!$F$25</f>
        <v>89</v>
      </c>
      <c r="W42" s="15">
        <f>[38]Março!$F$26</f>
        <v>99</v>
      </c>
      <c r="X42" s="15">
        <f>[38]Março!$F$27</f>
        <v>96</v>
      </c>
      <c r="Y42" s="15">
        <f>[38]Março!$F$28</f>
        <v>98</v>
      </c>
      <c r="Z42" s="15">
        <f>[38]Março!$F$29</f>
        <v>96</v>
      </c>
      <c r="AA42" s="15">
        <f>[38]Março!$F$30</f>
        <v>96</v>
      </c>
      <c r="AB42" s="15">
        <f>[38]Março!$F$31</f>
        <v>97</v>
      </c>
      <c r="AC42" s="15">
        <f>[38]Março!$F$32</f>
        <v>98</v>
      </c>
      <c r="AD42" s="15">
        <f>[38]Março!$F$33</f>
        <v>97</v>
      </c>
      <c r="AE42" s="15">
        <f>[38]Março!$F$34</f>
        <v>97</v>
      </c>
      <c r="AF42" s="15">
        <f>[38]Março!$F$35</f>
        <v>98</v>
      </c>
      <c r="AG42" s="28">
        <f t="shared" ref="AG42" si="12">MAX(B42:AF42)</f>
        <v>99</v>
      </c>
      <c r="AH42" s="126">
        <f t="shared" ref="AH42" si="13">AVERAGE(B42:AF42)</f>
        <v>96.454545454545453</v>
      </c>
    </row>
    <row r="43" spans="1:35" s="5" customFormat="1" ht="17.100000000000001" customHeight="1" x14ac:dyDescent="0.2">
      <c r="A43" s="93" t="s">
        <v>33</v>
      </c>
      <c r="B43" s="25">
        <f t="shared" ref="B43:AG43" si="14">MAX(B5:B42)</f>
        <v>100</v>
      </c>
      <c r="C43" s="25">
        <f t="shared" si="14"/>
        <v>100</v>
      </c>
      <c r="D43" s="25">
        <f t="shared" si="14"/>
        <v>100</v>
      </c>
      <c r="E43" s="25">
        <f t="shared" si="14"/>
        <v>100</v>
      </c>
      <c r="F43" s="25">
        <f t="shared" si="14"/>
        <v>100</v>
      </c>
      <c r="G43" s="25">
        <f t="shared" si="14"/>
        <v>100</v>
      </c>
      <c r="H43" s="25">
        <f t="shared" si="14"/>
        <v>100</v>
      </c>
      <c r="I43" s="25">
        <f t="shared" si="14"/>
        <v>100</v>
      </c>
      <c r="J43" s="25">
        <f t="shared" si="14"/>
        <v>100</v>
      </c>
      <c r="K43" s="25">
        <f t="shared" si="14"/>
        <v>100</v>
      </c>
      <c r="L43" s="25">
        <f t="shared" si="14"/>
        <v>100</v>
      </c>
      <c r="M43" s="25">
        <f t="shared" si="14"/>
        <v>100</v>
      </c>
      <c r="N43" s="25">
        <f t="shared" si="14"/>
        <v>100</v>
      </c>
      <c r="O43" s="25">
        <f t="shared" si="14"/>
        <v>100</v>
      </c>
      <c r="P43" s="25">
        <f t="shared" si="14"/>
        <v>98</v>
      </c>
      <c r="Q43" s="25">
        <f t="shared" si="14"/>
        <v>100</v>
      </c>
      <c r="R43" s="25">
        <f t="shared" si="14"/>
        <v>100</v>
      </c>
      <c r="S43" s="25">
        <f t="shared" si="14"/>
        <v>98</v>
      </c>
      <c r="T43" s="25">
        <f t="shared" si="14"/>
        <v>99</v>
      </c>
      <c r="U43" s="25">
        <f t="shared" si="14"/>
        <v>100</v>
      </c>
      <c r="V43" s="25">
        <f t="shared" si="14"/>
        <v>100</v>
      </c>
      <c r="W43" s="25">
        <f t="shared" si="14"/>
        <v>100</v>
      </c>
      <c r="X43" s="25">
        <f t="shared" si="14"/>
        <v>99</v>
      </c>
      <c r="Y43" s="25">
        <f t="shared" si="14"/>
        <v>98</v>
      </c>
      <c r="Z43" s="25">
        <f t="shared" si="14"/>
        <v>100</v>
      </c>
      <c r="AA43" s="25">
        <f t="shared" si="14"/>
        <v>100</v>
      </c>
      <c r="AB43" s="25">
        <f t="shared" si="14"/>
        <v>100</v>
      </c>
      <c r="AC43" s="25">
        <f t="shared" si="14"/>
        <v>100</v>
      </c>
      <c r="AD43" s="25">
        <f t="shared" si="14"/>
        <v>100</v>
      </c>
      <c r="AE43" s="25">
        <f t="shared" si="14"/>
        <v>100</v>
      </c>
      <c r="AF43" s="25">
        <f t="shared" si="14"/>
        <v>100</v>
      </c>
      <c r="AG43" s="28">
        <f t="shared" si="14"/>
        <v>100</v>
      </c>
      <c r="AH43" s="130">
        <f>AVERAGE(AH5:AH42)</f>
        <v>93.614087107635498</v>
      </c>
      <c r="AI43" s="8"/>
    </row>
    <row r="44" spans="1:35" x14ac:dyDescent="0.2">
      <c r="A44" s="84"/>
      <c r="B44" s="66"/>
      <c r="C44" s="66"/>
      <c r="D44" s="66" t="s">
        <v>143</v>
      </c>
      <c r="E44" s="66"/>
      <c r="F44" s="66"/>
      <c r="G44" s="6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71"/>
      <c r="AE44" s="71"/>
      <c r="AF44" s="86"/>
      <c r="AG44" s="68"/>
      <c r="AH44" s="111"/>
    </row>
    <row r="45" spans="1:35" x14ac:dyDescent="0.2">
      <c r="A45" s="84"/>
      <c r="B45" s="85" t="s">
        <v>134</v>
      </c>
      <c r="C45" s="85"/>
      <c r="D45" s="85"/>
      <c r="E45" s="85"/>
      <c r="F45" s="85"/>
      <c r="G45" s="85"/>
      <c r="H45" s="85"/>
      <c r="I45" s="85"/>
      <c r="J45" s="86"/>
      <c r="K45" s="86"/>
      <c r="L45" s="86"/>
      <c r="M45" s="86" t="s">
        <v>51</v>
      </c>
      <c r="N45" s="86"/>
      <c r="O45" s="86"/>
      <c r="P45" s="86"/>
      <c r="Q45" s="86"/>
      <c r="R45" s="86"/>
      <c r="S45" s="86"/>
      <c r="T45" s="150" t="s">
        <v>135</v>
      </c>
      <c r="U45" s="150"/>
      <c r="V45" s="150"/>
      <c r="W45" s="150"/>
      <c r="X45" s="150"/>
      <c r="Y45" s="86"/>
      <c r="Z45" s="86"/>
      <c r="AA45" s="86"/>
      <c r="AB45" s="86"/>
      <c r="AC45" s="86"/>
      <c r="AD45" s="86"/>
      <c r="AE45" s="86"/>
      <c r="AF45" s="86"/>
      <c r="AG45" s="68"/>
      <c r="AH45" s="111"/>
    </row>
    <row r="46" spans="1:35" x14ac:dyDescent="0.2">
      <c r="A46" s="64"/>
      <c r="B46" s="86"/>
      <c r="C46" s="86"/>
      <c r="D46" s="86"/>
      <c r="E46" s="86"/>
      <c r="F46" s="86"/>
      <c r="G46" s="86"/>
      <c r="H46" s="86"/>
      <c r="I46" s="86"/>
      <c r="J46" s="87"/>
      <c r="K46" s="87"/>
      <c r="L46" s="87"/>
      <c r="M46" s="87" t="s">
        <v>52</v>
      </c>
      <c r="N46" s="87"/>
      <c r="O46" s="87"/>
      <c r="P46" s="87"/>
      <c r="Q46" s="86"/>
      <c r="R46" s="86"/>
      <c r="S46" s="86"/>
      <c r="T46" s="151" t="s">
        <v>136</v>
      </c>
      <c r="U46" s="151"/>
      <c r="V46" s="151"/>
      <c r="W46" s="151"/>
      <c r="X46" s="151"/>
      <c r="Y46" s="86"/>
      <c r="Z46" s="86"/>
      <c r="AA46" s="86"/>
      <c r="AB46" s="86"/>
      <c r="AC46" s="86"/>
      <c r="AD46" s="71"/>
      <c r="AE46" s="71"/>
      <c r="AF46" s="86"/>
      <c r="AG46" s="68"/>
      <c r="AH46" s="111"/>
    </row>
    <row r="47" spans="1:35" x14ac:dyDescent="0.2">
      <c r="A47" s="84"/>
      <c r="B47" s="66"/>
      <c r="C47" s="66"/>
      <c r="D47" s="66"/>
      <c r="E47" s="66"/>
      <c r="F47" s="66"/>
      <c r="G47" s="66"/>
      <c r="H47" s="66"/>
      <c r="I47" s="66"/>
      <c r="J47" s="6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71"/>
      <c r="AE47" s="71"/>
      <c r="AF47" s="86"/>
      <c r="AG47" s="68"/>
      <c r="AH47" s="111"/>
    </row>
    <row r="48" spans="1:35" x14ac:dyDescent="0.2">
      <c r="A48" s="64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71"/>
      <c r="AF48" s="86"/>
      <c r="AG48" s="68"/>
      <c r="AH48" s="111"/>
    </row>
    <row r="49" spans="1:36" ht="13.5" thickBot="1" x14ac:dyDescent="0.25">
      <c r="A49" s="78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6"/>
      <c r="AF49" s="74"/>
      <c r="AG49" s="75"/>
      <c r="AH49" s="124"/>
    </row>
    <row r="54" spans="1:36" x14ac:dyDescent="0.2">
      <c r="AI54" s="145" t="s">
        <v>50</v>
      </c>
    </row>
    <row r="55" spans="1:36" x14ac:dyDescent="0.2">
      <c r="AH55" s="145" t="s">
        <v>50</v>
      </c>
    </row>
    <row r="56" spans="1:36" x14ac:dyDescent="0.2">
      <c r="AJ56" s="24" t="s">
        <v>50</v>
      </c>
    </row>
    <row r="59" spans="1:36" x14ac:dyDescent="0.2">
      <c r="AI59" s="145" t="s">
        <v>50</v>
      </c>
      <c r="AJ59" s="24" t="s">
        <v>50</v>
      </c>
    </row>
  </sheetData>
  <sheetProtection algorithmName="SHA-512" hashValue="C89qdGvgLrq1OjMrIB5vUQHvugxLtaeYQUJGjM7xHPJdIQkSidTpw7pR2d1vmy4vVZnxNpC0cUZp3c4pGmILZg==" saltValue="P5N84fnABdPtoL5TSQq24w==" spinCount="100000" sheet="1" objects="1" scenarios="1"/>
  <mergeCells count="36">
    <mergeCell ref="A2:A4"/>
    <mergeCell ref="S3:S4"/>
    <mergeCell ref="B2:AH2"/>
    <mergeCell ref="AF3:AF4"/>
    <mergeCell ref="AE3:AE4"/>
    <mergeCell ref="B3:B4"/>
    <mergeCell ref="C3:C4"/>
    <mergeCell ref="D3:D4"/>
    <mergeCell ref="E3:E4"/>
    <mergeCell ref="V3:V4"/>
    <mergeCell ref="K3:K4"/>
    <mergeCell ref="L3:L4"/>
    <mergeCell ref="J3:J4"/>
    <mergeCell ref="N3:N4"/>
    <mergeCell ref="T3:T4"/>
    <mergeCell ref="T45:X45"/>
    <mergeCell ref="F3:F4"/>
    <mergeCell ref="G3:G4"/>
    <mergeCell ref="H3:H4"/>
    <mergeCell ref="U3:U4"/>
    <mergeCell ref="T46:X46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Z3:Z4"/>
    <mergeCell ref="M3:M4"/>
    <mergeCell ref="I3:I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5"/>
  <sheetViews>
    <sheetView zoomScale="90" zoomScaleNormal="90" workbookViewId="0">
      <selection activeCell="AK62" sqref="AK62"/>
    </sheetView>
  </sheetViews>
  <sheetFormatPr defaultRowHeight="12.75" x14ac:dyDescent="0.2"/>
  <cols>
    <col min="1" max="1" width="18.85546875" style="2" customWidth="1"/>
    <col min="2" max="2" width="6.42578125" style="2" customWidth="1"/>
    <col min="3" max="3" width="6.140625" style="2" customWidth="1"/>
    <col min="4" max="4" width="5.140625" style="2" customWidth="1"/>
    <col min="5" max="5" width="5" style="2" customWidth="1"/>
    <col min="6" max="9" width="5.140625" style="2" customWidth="1"/>
    <col min="10" max="10" width="5" style="2" customWidth="1"/>
    <col min="11" max="12" width="5.140625" style="2" customWidth="1"/>
    <col min="13" max="13" width="5" style="2" customWidth="1"/>
    <col min="14" max="14" width="5.7109375" style="2" customWidth="1"/>
    <col min="15" max="15" width="5" style="2" customWidth="1"/>
    <col min="16" max="16" width="5.28515625" style="2" customWidth="1"/>
    <col min="17" max="17" width="5.140625" style="2" customWidth="1"/>
    <col min="18" max="20" width="5.28515625" style="2" customWidth="1"/>
    <col min="21" max="21" width="5.140625" style="2" customWidth="1"/>
    <col min="22" max="22" width="5" style="2" customWidth="1"/>
    <col min="23" max="24" width="5.140625" style="2" customWidth="1"/>
    <col min="25" max="25" width="5.7109375" style="2" customWidth="1"/>
    <col min="26" max="26" width="5" style="2" customWidth="1"/>
    <col min="27" max="28" width="5.140625" style="2" customWidth="1"/>
    <col min="29" max="29" width="5.42578125" style="2" bestFit="1" customWidth="1"/>
    <col min="30" max="32" width="5.140625" style="2" customWidth="1"/>
    <col min="33" max="33" width="6.85546875" style="6" customWidth="1"/>
    <col min="34" max="34" width="7.140625" style="1" customWidth="1"/>
  </cols>
  <sheetData>
    <row r="1" spans="1:34" ht="20.100000000000001" customHeight="1" x14ac:dyDescent="0.2">
      <c r="A1" s="155" t="s">
        <v>27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25"/>
    </row>
    <row r="2" spans="1:34" s="4" customFormat="1" ht="20.100000000000001" customHeight="1" x14ac:dyDescent="0.2">
      <c r="A2" s="158" t="s">
        <v>21</v>
      </c>
      <c r="B2" s="153" t="s">
        <v>133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4"/>
    </row>
    <row r="3" spans="1:34" s="5" customFormat="1" ht="20.100000000000001" customHeight="1" x14ac:dyDescent="0.2">
      <c r="A3" s="158"/>
      <c r="B3" s="152">
        <v>1</v>
      </c>
      <c r="C3" s="152">
        <f>SUM(B3+1)</f>
        <v>2</v>
      </c>
      <c r="D3" s="152">
        <f t="shared" ref="D3:AD3" si="0">SUM(C3+1)</f>
        <v>3</v>
      </c>
      <c r="E3" s="152">
        <f t="shared" si="0"/>
        <v>4</v>
      </c>
      <c r="F3" s="152">
        <f t="shared" si="0"/>
        <v>5</v>
      </c>
      <c r="G3" s="152">
        <f t="shared" si="0"/>
        <v>6</v>
      </c>
      <c r="H3" s="152">
        <f t="shared" si="0"/>
        <v>7</v>
      </c>
      <c r="I3" s="152">
        <f t="shared" si="0"/>
        <v>8</v>
      </c>
      <c r="J3" s="152">
        <f t="shared" si="0"/>
        <v>9</v>
      </c>
      <c r="K3" s="152">
        <f t="shared" si="0"/>
        <v>10</v>
      </c>
      <c r="L3" s="152">
        <f t="shared" si="0"/>
        <v>11</v>
      </c>
      <c r="M3" s="152">
        <f t="shared" si="0"/>
        <v>12</v>
      </c>
      <c r="N3" s="152">
        <f t="shared" si="0"/>
        <v>13</v>
      </c>
      <c r="O3" s="152">
        <f t="shared" si="0"/>
        <v>14</v>
      </c>
      <c r="P3" s="152">
        <f t="shared" si="0"/>
        <v>15</v>
      </c>
      <c r="Q3" s="152">
        <f t="shared" si="0"/>
        <v>16</v>
      </c>
      <c r="R3" s="152">
        <f t="shared" si="0"/>
        <v>17</v>
      </c>
      <c r="S3" s="152">
        <f t="shared" si="0"/>
        <v>18</v>
      </c>
      <c r="T3" s="152">
        <f t="shared" si="0"/>
        <v>19</v>
      </c>
      <c r="U3" s="152">
        <f t="shared" si="0"/>
        <v>20</v>
      </c>
      <c r="V3" s="152">
        <f t="shared" si="0"/>
        <v>21</v>
      </c>
      <c r="W3" s="152">
        <f t="shared" si="0"/>
        <v>22</v>
      </c>
      <c r="X3" s="152">
        <f t="shared" si="0"/>
        <v>23</v>
      </c>
      <c r="Y3" s="152">
        <f t="shared" si="0"/>
        <v>24</v>
      </c>
      <c r="Z3" s="152">
        <f t="shared" si="0"/>
        <v>25</v>
      </c>
      <c r="AA3" s="152">
        <f t="shared" si="0"/>
        <v>26</v>
      </c>
      <c r="AB3" s="152">
        <f t="shared" si="0"/>
        <v>27</v>
      </c>
      <c r="AC3" s="152">
        <f t="shared" si="0"/>
        <v>28</v>
      </c>
      <c r="AD3" s="152">
        <f t="shared" si="0"/>
        <v>29</v>
      </c>
      <c r="AE3" s="152">
        <v>30</v>
      </c>
      <c r="AF3" s="152">
        <v>31</v>
      </c>
      <c r="AG3" s="26" t="s">
        <v>42</v>
      </c>
      <c r="AH3" s="107" t="s">
        <v>40</v>
      </c>
    </row>
    <row r="4" spans="1:34" s="5" customFormat="1" ht="20.100000000000001" customHeight="1" x14ac:dyDescent="0.2">
      <c r="A4" s="158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26" t="s">
        <v>39</v>
      </c>
      <c r="AH4" s="107" t="s">
        <v>39</v>
      </c>
    </row>
    <row r="5" spans="1:34" s="5" customFormat="1" ht="20.100000000000001" customHeight="1" x14ac:dyDescent="0.2">
      <c r="A5" s="148" t="s">
        <v>45</v>
      </c>
      <c r="B5" s="14">
        <f>[1]Março!$G$5</f>
        <v>38</v>
      </c>
      <c r="C5" s="14">
        <f>[1]Março!$G$6</f>
        <v>40</v>
      </c>
      <c r="D5" s="14">
        <f>[1]Março!$G$7</f>
        <v>40</v>
      </c>
      <c r="E5" s="14">
        <f>[1]Março!$G$8</f>
        <v>41</v>
      </c>
      <c r="F5" s="14">
        <f>[1]Março!$G$9</f>
        <v>40</v>
      </c>
      <c r="G5" s="14">
        <f>[1]Março!$G$10</f>
        <v>40</v>
      </c>
      <c r="H5" s="14">
        <f>[1]Março!$G$11</f>
        <v>46</v>
      </c>
      <c r="I5" s="14">
        <f>[1]Março!$G$12</f>
        <v>45</v>
      </c>
      <c r="J5" s="14">
        <f>[1]Março!$G$13</f>
        <v>46</v>
      </c>
      <c r="K5" s="14">
        <f>[1]Março!$G$14</f>
        <v>46</v>
      </c>
      <c r="L5" s="14">
        <f>[1]Março!$G$15</f>
        <v>48</v>
      </c>
      <c r="M5" s="14">
        <f>[1]Março!$G$16</f>
        <v>47</v>
      </c>
      <c r="N5" s="14">
        <f>[1]Março!$G$17</f>
        <v>35</v>
      </c>
      <c r="O5" s="14">
        <f>[1]Março!$G$18</f>
        <v>37</v>
      </c>
      <c r="P5" s="14">
        <f>[1]Março!$G$19</f>
        <v>46</v>
      </c>
      <c r="Q5" s="14">
        <f>[1]Março!$G$20</f>
        <v>30</v>
      </c>
      <c r="R5" s="14">
        <f>[1]Março!$G$21</f>
        <v>37</v>
      </c>
      <c r="S5" s="14">
        <f>[1]Março!$G$22</f>
        <v>40</v>
      </c>
      <c r="T5" s="14">
        <f>[1]Março!$G$23</f>
        <v>36</v>
      </c>
      <c r="U5" s="14">
        <f>[1]Março!$G$24</f>
        <v>39</v>
      </c>
      <c r="V5" s="14">
        <f>[1]Março!$G$25</f>
        <v>44</v>
      </c>
      <c r="W5" s="14">
        <f>[1]Março!$G$26</f>
        <v>42</v>
      </c>
      <c r="X5" s="14">
        <f>[1]Março!$G$27</f>
        <v>44</v>
      </c>
      <c r="Y5" s="14">
        <f>[1]Março!$G$28</f>
        <v>32</v>
      </c>
      <c r="Z5" s="14">
        <f>[1]Março!$G$29</f>
        <v>49</v>
      </c>
      <c r="AA5" s="14">
        <f>[1]Março!$G$30</f>
        <v>64</v>
      </c>
      <c r="AB5" s="14">
        <f>[1]Março!$G$31</f>
        <v>64</v>
      </c>
      <c r="AC5" s="14">
        <f>[1]Março!$G$32</f>
        <v>72</v>
      </c>
      <c r="AD5" s="14">
        <f>[1]Março!$G$33</f>
        <v>35</v>
      </c>
      <c r="AE5" s="14">
        <f>[1]Março!$G$34</f>
        <v>45</v>
      </c>
      <c r="AF5" s="14">
        <f>[1]Março!$G$35</f>
        <v>80</v>
      </c>
      <c r="AG5" s="27">
        <f>MIN(B5:AF5)</f>
        <v>30</v>
      </c>
      <c r="AH5" s="108">
        <f>AVERAGE(B5:AF5)</f>
        <v>44.774193548387096</v>
      </c>
    </row>
    <row r="6" spans="1:34" ht="17.100000000000001" customHeight="1" x14ac:dyDescent="0.2">
      <c r="A6" s="148" t="s">
        <v>0</v>
      </c>
      <c r="B6" s="15">
        <f>[2]Março!$G$5</f>
        <v>49</v>
      </c>
      <c r="C6" s="15">
        <f>[2]Março!$G$6</f>
        <v>43</v>
      </c>
      <c r="D6" s="15">
        <f>[2]Março!$G$7</f>
        <v>33</v>
      </c>
      <c r="E6" s="15">
        <f>[2]Março!$G$8</f>
        <v>30</v>
      </c>
      <c r="F6" s="15">
        <f>[2]Março!$G$9</f>
        <v>46</v>
      </c>
      <c r="G6" s="15">
        <f>[2]Março!$G$10</f>
        <v>51</v>
      </c>
      <c r="H6" s="15">
        <f>[2]Março!$G$11</f>
        <v>45</v>
      </c>
      <c r="I6" s="15">
        <f>[2]Março!$G$12</f>
        <v>34</v>
      </c>
      <c r="J6" s="15">
        <f>[2]Março!$G$13</f>
        <v>42</v>
      </c>
      <c r="K6" s="15">
        <f>[2]Março!$G$14</f>
        <v>43</v>
      </c>
      <c r="L6" s="15">
        <f>[2]Março!$G$15</f>
        <v>41</v>
      </c>
      <c r="M6" s="15">
        <f>[2]Março!$G$16</f>
        <v>49</v>
      </c>
      <c r="N6" s="15">
        <f>[2]Março!$G$17</f>
        <v>46</v>
      </c>
      <c r="O6" s="15">
        <f>[2]Março!$G$18</f>
        <v>39</v>
      </c>
      <c r="P6" s="15">
        <f>[2]Março!$G$19</f>
        <v>38</v>
      </c>
      <c r="Q6" s="15">
        <f>[2]Março!$G$20</f>
        <v>39</v>
      </c>
      <c r="R6" s="15">
        <f>[2]Março!$G$21</f>
        <v>30</v>
      </c>
      <c r="S6" s="15">
        <f>[2]Março!$G$22</f>
        <v>34</v>
      </c>
      <c r="T6" s="15">
        <f>[2]Março!$G$23</f>
        <v>29</v>
      </c>
      <c r="U6" s="15">
        <f>[2]Março!$G$24</f>
        <v>54</v>
      </c>
      <c r="V6" s="15">
        <f>[2]Março!$G$25</f>
        <v>58</v>
      </c>
      <c r="W6" s="15">
        <f>[2]Março!$G$26</f>
        <v>45</v>
      </c>
      <c r="X6" s="15">
        <f>[2]Março!$G$27</f>
        <v>38</v>
      </c>
      <c r="Y6" s="15">
        <f>[2]Março!$G$28</f>
        <v>44</v>
      </c>
      <c r="Z6" s="15">
        <f>[2]Março!$G$29</f>
        <v>69</v>
      </c>
      <c r="AA6" s="15">
        <f>[2]Março!$G$30</f>
        <v>46</v>
      </c>
      <c r="AB6" s="15">
        <f>[2]Março!$G$31</f>
        <v>63</v>
      </c>
      <c r="AC6" s="15">
        <f>[2]Março!$G$32</f>
        <v>67</v>
      </c>
      <c r="AD6" s="15">
        <f>[2]Março!$G$33</f>
        <v>62</v>
      </c>
      <c r="AE6" s="15">
        <f>[2]Março!$G$34</f>
        <v>56</v>
      </c>
      <c r="AF6" s="15">
        <f>[2]Março!$G$35</f>
        <v>57</v>
      </c>
      <c r="AG6" s="28">
        <f>MIN(B6:AF6)</f>
        <v>29</v>
      </c>
      <c r="AH6" s="126">
        <f t="shared" ref="AH6:AH16" si="1">AVERAGE(B6:AF6)</f>
        <v>45.806451612903224</v>
      </c>
    </row>
    <row r="7" spans="1:34" ht="17.100000000000001" customHeight="1" x14ac:dyDescent="0.2">
      <c r="A7" s="148" t="s">
        <v>1</v>
      </c>
      <c r="B7" s="15">
        <f>[3]Março!$G$5</f>
        <v>43</v>
      </c>
      <c r="C7" s="15">
        <f>[3]Março!$G$6</f>
        <v>45</v>
      </c>
      <c r="D7" s="15">
        <f>[3]Março!$G$7</f>
        <v>38</v>
      </c>
      <c r="E7" s="15">
        <f>[3]Março!$G$8</f>
        <v>36</v>
      </c>
      <c r="F7" s="15">
        <f>[3]Março!$G$9</f>
        <v>39</v>
      </c>
      <c r="G7" s="15">
        <f>[3]Março!$G$10</f>
        <v>43</v>
      </c>
      <c r="H7" s="15">
        <f>[3]Março!$G$11</f>
        <v>50</v>
      </c>
      <c r="I7" s="15">
        <f>[3]Março!$G$12</f>
        <v>44</v>
      </c>
      <c r="J7" s="15">
        <f>[3]Março!$G$13</f>
        <v>48</v>
      </c>
      <c r="K7" s="15">
        <f>[3]Março!$G$14</f>
        <v>57</v>
      </c>
      <c r="L7" s="15">
        <f>[3]Março!$G$15</f>
        <v>54</v>
      </c>
      <c r="M7" s="15">
        <f>[3]Março!$G$16</f>
        <v>50</v>
      </c>
      <c r="N7" s="15">
        <f>[3]Março!$G$17</f>
        <v>49</v>
      </c>
      <c r="O7" s="15">
        <f>[3]Março!$G$18</f>
        <v>44</v>
      </c>
      <c r="P7" s="15">
        <f>[3]Março!$G$19</f>
        <v>50</v>
      </c>
      <c r="Q7" s="15">
        <f>[3]Março!$G$20</f>
        <v>49</v>
      </c>
      <c r="R7" s="15">
        <f>[3]Março!$G$21</f>
        <v>44</v>
      </c>
      <c r="S7" s="15">
        <f>[3]Março!$G$22</f>
        <v>50</v>
      </c>
      <c r="T7" s="15">
        <f>[3]Março!$G$23</f>
        <v>52</v>
      </c>
      <c r="U7" s="15">
        <f>[3]Março!$G$24</f>
        <v>48</v>
      </c>
      <c r="V7" s="15">
        <f>[3]Março!$G$25</f>
        <v>49</v>
      </c>
      <c r="W7" s="15">
        <f>[3]Março!$G$26</f>
        <v>48</v>
      </c>
      <c r="X7" s="15">
        <f>[3]Março!$G$27</f>
        <v>42</v>
      </c>
      <c r="Y7" s="15">
        <f>[3]Março!$G$28</f>
        <v>42</v>
      </c>
      <c r="Z7" s="15">
        <f>[3]Março!$G$29</f>
        <v>68</v>
      </c>
      <c r="AA7" s="15">
        <f>[3]Março!$G$30</f>
        <v>53</v>
      </c>
      <c r="AB7" s="15">
        <f>[3]Março!$G$31</f>
        <v>53</v>
      </c>
      <c r="AC7" s="15">
        <f>[3]Março!$G$32</f>
        <v>70</v>
      </c>
      <c r="AD7" s="15">
        <f>[3]Março!$G$33</f>
        <v>56</v>
      </c>
      <c r="AE7" s="15">
        <f>[3]Março!$G$34</f>
        <v>51</v>
      </c>
      <c r="AF7" s="15">
        <f>[3]Março!$G$35</f>
        <v>57</v>
      </c>
      <c r="AG7" s="28">
        <f t="shared" ref="AG7:AG16" si="2">MIN(B7:AF7)</f>
        <v>36</v>
      </c>
      <c r="AH7" s="126">
        <f t="shared" si="1"/>
        <v>49.096774193548384</v>
      </c>
    </row>
    <row r="8" spans="1:34" ht="17.100000000000001" customHeight="1" x14ac:dyDescent="0.2">
      <c r="A8" s="148" t="s">
        <v>55</v>
      </c>
      <c r="B8" s="15">
        <f>[4]Março!$G$5</f>
        <v>47</v>
      </c>
      <c r="C8" s="15">
        <f>[4]Março!$G$6</f>
        <v>45</v>
      </c>
      <c r="D8" s="15">
        <f>[4]Março!$G$7</f>
        <v>44</v>
      </c>
      <c r="E8" s="15">
        <f>[4]Março!$G$8</f>
        <v>39</v>
      </c>
      <c r="F8" s="15">
        <f>[4]Março!$G$9</f>
        <v>40</v>
      </c>
      <c r="G8" s="15">
        <f>[4]Março!$G$10</f>
        <v>46</v>
      </c>
      <c r="H8" s="15">
        <f>[4]Março!$G$11</f>
        <v>46</v>
      </c>
      <c r="I8" s="15">
        <f>[4]Março!$G$12</f>
        <v>43</v>
      </c>
      <c r="J8" s="15">
        <f>[4]Março!$G$13</f>
        <v>57</v>
      </c>
      <c r="K8" s="15">
        <f>[4]Março!$G$14</f>
        <v>55</v>
      </c>
      <c r="L8" s="15">
        <f>[4]Março!$G$15</f>
        <v>42</v>
      </c>
      <c r="M8" s="15">
        <f>[4]Março!$G$16</f>
        <v>42</v>
      </c>
      <c r="N8" s="15">
        <f>[4]Março!$G$17</f>
        <v>46</v>
      </c>
      <c r="O8" s="15">
        <f>[4]Março!$G$18</f>
        <v>38</v>
      </c>
      <c r="P8" s="15">
        <f>[4]Março!$G$19</f>
        <v>44</v>
      </c>
      <c r="Q8" s="15">
        <f>[4]Março!$G$20</f>
        <v>48</v>
      </c>
      <c r="R8" s="15">
        <f>[4]Março!$G$21</f>
        <v>42</v>
      </c>
      <c r="S8" s="15">
        <f>[4]Março!$G$22</f>
        <v>41</v>
      </c>
      <c r="T8" s="15">
        <f>[4]Março!$G$23</f>
        <v>41</v>
      </c>
      <c r="U8" s="15">
        <f>[4]Março!$G$24</f>
        <v>35</v>
      </c>
      <c r="V8" s="15">
        <f>[4]Março!$G$25</f>
        <v>52</v>
      </c>
      <c r="W8" s="15">
        <f>[4]Março!$G$26</f>
        <v>50</v>
      </c>
      <c r="X8" s="15">
        <f>[4]Março!$G$27</f>
        <v>48</v>
      </c>
      <c r="Y8" s="15">
        <f>[4]Março!$G$28</f>
        <v>38</v>
      </c>
      <c r="Z8" s="15">
        <f>[4]Março!$G$29</f>
        <v>57</v>
      </c>
      <c r="AA8" s="15">
        <f>[4]Março!$G$30</f>
        <v>66</v>
      </c>
      <c r="AB8" s="15">
        <f>[4]Março!$G$31</f>
        <v>47</v>
      </c>
      <c r="AC8" s="15">
        <f>[4]Março!$G$32</f>
        <v>53</v>
      </c>
      <c r="AD8" s="15">
        <f>[4]Março!$G$33</f>
        <v>34</v>
      </c>
      <c r="AE8" s="15">
        <f>[4]Março!$G$34</f>
        <v>53</v>
      </c>
      <c r="AF8" s="15">
        <f>[4]Março!$G$35</f>
        <v>68</v>
      </c>
      <c r="AG8" s="28">
        <f t="shared" si="2"/>
        <v>34</v>
      </c>
      <c r="AH8" s="126">
        <f t="shared" si="1"/>
        <v>46.677419354838712</v>
      </c>
    </row>
    <row r="9" spans="1:34" ht="17.100000000000001" customHeight="1" x14ac:dyDescent="0.2">
      <c r="A9" s="148" t="s">
        <v>46</v>
      </c>
      <c r="B9" s="15" t="str">
        <f>[5]Março!$G$5</f>
        <v>*</v>
      </c>
      <c r="C9" s="15" t="str">
        <f>[5]Março!$G$6</f>
        <v>*</v>
      </c>
      <c r="D9" s="15" t="str">
        <f>[5]Março!$G$7</f>
        <v>*</v>
      </c>
      <c r="E9" s="15" t="str">
        <f>[5]Março!$G$8</f>
        <v>*</v>
      </c>
      <c r="F9" s="15" t="str">
        <f>[5]Março!$G$9</f>
        <v>*</v>
      </c>
      <c r="G9" s="15" t="str">
        <f>[5]Março!$G$10</f>
        <v>*</v>
      </c>
      <c r="H9" s="15" t="str">
        <f>[5]Março!$G$11</f>
        <v>*</v>
      </c>
      <c r="I9" s="15" t="str">
        <f>[5]Março!$G$12</f>
        <v>*</v>
      </c>
      <c r="J9" s="15" t="str">
        <f>[5]Março!$G$13</f>
        <v>*</v>
      </c>
      <c r="K9" s="15" t="str">
        <f>[5]Março!$G$14</f>
        <v>*</v>
      </c>
      <c r="L9" s="15" t="str">
        <f>[5]Março!$G$15</f>
        <v>*</v>
      </c>
      <c r="M9" s="15" t="str">
        <f>[5]Março!$G$16</f>
        <v>*</v>
      </c>
      <c r="N9" s="15" t="str">
        <f>[5]Março!$G$17</f>
        <v>*</v>
      </c>
      <c r="O9" s="15" t="str">
        <f>[5]Março!$G$18</f>
        <v>*</v>
      </c>
      <c r="P9" s="15" t="str">
        <f>[5]Março!$G$19</f>
        <v>*</v>
      </c>
      <c r="Q9" s="15" t="str">
        <f>[5]Março!$G$20</f>
        <v>*</v>
      </c>
      <c r="R9" s="15" t="str">
        <f>[5]Março!$G$21</f>
        <v>*</v>
      </c>
      <c r="S9" s="15" t="str">
        <f>[5]Março!$G$22</f>
        <v>*</v>
      </c>
      <c r="T9" s="15" t="str">
        <f>[5]Março!$G$23</f>
        <v>*</v>
      </c>
      <c r="U9" s="15" t="str">
        <f>[5]Março!$G$24</f>
        <v>*</v>
      </c>
      <c r="V9" s="15" t="str">
        <f>[5]Março!$G$25</f>
        <v>*</v>
      </c>
      <c r="W9" s="15" t="str">
        <f>[5]Março!$G$26</f>
        <v>*</v>
      </c>
      <c r="X9" s="15" t="str">
        <f>[5]Março!$G$27</f>
        <v>*</v>
      </c>
      <c r="Y9" s="15" t="str">
        <f>[5]Março!$G$28</f>
        <v>*</v>
      </c>
      <c r="Z9" s="15" t="str">
        <f>[5]Março!$G$29</f>
        <v>*</v>
      </c>
      <c r="AA9" s="15" t="str">
        <f>[5]Março!$G$30</f>
        <v>*</v>
      </c>
      <c r="AB9" s="15" t="str">
        <f>[5]Março!$G$31</f>
        <v>*</v>
      </c>
      <c r="AC9" s="15" t="str">
        <f>[5]Março!$G$32</f>
        <v>*</v>
      </c>
      <c r="AD9" s="15" t="str">
        <f>[5]Março!$G$33</f>
        <v>*</v>
      </c>
      <c r="AE9" s="15" t="str">
        <f>[5]Março!$G$34</f>
        <v>*</v>
      </c>
      <c r="AF9" s="15" t="str">
        <f>[5]Março!$G$35</f>
        <v>*</v>
      </c>
      <c r="AG9" s="28" t="s">
        <v>132</v>
      </c>
      <c r="AH9" s="126" t="s">
        <v>132</v>
      </c>
    </row>
    <row r="10" spans="1:34" ht="17.100000000000001" customHeight="1" x14ac:dyDescent="0.2">
      <c r="A10" s="148" t="s">
        <v>2</v>
      </c>
      <c r="B10" s="15">
        <f>[6]Março!$G$5</f>
        <v>52</v>
      </c>
      <c r="C10" s="15">
        <f>[6]Março!$G$6</f>
        <v>51</v>
      </c>
      <c r="D10" s="15">
        <f>[6]Março!$G$7</f>
        <v>35</v>
      </c>
      <c r="E10" s="15">
        <f>[6]Março!$G$8</f>
        <v>40</v>
      </c>
      <c r="F10" s="15">
        <f>[6]Março!$G$9</f>
        <v>50</v>
      </c>
      <c r="G10" s="15">
        <f>[6]Março!$G$10</f>
        <v>62</v>
      </c>
      <c r="H10" s="15">
        <f>[6]Março!$G$11</f>
        <v>54</v>
      </c>
      <c r="I10" s="15">
        <f>[6]Março!$G$12</f>
        <v>49</v>
      </c>
      <c r="J10" s="15">
        <f>[6]Março!$G$13</f>
        <v>54</v>
      </c>
      <c r="K10" s="15">
        <f>[6]Março!$G$14</f>
        <v>61</v>
      </c>
      <c r="L10" s="15">
        <f>[6]Março!$G$15</f>
        <v>55</v>
      </c>
      <c r="M10" s="15">
        <f>[6]Março!$G$16</f>
        <v>56</v>
      </c>
      <c r="N10" s="15">
        <f>[6]Março!$G$17</f>
        <v>53</v>
      </c>
      <c r="O10" s="15">
        <f>[6]Março!$G$18</f>
        <v>52</v>
      </c>
      <c r="P10" s="15">
        <f>[6]Março!$G$19</f>
        <v>52</v>
      </c>
      <c r="Q10" s="15">
        <f>[6]Março!$G$20</f>
        <v>49</v>
      </c>
      <c r="R10" s="15">
        <f>[6]Março!$G$21</f>
        <v>43</v>
      </c>
      <c r="S10" s="15">
        <f>[6]Março!$G$22</f>
        <v>44</v>
      </c>
      <c r="T10" s="15">
        <f>[6]Março!$G$23</f>
        <v>63</v>
      </c>
      <c r="U10" s="15">
        <f>[6]Março!$G$24</f>
        <v>54</v>
      </c>
      <c r="V10" s="15">
        <f>[6]Março!$G$25</f>
        <v>59</v>
      </c>
      <c r="W10" s="15">
        <f>[6]Março!$G$26</f>
        <v>54</v>
      </c>
      <c r="X10" s="15">
        <f>[6]Março!$G$27</f>
        <v>46</v>
      </c>
      <c r="Y10" s="15">
        <f>[6]Março!$G$28</f>
        <v>48</v>
      </c>
      <c r="Z10" s="15">
        <f>[6]Março!$G$29</f>
        <v>64</v>
      </c>
      <c r="AA10" s="15">
        <f>[6]Março!$G$30</f>
        <v>57</v>
      </c>
      <c r="AB10" s="15">
        <f>[6]Março!$G$31</f>
        <v>61</v>
      </c>
      <c r="AC10" s="15">
        <f>[6]Março!$G$32</f>
        <v>71</v>
      </c>
      <c r="AD10" s="15">
        <f>[6]Março!$G$33</f>
        <v>58</v>
      </c>
      <c r="AE10" s="15">
        <f>[6]Março!$G$34</f>
        <v>56</v>
      </c>
      <c r="AF10" s="15">
        <f>[6]Março!$G$35</f>
        <v>70</v>
      </c>
      <c r="AG10" s="28">
        <f t="shared" si="2"/>
        <v>35</v>
      </c>
      <c r="AH10" s="126">
        <f t="shared" si="1"/>
        <v>53.967741935483872</v>
      </c>
    </row>
    <row r="11" spans="1:34" ht="17.100000000000001" customHeight="1" x14ac:dyDescent="0.2">
      <c r="A11" s="148" t="s">
        <v>3</v>
      </c>
      <c r="B11" s="15">
        <f>[7]Março!$G$5</f>
        <v>42</v>
      </c>
      <c r="C11" s="15">
        <f>[7]Março!$G$6</f>
        <v>45</v>
      </c>
      <c r="D11" s="15">
        <f>[7]Março!$G$7</f>
        <v>39</v>
      </c>
      <c r="E11" s="15">
        <f>[7]Março!$G$8</f>
        <v>34</v>
      </c>
      <c r="F11" s="15">
        <f>[7]Março!$G$9</f>
        <v>39</v>
      </c>
      <c r="G11" s="15">
        <f>[7]Março!$G$10</f>
        <v>39</v>
      </c>
      <c r="H11" s="15">
        <f>[7]Março!$G$11</f>
        <v>39</v>
      </c>
      <c r="I11" s="15">
        <f>[7]Março!$G$12</f>
        <v>42</v>
      </c>
      <c r="J11" s="15">
        <f>[7]Março!$G$13</f>
        <v>48</v>
      </c>
      <c r="K11" s="15">
        <f>[7]Março!$G$14</f>
        <v>42</v>
      </c>
      <c r="L11" s="15">
        <f>[7]Março!$G$15</f>
        <v>49</v>
      </c>
      <c r="M11" s="15">
        <f>[7]Março!$G$16</f>
        <v>45</v>
      </c>
      <c r="N11" s="15">
        <f>[7]Março!$G$17</f>
        <v>36</v>
      </c>
      <c r="O11" s="15">
        <f>[7]Março!$G$18</f>
        <v>38</v>
      </c>
      <c r="P11" s="15">
        <f>[7]Março!$G$19</f>
        <v>49</v>
      </c>
      <c r="Q11" s="15">
        <f>[7]Março!$G$20</f>
        <v>39</v>
      </c>
      <c r="R11" s="15">
        <f>[7]Março!$G$21</f>
        <v>41</v>
      </c>
      <c r="S11" s="15">
        <f>[7]Março!$G$22</f>
        <v>38</v>
      </c>
      <c r="T11" s="15">
        <f>[7]Março!$G$23</f>
        <v>33</v>
      </c>
      <c r="U11" s="15">
        <f>[7]Março!$G$24</f>
        <v>30</v>
      </c>
      <c r="V11" s="15">
        <f>[7]Março!$G$25</f>
        <v>48</v>
      </c>
      <c r="W11" s="15">
        <f>[7]Março!$G$26</f>
        <v>44</v>
      </c>
      <c r="X11" s="15">
        <f>[7]Março!$G$27</f>
        <v>42</v>
      </c>
      <c r="Y11" s="15">
        <f>[7]Março!$G$28</f>
        <v>37</v>
      </c>
      <c r="Z11" s="15">
        <f>[7]Março!$G$29</f>
        <v>48</v>
      </c>
      <c r="AA11" s="15">
        <f>[7]Março!$G$30</f>
        <v>49</v>
      </c>
      <c r="AB11" s="15">
        <f>[7]Março!$G$31</f>
        <v>63</v>
      </c>
      <c r="AC11" s="15">
        <f>[7]Março!$G$32</f>
        <v>51</v>
      </c>
      <c r="AD11" s="15">
        <f>[7]Março!$G$33</f>
        <v>35</v>
      </c>
      <c r="AE11" s="15">
        <f>[7]Março!$G$34</f>
        <v>43</v>
      </c>
      <c r="AF11" s="15">
        <f>[7]Março!$G$35</f>
        <v>55</v>
      </c>
      <c r="AG11" s="28">
        <f t="shared" si="2"/>
        <v>30</v>
      </c>
      <c r="AH11" s="126">
        <f>AVERAGE(B11:AF11)</f>
        <v>42.645161290322584</v>
      </c>
    </row>
    <row r="12" spans="1:34" ht="17.100000000000001" customHeight="1" x14ac:dyDescent="0.2">
      <c r="A12" s="148" t="s">
        <v>4</v>
      </c>
      <c r="B12" s="15">
        <f>[8]Março!$G$5</f>
        <v>43</v>
      </c>
      <c r="C12" s="15">
        <f>[8]Março!$G$6</f>
        <v>43</v>
      </c>
      <c r="D12" s="15">
        <f>[8]Março!$G$7</f>
        <v>40</v>
      </c>
      <c r="E12" s="15">
        <f>[8]Março!$G$8</f>
        <v>49</v>
      </c>
      <c r="F12" s="15">
        <f>[8]Março!$G$9</f>
        <v>50</v>
      </c>
      <c r="G12" s="15">
        <f>[8]Março!$G$10</f>
        <v>43</v>
      </c>
      <c r="H12" s="15">
        <f>[8]Março!$G$11</f>
        <v>42</v>
      </c>
      <c r="I12" s="15">
        <f>[8]Março!$G$12</f>
        <v>44</v>
      </c>
      <c r="J12" s="15">
        <f>[8]Março!$G$13</f>
        <v>50</v>
      </c>
      <c r="K12" s="15">
        <f>[8]Março!$G$14</f>
        <v>51</v>
      </c>
      <c r="L12" s="15">
        <f>[8]Março!$G$15</f>
        <v>50</v>
      </c>
      <c r="M12" s="15">
        <f>[8]Março!$G$16</f>
        <v>47</v>
      </c>
      <c r="N12" s="15">
        <f>[8]Março!$G$17</f>
        <v>38</v>
      </c>
      <c r="O12" s="15">
        <f>[8]Março!$G$18</f>
        <v>40</v>
      </c>
      <c r="P12" s="15">
        <f>[8]Março!$G$19</f>
        <v>43</v>
      </c>
      <c r="Q12" s="15">
        <f>[8]Março!$G$20</f>
        <v>42</v>
      </c>
      <c r="R12" s="15">
        <f>[8]Março!$G$21</f>
        <v>45</v>
      </c>
      <c r="S12" s="15">
        <f>[8]Março!$G$22</f>
        <v>41</v>
      </c>
      <c r="T12" s="15">
        <f>[8]Março!$G$23</f>
        <v>36</v>
      </c>
      <c r="U12" s="15">
        <f>[8]Março!$G$24</f>
        <v>35</v>
      </c>
      <c r="V12" s="15">
        <f>[8]Março!$G$25</f>
        <v>53</v>
      </c>
      <c r="W12" s="15">
        <f>[8]Março!$G$26</f>
        <v>49</v>
      </c>
      <c r="X12" s="15">
        <f>[8]Março!$G$27</f>
        <v>47</v>
      </c>
      <c r="Y12" s="15">
        <f>[8]Março!$G$28</f>
        <v>43</v>
      </c>
      <c r="Z12" s="15">
        <f>[8]Março!$G$29</f>
        <v>51</v>
      </c>
      <c r="AA12" s="15">
        <f>[8]Março!$G$30</f>
        <v>54</v>
      </c>
      <c r="AB12" s="15">
        <f>[8]Março!$G$31</f>
        <v>79</v>
      </c>
      <c r="AC12" s="15">
        <f>[8]Março!$G$32</f>
        <v>73</v>
      </c>
      <c r="AD12" s="15">
        <f>[8]Março!$G$33</f>
        <v>41</v>
      </c>
      <c r="AE12" s="15">
        <f>[8]Março!$G$34</f>
        <v>48</v>
      </c>
      <c r="AF12" s="15">
        <f>[8]Março!$G$35</f>
        <v>65</v>
      </c>
      <c r="AG12" s="28">
        <f t="shared" si="2"/>
        <v>35</v>
      </c>
      <c r="AH12" s="126">
        <f t="shared" si="1"/>
        <v>47.58064516129032</v>
      </c>
    </row>
    <row r="13" spans="1:34" ht="17.100000000000001" customHeight="1" x14ac:dyDescent="0.2">
      <c r="A13" s="148" t="s">
        <v>5</v>
      </c>
      <c r="B13" s="16">
        <f>[9]Março!$G$5</f>
        <v>53</v>
      </c>
      <c r="C13" s="16">
        <f>[9]Março!$G$6</f>
        <v>51</v>
      </c>
      <c r="D13" s="16">
        <f>[9]Março!$G$7</f>
        <v>56</v>
      </c>
      <c r="E13" s="16">
        <f>[9]Março!$G$8</f>
        <v>49</v>
      </c>
      <c r="F13" s="16">
        <f>[9]Março!$G$9</f>
        <v>46</v>
      </c>
      <c r="G13" s="16">
        <f>[9]Março!$G$10</f>
        <v>61</v>
      </c>
      <c r="H13" s="16">
        <f>[9]Março!$G$11</f>
        <v>51</v>
      </c>
      <c r="I13" s="16">
        <f>[9]Março!$G$12</f>
        <v>43</v>
      </c>
      <c r="J13" s="16">
        <f>[9]Março!$G$13</f>
        <v>50</v>
      </c>
      <c r="K13" s="16">
        <f>[9]Março!$G$14</f>
        <v>72</v>
      </c>
      <c r="L13" s="16">
        <f>[9]Março!$G$15</f>
        <v>57</v>
      </c>
      <c r="M13" s="16">
        <f>[9]Março!$G$16</f>
        <v>57</v>
      </c>
      <c r="N13" s="16">
        <f>[9]Março!$G$17</f>
        <v>48</v>
      </c>
      <c r="O13" s="16">
        <f>[9]Março!$G$18</f>
        <v>51</v>
      </c>
      <c r="P13" s="16">
        <f>[9]Março!$G$19</f>
        <v>50</v>
      </c>
      <c r="Q13" s="16">
        <f>[9]Março!$G$20</f>
        <v>51</v>
      </c>
      <c r="R13" s="16">
        <f>[9]Março!$G$21</f>
        <v>54</v>
      </c>
      <c r="S13" s="16">
        <f>[9]Março!$G$22</f>
        <v>55</v>
      </c>
      <c r="T13" s="16">
        <f>[9]Março!$G$23</f>
        <v>59</v>
      </c>
      <c r="U13" s="16">
        <f>[9]Março!$G$24</f>
        <v>67</v>
      </c>
      <c r="V13" s="16">
        <f>[9]Março!$G$25</f>
        <v>66</v>
      </c>
      <c r="W13" s="16">
        <f>[9]Março!$G$26</f>
        <v>64</v>
      </c>
      <c r="X13" s="16">
        <f>[9]Março!$G$27</f>
        <v>51</v>
      </c>
      <c r="Y13" s="16">
        <f>[9]Março!$G$28</f>
        <v>51</v>
      </c>
      <c r="Z13" s="16">
        <f>[9]Março!$G$29</f>
        <v>68</v>
      </c>
      <c r="AA13" s="16">
        <f>[9]Março!$G$30</f>
        <v>51</v>
      </c>
      <c r="AB13" s="16">
        <f>[9]Março!$G$31</f>
        <v>58</v>
      </c>
      <c r="AC13" s="16">
        <f>[9]Março!$G$32</f>
        <v>66</v>
      </c>
      <c r="AD13" s="16">
        <f>[9]Março!$G$33</f>
        <v>57</v>
      </c>
      <c r="AE13" s="16">
        <f>[9]Março!$G$34</f>
        <v>76</v>
      </c>
      <c r="AF13" s="16">
        <f>[9]Março!$G$35</f>
        <v>62</v>
      </c>
      <c r="AG13" s="28">
        <f t="shared" si="2"/>
        <v>43</v>
      </c>
      <c r="AH13" s="126">
        <f t="shared" si="1"/>
        <v>56.483870967741936</v>
      </c>
    </row>
    <row r="14" spans="1:34" ht="17.100000000000001" customHeight="1" x14ac:dyDescent="0.2">
      <c r="A14" s="148" t="s">
        <v>48</v>
      </c>
      <c r="B14" s="16">
        <f>[10]Março!$G$5</f>
        <v>39</v>
      </c>
      <c r="C14" s="16">
        <f>[10]Março!$G$6</f>
        <v>39</v>
      </c>
      <c r="D14" s="16">
        <f>[10]Março!$G$7</f>
        <v>38</v>
      </c>
      <c r="E14" s="16">
        <f>[10]Março!$G$8</f>
        <v>48</v>
      </c>
      <c r="F14" s="16">
        <f>[10]Março!$G$9</f>
        <v>46</v>
      </c>
      <c r="G14" s="16">
        <f>[10]Março!$G$10</f>
        <v>46</v>
      </c>
      <c r="H14" s="16">
        <f>[10]Março!$G$11</f>
        <v>43</v>
      </c>
      <c r="I14" s="16">
        <f>[10]Março!$G$12</f>
        <v>44</v>
      </c>
      <c r="J14" s="16">
        <f>[10]Março!$G$13</f>
        <v>46</v>
      </c>
      <c r="K14" s="16">
        <f>[10]Março!$G$14</f>
        <v>47</v>
      </c>
      <c r="L14" s="16">
        <f>[10]Março!$G$15</f>
        <v>55</v>
      </c>
      <c r="M14" s="16">
        <f>[10]Março!$G$16</f>
        <v>48</v>
      </c>
      <c r="N14" s="16">
        <f>[10]Março!$G$17</f>
        <v>48</v>
      </c>
      <c r="O14" s="16">
        <f>[10]Março!$G$18</f>
        <v>42</v>
      </c>
      <c r="P14" s="16">
        <f>[10]Março!$G$19</f>
        <v>47</v>
      </c>
      <c r="Q14" s="16">
        <f>[10]Março!$G$20</f>
        <v>50</v>
      </c>
      <c r="R14" s="16">
        <f>[10]Março!$G$21</f>
        <v>40</v>
      </c>
      <c r="S14" s="16">
        <f>[10]Março!$G$22</f>
        <v>48</v>
      </c>
      <c r="T14" s="16">
        <f>[10]Março!$G$23</f>
        <v>44</v>
      </c>
      <c r="U14" s="16">
        <f>[10]Março!$G$24</f>
        <v>46</v>
      </c>
      <c r="V14" s="16">
        <f>[10]Março!$G$25</f>
        <v>52</v>
      </c>
      <c r="W14" s="16">
        <f>[10]Março!$G$26</f>
        <v>39</v>
      </c>
      <c r="X14" s="16">
        <f>[10]Março!$G$27</f>
        <v>46</v>
      </c>
      <c r="Y14" s="16">
        <f>[10]Março!$G$28</f>
        <v>47</v>
      </c>
      <c r="Z14" s="16">
        <f>[10]Março!$G$29</f>
        <v>44</v>
      </c>
      <c r="AA14" s="16">
        <f>[10]Março!$G$30</f>
        <v>52</v>
      </c>
      <c r="AB14" s="16">
        <f>[10]Março!$G$31</f>
        <v>77</v>
      </c>
      <c r="AC14" s="16">
        <f>[10]Março!$G$32</f>
        <v>72</v>
      </c>
      <c r="AD14" s="16">
        <f>[10]Março!$G$33</f>
        <v>44</v>
      </c>
      <c r="AE14" s="16">
        <f>[10]Março!$G$34</f>
        <v>44</v>
      </c>
      <c r="AF14" s="16">
        <f>[10]Março!$G$35</f>
        <v>61</v>
      </c>
      <c r="AG14" s="28">
        <f>MIN(B14:AF14)</f>
        <v>38</v>
      </c>
      <c r="AH14" s="126">
        <f>AVERAGE(B14:AF14)</f>
        <v>47.806451612903224</v>
      </c>
    </row>
    <row r="15" spans="1:34" ht="17.100000000000001" customHeight="1" x14ac:dyDescent="0.2">
      <c r="A15" s="148" t="s">
        <v>6</v>
      </c>
      <c r="B15" s="16">
        <f>[11]Março!$G$5</f>
        <v>44</v>
      </c>
      <c r="C15" s="16">
        <f>[11]Março!$G$6</f>
        <v>40</v>
      </c>
      <c r="D15" s="16">
        <f>[11]Março!$G$7</f>
        <v>37</v>
      </c>
      <c r="E15" s="16">
        <f>[11]Março!$G$8</f>
        <v>36</v>
      </c>
      <c r="F15" s="16">
        <f>[11]Março!$G$9</f>
        <v>44</v>
      </c>
      <c r="G15" s="16">
        <f>[11]Março!$G$10</f>
        <v>54</v>
      </c>
      <c r="H15" s="16">
        <f>[11]Março!$G$11</f>
        <v>51</v>
      </c>
      <c r="I15" s="16">
        <f>[11]Março!$G$12</f>
        <v>45</v>
      </c>
      <c r="J15" s="16">
        <f>[11]Março!$G$13</f>
        <v>55</v>
      </c>
      <c r="K15" s="16">
        <f>[11]Março!$G$14</f>
        <v>53</v>
      </c>
      <c r="L15" s="16">
        <f>[11]Março!$G$15</f>
        <v>55</v>
      </c>
      <c r="M15" s="16">
        <f>[11]Março!$G$16</f>
        <v>50</v>
      </c>
      <c r="N15" s="16">
        <f>[11]Março!$G$17</f>
        <v>48</v>
      </c>
      <c r="O15" s="16">
        <f>[11]Março!$G$18</f>
        <v>50</v>
      </c>
      <c r="P15" s="16">
        <f>[11]Março!$G$19</f>
        <v>51</v>
      </c>
      <c r="Q15" s="16">
        <f>[11]Março!$G$20</f>
        <v>57</v>
      </c>
      <c r="R15" s="16">
        <f>[11]Março!$G$21</f>
        <v>44</v>
      </c>
      <c r="S15" s="16">
        <f>[11]Março!$G$22</f>
        <v>44</v>
      </c>
      <c r="T15" s="16">
        <f>[11]Março!$G$23</f>
        <v>46</v>
      </c>
      <c r="U15" s="16">
        <f>[11]Março!$G$24</f>
        <v>56</v>
      </c>
      <c r="V15" s="16">
        <f>[11]Março!$G$25</f>
        <v>50</v>
      </c>
      <c r="W15" s="16">
        <f>[11]Março!$G$26</f>
        <v>46</v>
      </c>
      <c r="X15" s="16">
        <f>[11]Março!$G$27</f>
        <v>42</v>
      </c>
      <c r="Y15" s="16">
        <f>[11]Março!$G$28</f>
        <v>49</v>
      </c>
      <c r="Z15" s="16">
        <f>[11]Março!$G$29</f>
        <v>50</v>
      </c>
      <c r="AA15" s="16">
        <f>[11]Março!$G$30</f>
        <v>50</v>
      </c>
      <c r="AB15" s="16">
        <f>[11]Março!$G$31</f>
        <v>59</v>
      </c>
      <c r="AC15" s="16">
        <f>[11]Março!$G$32</f>
        <v>59</v>
      </c>
      <c r="AD15" s="16">
        <f>[11]Março!$G$33</f>
        <v>48</v>
      </c>
      <c r="AE15" s="16">
        <f>[11]Março!$G$34</f>
        <v>46</v>
      </c>
      <c r="AF15" s="16">
        <f>[11]Março!$G$35</f>
        <v>55</v>
      </c>
      <c r="AG15" s="28">
        <f t="shared" si="2"/>
        <v>36</v>
      </c>
      <c r="AH15" s="126">
        <f t="shared" si="1"/>
        <v>48.838709677419352</v>
      </c>
    </row>
    <row r="16" spans="1:34" ht="17.100000000000001" customHeight="1" x14ac:dyDescent="0.2">
      <c r="A16" s="148" t="s">
        <v>7</v>
      </c>
      <c r="B16" s="16">
        <f>[12]Março!$G$5</f>
        <v>54</v>
      </c>
      <c r="C16" s="16">
        <f>[12]Março!$G$6</f>
        <v>43</v>
      </c>
      <c r="D16" s="16">
        <f>[12]Março!$G$7</f>
        <v>40</v>
      </c>
      <c r="E16" s="16">
        <f>[12]Março!$G$8</f>
        <v>34</v>
      </c>
      <c r="F16" s="16">
        <f>[12]Março!$G$9</f>
        <v>43</v>
      </c>
      <c r="G16" s="16">
        <f>[12]Março!$G$10</f>
        <v>45</v>
      </c>
      <c r="H16" s="16">
        <f>[12]Março!$G$11</f>
        <v>47</v>
      </c>
      <c r="I16" s="16">
        <f>[12]Março!$G$12</f>
        <v>42</v>
      </c>
      <c r="J16" s="16">
        <f>[12]Março!$G$13</f>
        <v>55</v>
      </c>
      <c r="K16" s="16">
        <f>[12]Março!$G$14</f>
        <v>50</v>
      </c>
      <c r="L16" s="16">
        <f>[12]Março!$G$15</f>
        <v>40</v>
      </c>
      <c r="M16" s="16">
        <f>[12]Março!$G$16</f>
        <v>55</v>
      </c>
      <c r="N16" s="16">
        <f>[12]Março!$G$17</f>
        <v>45</v>
      </c>
      <c r="O16" s="16">
        <f>[12]Março!$G$18</f>
        <v>38</v>
      </c>
      <c r="P16" s="16">
        <f>[12]Março!$G$19</f>
        <v>36</v>
      </c>
      <c r="Q16" s="16">
        <f>[12]Março!$G$20</f>
        <v>47</v>
      </c>
      <c r="R16" s="16">
        <f>[12]Março!$G$21</f>
        <v>38</v>
      </c>
      <c r="S16" s="16">
        <f>[12]Março!$G$22</f>
        <v>38</v>
      </c>
      <c r="T16" s="16">
        <f>[12]Março!$G$23</f>
        <v>36</v>
      </c>
      <c r="U16" s="16">
        <f>[12]Março!$G$24</f>
        <v>40</v>
      </c>
      <c r="V16" s="16">
        <f>[12]Março!$G$25</f>
        <v>49</v>
      </c>
      <c r="W16" s="16">
        <f>[12]Março!$G$26</f>
        <v>49</v>
      </c>
      <c r="X16" s="16">
        <f>[12]Março!$G$27</f>
        <v>46</v>
      </c>
      <c r="Y16" s="16">
        <f>[12]Março!$G$28</f>
        <v>41</v>
      </c>
      <c r="Z16" s="16">
        <f>[12]Março!$G$29</f>
        <v>62</v>
      </c>
      <c r="AA16" s="16">
        <f>[12]Março!$G$30</f>
        <v>66</v>
      </c>
      <c r="AB16" s="16">
        <f>[12]Março!$G$31</f>
        <v>64</v>
      </c>
      <c r="AC16" s="16">
        <f>[12]Março!$G$32</f>
        <v>61</v>
      </c>
      <c r="AD16" s="16">
        <f>[12]Março!$G$33</f>
        <v>55</v>
      </c>
      <c r="AE16" s="16">
        <f>[12]Março!$G$34</f>
        <v>60</v>
      </c>
      <c r="AF16" s="16">
        <f>[12]Março!$G$35</f>
        <v>63</v>
      </c>
      <c r="AG16" s="28">
        <f t="shared" si="2"/>
        <v>34</v>
      </c>
      <c r="AH16" s="126">
        <f t="shared" si="1"/>
        <v>47.806451612903224</v>
      </c>
    </row>
    <row r="17" spans="1:34" ht="17.100000000000001" customHeight="1" x14ac:dyDescent="0.2">
      <c r="A17" s="148" t="s">
        <v>8</v>
      </c>
      <c r="B17" s="16">
        <f>[13]Março!$G$5</f>
        <v>61</v>
      </c>
      <c r="C17" s="16">
        <f>[13]Março!$G$6</f>
        <v>52</v>
      </c>
      <c r="D17" s="16">
        <f>[13]Março!$G$7</f>
        <v>43</v>
      </c>
      <c r="E17" s="16">
        <f>[13]Março!$G$8</f>
        <v>48</v>
      </c>
      <c r="F17" s="16">
        <f>[13]Março!$G$9</f>
        <v>47</v>
      </c>
      <c r="G17" s="16">
        <f>[13]Março!$G$10</f>
        <v>55</v>
      </c>
      <c r="H17" s="16">
        <f>[13]Março!$G$11</f>
        <v>46</v>
      </c>
      <c r="I17" s="16">
        <f>[13]Março!$G$12</f>
        <v>39</v>
      </c>
      <c r="J17" s="16">
        <f>[13]Março!$G$13</f>
        <v>41</v>
      </c>
      <c r="K17" s="16">
        <f>[13]Março!$G$14</f>
        <v>49</v>
      </c>
      <c r="L17" s="16">
        <f>[13]Março!$G$15</f>
        <v>40</v>
      </c>
      <c r="M17" s="16">
        <f>[13]Março!$G$16</f>
        <v>54</v>
      </c>
      <c r="N17" s="16">
        <f>[13]Março!$G$17</f>
        <v>47</v>
      </c>
      <c r="O17" s="16">
        <f>[13]Março!$G$18</f>
        <v>51</v>
      </c>
      <c r="P17" s="16">
        <f>[13]Março!$G$19</f>
        <v>51</v>
      </c>
      <c r="Q17" s="16">
        <f>[13]Março!$G$20</f>
        <v>48</v>
      </c>
      <c r="R17" s="16">
        <f>[13]Março!$G$21</f>
        <v>40</v>
      </c>
      <c r="S17" s="16">
        <f>[13]Março!$G$22</f>
        <v>41</v>
      </c>
      <c r="T17" s="16">
        <f>[13]Março!$G$23</f>
        <v>43</v>
      </c>
      <c r="U17" s="16">
        <f>[13]Março!$G$24</f>
        <v>45</v>
      </c>
      <c r="V17" s="16">
        <f>[13]Março!$G$25</f>
        <v>62</v>
      </c>
      <c r="W17" s="16">
        <f>[13]Março!$G$26</f>
        <v>57</v>
      </c>
      <c r="X17" s="16">
        <f>[13]Março!$G$27</f>
        <v>56</v>
      </c>
      <c r="Y17" s="16">
        <f>[13]Março!$G$28</f>
        <v>51</v>
      </c>
      <c r="Z17" s="16">
        <f>[13]Março!$G$29</f>
        <v>73</v>
      </c>
      <c r="AA17" s="16">
        <f>[13]Março!$G$30</f>
        <v>57</v>
      </c>
      <c r="AB17" s="16">
        <f>[13]Março!$G$31</f>
        <v>56</v>
      </c>
      <c r="AC17" s="16">
        <f>[13]Março!$G$32</f>
        <v>53</v>
      </c>
      <c r="AD17" s="16">
        <f>[13]Março!$G$33</f>
        <v>55</v>
      </c>
      <c r="AE17" s="16">
        <f>[13]Março!$G$34</f>
        <v>61</v>
      </c>
      <c r="AF17" s="16">
        <f>[13]Março!$G$35</f>
        <v>75</v>
      </c>
      <c r="AG17" s="28">
        <f>MIN(B17:AF17)</f>
        <v>39</v>
      </c>
      <c r="AH17" s="126">
        <f>AVERAGE(B17:AF17)</f>
        <v>51.516129032258064</v>
      </c>
    </row>
    <row r="18" spans="1:34" ht="17.100000000000001" customHeight="1" x14ac:dyDescent="0.2">
      <c r="A18" s="148" t="s">
        <v>9</v>
      </c>
      <c r="B18" s="16">
        <f>[14]Março!$G$5</f>
        <v>53</v>
      </c>
      <c r="C18" s="16">
        <f>[14]Março!$G$6</f>
        <v>50</v>
      </c>
      <c r="D18" s="16">
        <f>[14]Março!$G$7</f>
        <v>43</v>
      </c>
      <c r="E18" s="16">
        <f>[14]Março!$G$8</f>
        <v>37</v>
      </c>
      <c r="F18" s="16">
        <f>[14]Março!$G$9</f>
        <v>49</v>
      </c>
      <c r="G18" s="16">
        <f>[14]Março!$G$10</f>
        <v>54</v>
      </c>
      <c r="H18" s="16">
        <f>[14]Março!$G$11</f>
        <v>46</v>
      </c>
      <c r="I18" s="16">
        <f>[14]Março!$G$12</f>
        <v>45</v>
      </c>
      <c r="J18" s="16">
        <f>[14]Março!$G$13</f>
        <v>58</v>
      </c>
      <c r="K18" s="16">
        <f>[14]Março!$G$14</f>
        <v>48</v>
      </c>
      <c r="L18" s="16">
        <f>[14]Março!$G$15</f>
        <v>41</v>
      </c>
      <c r="M18" s="16">
        <f>[14]Março!$G$16</f>
        <v>48</v>
      </c>
      <c r="N18" s="16">
        <f>[14]Março!$G$17</f>
        <v>50</v>
      </c>
      <c r="O18" s="16">
        <f>[14]Março!$G$18</f>
        <v>44</v>
      </c>
      <c r="P18" s="16">
        <f>[14]Março!$G$19</f>
        <v>46</v>
      </c>
      <c r="Q18" s="16">
        <f>[14]Março!$G$20</f>
        <v>50</v>
      </c>
      <c r="R18" s="16">
        <f>[14]Março!$G$21</f>
        <v>37</v>
      </c>
      <c r="S18" s="16">
        <f>[14]Março!$G$22</f>
        <v>41</v>
      </c>
      <c r="T18" s="16">
        <f>[14]Março!$G$23</f>
        <v>37</v>
      </c>
      <c r="U18" s="16">
        <f>[14]Março!$G$24</f>
        <v>36</v>
      </c>
      <c r="V18" s="16">
        <f>[14]Março!$G$25</f>
        <v>48</v>
      </c>
      <c r="W18" s="16">
        <f>[14]Março!$G$26</f>
        <v>50</v>
      </c>
      <c r="X18" s="16">
        <f>[14]Março!$G$27</f>
        <v>43</v>
      </c>
      <c r="Y18" s="16">
        <f>[14]Março!$G$28</f>
        <v>46</v>
      </c>
      <c r="Z18" s="16">
        <f>[14]Março!$G$29</f>
        <v>64</v>
      </c>
      <c r="AA18" s="16">
        <f>[14]Março!$G$30</f>
        <v>55</v>
      </c>
      <c r="AB18" s="16">
        <f>[14]Março!$G$31</f>
        <v>52</v>
      </c>
      <c r="AC18" s="16">
        <f>[14]Março!$G$32</f>
        <v>57</v>
      </c>
      <c r="AD18" s="16">
        <f>[14]Março!$G$33</f>
        <v>48</v>
      </c>
      <c r="AE18" s="16">
        <f>[14]Março!$G$34</f>
        <v>64</v>
      </c>
      <c r="AF18" s="16">
        <f>[14]Março!$G$35</f>
        <v>66</v>
      </c>
      <c r="AG18" s="28">
        <f t="shared" ref="AG18:AG30" si="3">MIN(B18:AF18)</f>
        <v>36</v>
      </c>
      <c r="AH18" s="126">
        <f t="shared" ref="AH18:AH28" si="4">AVERAGE(B18:AF18)</f>
        <v>48.58064516129032</v>
      </c>
    </row>
    <row r="19" spans="1:34" ht="17.100000000000001" customHeight="1" x14ac:dyDescent="0.2">
      <c r="A19" s="148" t="s">
        <v>47</v>
      </c>
      <c r="B19" s="16">
        <f>[15]Março!$G$5</f>
        <v>56</v>
      </c>
      <c r="C19" s="16">
        <f>[15]Março!$G$6</f>
        <v>43</v>
      </c>
      <c r="D19" s="16">
        <f>[15]Março!$G$7</f>
        <v>45</v>
      </c>
      <c r="E19" s="16">
        <f>[15]Março!$G$8</f>
        <v>39</v>
      </c>
      <c r="F19" s="16">
        <f>[15]Março!$G$9</f>
        <v>44</v>
      </c>
      <c r="G19" s="16">
        <f>[15]Março!$G$10</f>
        <v>52</v>
      </c>
      <c r="H19" s="16">
        <f>[15]Março!$G$11</f>
        <v>51</v>
      </c>
      <c r="I19" s="16">
        <f>[15]Março!$G$12</f>
        <v>44</v>
      </c>
      <c r="J19" s="16">
        <f>[15]Março!$G$13</f>
        <v>52</v>
      </c>
      <c r="K19" s="16">
        <f>[15]Março!$G$14</f>
        <v>67</v>
      </c>
      <c r="L19" s="16">
        <f>[15]Março!$G$15</f>
        <v>52</v>
      </c>
      <c r="M19" s="16">
        <f>[15]Março!$G$16</f>
        <v>51</v>
      </c>
      <c r="N19" s="16">
        <f>[15]Março!$G$17</f>
        <v>48</v>
      </c>
      <c r="O19" s="16">
        <f>[15]Março!$G$18</f>
        <v>50</v>
      </c>
      <c r="P19" s="16">
        <f>[15]Março!$G$19</f>
        <v>55</v>
      </c>
      <c r="Q19" s="16">
        <f>[15]Março!$G$20</f>
        <v>45</v>
      </c>
      <c r="R19" s="16">
        <f>[15]Março!$G$21</f>
        <v>45</v>
      </c>
      <c r="S19" s="16">
        <f>[15]Março!$G$22</f>
        <v>48</v>
      </c>
      <c r="T19" s="16">
        <f>[15]Março!$G$23</f>
        <v>41</v>
      </c>
      <c r="U19" s="16">
        <f>[15]Março!$G$24</f>
        <v>49</v>
      </c>
      <c r="V19" s="16">
        <f>[15]Março!$G$25</f>
        <v>53</v>
      </c>
      <c r="W19" s="16">
        <f>[15]Março!$G$26</f>
        <v>50</v>
      </c>
      <c r="X19" s="16">
        <f>[15]Março!$G$27</f>
        <v>43</v>
      </c>
      <c r="Y19" s="16">
        <f>[15]Março!$G$28</f>
        <v>43</v>
      </c>
      <c r="Z19" s="16">
        <f>[15]Março!$G$29</f>
        <v>64</v>
      </c>
      <c r="AA19" s="16">
        <f>[15]Março!$G$30</f>
        <v>48</v>
      </c>
      <c r="AB19" s="16">
        <f>[15]Março!$G$31</f>
        <v>65</v>
      </c>
      <c r="AC19" s="16">
        <f>[15]Março!$G$32</f>
        <v>65</v>
      </c>
      <c r="AD19" s="16">
        <f>[15]Março!$G$33</f>
        <v>59</v>
      </c>
      <c r="AE19" s="16">
        <f>[15]Março!$G$34</f>
        <v>56</v>
      </c>
      <c r="AF19" s="16">
        <f>[15]Março!$G$35</f>
        <v>58</v>
      </c>
      <c r="AG19" s="28">
        <f t="shared" ref="AG19" si="5">MIN(B19:AF19)</f>
        <v>39</v>
      </c>
      <c r="AH19" s="126">
        <f t="shared" ref="AH19" si="6">AVERAGE(B19:AF19)</f>
        <v>51</v>
      </c>
    </row>
    <row r="20" spans="1:34" ht="17.100000000000001" customHeight="1" x14ac:dyDescent="0.2">
      <c r="A20" s="148" t="s">
        <v>10</v>
      </c>
      <c r="B20" s="16">
        <f>[16]Março!$G$5</f>
        <v>53</v>
      </c>
      <c r="C20" s="16">
        <f>[16]Março!$G$6</f>
        <v>51</v>
      </c>
      <c r="D20" s="16">
        <f>[16]Março!$G$7</f>
        <v>44</v>
      </c>
      <c r="E20" s="16">
        <f>[16]Março!$G$8</f>
        <v>35</v>
      </c>
      <c r="F20" s="16">
        <f>[16]Março!$G$9</f>
        <v>39</v>
      </c>
      <c r="G20" s="16">
        <f>[16]Março!$G$10</f>
        <v>54</v>
      </c>
      <c r="H20" s="16">
        <f>[16]Março!$G$11</f>
        <v>46</v>
      </c>
      <c r="I20" s="16">
        <f>[16]Março!$G$12</f>
        <v>41</v>
      </c>
      <c r="J20" s="16">
        <f>[16]Março!$G$13</f>
        <v>53</v>
      </c>
      <c r="K20" s="16">
        <f>[16]Março!$G$14</f>
        <v>45</v>
      </c>
      <c r="L20" s="16">
        <f>[16]Março!$G$15</f>
        <v>36</v>
      </c>
      <c r="M20" s="16">
        <f>[16]Março!$G$16</f>
        <v>54</v>
      </c>
      <c r="N20" s="16">
        <f>[16]Março!$G$17</f>
        <v>48</v>
      </c>
      <c r="O20" s="16">
        <f>[16]Março!$G$18</f>
        <v>47</v>
      </c>
      <c r="P20" s="16">
        <f>[16]Março!$G$19</f>
        <v>42</v>
      </c>
      <c r="Q20" s="16">
        <f>[16]Março!$G$20</f>
        <v>47</v>
      </c>
      <c r="R20" s="16">
        <f>[16]Março!$G$21</f>
        <v>33</v>
      </c>
      <c r="S20" s="16">
        <f>[16]Março!$G$22</f>
        <v>41</v>
      </c>
      <c r="T20" s="16">
        <f>[16]Março!$G$23</f>
        <v>34</v>
      </c>
      <c r="U20" s="16">
        <f>[16]Março!$G$24</f>
        <v>47</v>
      </c>
      <c r="V20" s="16">
        <f>[16]Março!$G$25</f>
        <v>56</v>
      </c>
      <c r="W20" s="16">
        <f>[16]Março!$G$26</f>
        <v>48</v>
      </c>
      <c r="X20" s="16">
        <f>[16]Março!$G$27</f>
        <v>42</v>
      </c>
      <c r="Y20" s="16">
        <f>[16]Março!$G$28</f>
        <v>43</v>
      </c>
      <c r="Z20" s="16">
        <f>[16]Março!$G$29</f>
        <v>70</v>
      </c>
      <c r="AA20" s="16">
        <f>[16]Março!$G$30</f>
        <v>61</v>
      </c>
      <c r="AB20" s="16">
        <f>[16]Março!$G$31</f>
        <v>60</v>
      </c>
      <c r="AC20" s="16">
        <f>[16]Março!$G$32</f>
        <v>61</v>
      </c>
      <c r="AD20" s="16">
        <f>[16]Março!$G$33</f>
        <v>47</v>
      </c>
      <c r="AE20" s="16">
        <f>[16]Março!$G$34</f>
        <v>61</v>
      </c>
      <c r="AF20" s="16">
        <f>[16]Março!$G$35</f>
        <v>64</v>
      </c>
      <c r="AG20" s="28">
        <f t="shared" si="3"/>
        <v>33</v>
      </c>
      <c r="AH20" s="126">
        <f t="shared" si="4"/>
        <v>48.483870967741936</v>
      </c>
    </row>
    <row r="21" spans="1:34" ht="17.100000000000001" customHeight="1" x14ac:dyDescent="0.2">
      <c r="A21" s="148" t="s">
        <v>11</v>
      </c>
      <c r="B21" s="16">
        <f>[17]Março!$G$5</f>
        <v>42</v>
      </c>
      <c r="C21" s="16">
        <f>[17]Março!$G$6</f>
        <v>45</v>
      </c>
      <c r="D21" s="16">
        <f>[17]Março!$G$7</f>
        <v>37</v>
      </c>
      <c r="E21" s="16">
        <f>[17]Março!$G$8</f>
        <v>29</v>
      </c>
      <c r="F21" s="16">
        <f>[17]Março!$G$9</f>
        <v>41</v>
      </c>
      <c r="G21" s="16">
        <f>[17]Março!$G$10</f>
        <v>39</v>
      </c>
      <c r="H21" s="16">
        <f>[17]Março!$G$11</f>
        <v>45</v>
      </c>
      <c r="I21" s="16">
        <f>[17]Março!$G$12</f>
        <v>38</v>
      </c>
      <c r="J21" s="16">
        <f>[17]Março!$G$13</f>
        <v>54</v>
      </c>
      <c r="K21" s="16">
        <f>[17]Março!$G$14</f>
        <v>54</v>
      </c>
      <c r="L21" s="16">
        <f>[17]Março!$G$15</f>
        <v>43</v>
      </c>
      <c r="M21" s="16">
        <f>[17]Março!$G$16</f>
        <v>47</v>
      </c>
      <c r="N21" s="16">
        <f>[17]Março!$G$17</f>
        <v>41</v>
      </c>
      <c r="O21" s="16">
        <f>[17]Março!$G$18</f>
        <v>41</v>
      </c>
      <c r="P21" s="16">
        <f>[17]Março!$G$19</f>
        <v>41</v>
      </c>
      <c r="Q21" s="16">
        <f>[17]Março!$G$20</f>
        <v>40</v>
      </c>
      <c r="R21" s="16">
        <f>[17]Março!$G$21</f>
        <v>36</v>
      </c>
      <c r="S21" s="16">
        <f>[17]Março!$G$22</f>
        <v>40</v>
      </c>
      <c r="T21" s="16">
        <f>[17]Março!$G$23</f>
        <v>37</v>
      </c>
      <c r="U21" s="16">
        <f>[17]Março!$G$24</f>
        <v>42</v>
      </c>
      <c r="V21" s="16">
        <f>[17]Março!$G$25</f>
        <v>44</v>
      </c>
      <c r="W21" s="16">
        <f>[17]Março!$G$26</f>
        <v>46</v>
      </c>
      <c r="X21" s="16">
        <f>[17]Março!$G$27</f>
        <v>36</v>
      </c>
      <c r="Y21" s="16">
        <f>[17]Março!$G$28</f>
        <v>39</v>
      </c>
      <c r="Z21" s="16">
        <f>[17]Março!$G$29</f>
        <v>66</v>
      </c>
      <c r="AA21" s="16">
        <f>[17]Março!$G$30</f>
        <v>62</v>
      </c>
      <c r="AB21" s="16">
        <f>[17]Março!$G$31</f>
        <v>56</v>
      </c>
      <c r="AC21" s="16">
        <f>[17]Março!$G$32</f>
        <v>58</v>
      </c>
      <c r="AD21" s="16">
        <f>[17]Março!$G$33</f>
        <v>58</v>
      </c>
      <c r="AE21" s="16">
        <f>[17]Março!$G$34</f>
        <v>54</v>
      </c>
      <c r="AF21" s="16">
        <f>[17]Março!$G$35</f>
        <v>65</v>
      </c>
      <c r="AG21" s="28">
        <f t="shared" si="3"/>
        <v>29</v>
      </c>
      <c r="AH21" s="126">
        <f t="shared" si="4"/>
        <v>45.677419354838712</v>
      </c>
    </row>
    <row r="22" spans="1:34" ht="17.100000000000001" customHeight="1" x14ac:dyDescent="0.2">
      <c r="A22" s="148" t="s">
        <v>12</v>
      </c>
      <c r="B22" s="16">
        <f>[18]Março!$G$5</f>
        <v>57</v>
      </c>
      <c r="C22" s="16">
        <f>[18]Março!$G$6</f>
        <v>49</v>
      </c>
      <c r="D22" s="16">
        <f>[18]Março!$G$7</f>
        <v>44</v>
      </c>
      <c r="E22" s="16">
        <f>[18]Março!$G$8</f>
        <v>45</v>
      </c>
      <c r="F22" s="16">
        <f>[18]Março!$G$9</f>
        <v>46</v>
      </c>
      <c r="G22" s="16">
        <f>[18]Março!$G$10</f>
        <v>54</v>
      </c>
      <c r="H22" s="16">
        <f>[18]Março!$G$11</f>
        <v>55</v>
      </c>
      <c r="I22" s="16">
        <f>[18]Março!$G$12</f>
        <v>48</v>
      </c>
      <c r="J22" s="16">
        <f>[18]Março!$G$13</f>
        <v>47</v>
      </c>
      <c r="K22" s="16">
        <f>[18]Março!$G$14</f>
        <v>70</v>
      </c>
      <c r="L22" s="16">
        <f>[18]Março!$G$15</f>
        <v>60</v>
      </c>
      <c r="M22" s="16">
        <f>[18]Março!$G$16</f>
        <v>54</v>
      </c>
      <c r="N22" s="16">
        <f>[18]Março!$G$17</f>
        <v>52</v>
      </c>
      <c r="O22" s="16">
        <f>[18]Março!$G$18</f>
        <v>52</v>
      </c>
      <c r="P22" s="16">
        <f>[18]Março!$G$19</f>
        <v>49</v>
      </c>
      <c r="Q22" s="16">
        <f>[18]Março!$G$20</f>
        <v>48</v>
      </c>
      <c r="R22" s="16">
        <f>[18]Março!$G$21</f>
        <v>49</v>
      </c>
      <c r="S22" s="16">
        <f>[18]Março!$G$22</f>
        <v>53</v>
      </c>
      <c r="T22" s="16">
        <f>[18]Março!$G$23</f>
        <v>50</v>
      </c>
      <c r="U22" s="16">
        <f>[18]Março!$G$24</f>
        <v>47</v>
      </c>
      <c r="V22" s="16">
        <f>[18]Março!$G$25</f>
        <v>57</v>
      </c>
      <c r="W22" s="16">
        <f>[18]Março!$G$26</f>
        <v>53</v>
      </c>
      <c r="X22" s="16">
        <f>[18]Março!$G$27</f>
        <v>48</v>
      </c>
      <c r="Y22" s="16">
        <f>[18]Março!$G$28</f>
        <v>48</v>
      </c>
      <c r="Z22" s="16">
        <f>[18]Março!$G$29</f>
        <v>72</v>
      </c>
      <c r="AA22" s="16">
        <f>[18]Março!$G$30</f>
        <v>56</v>
      </c>
      <c r="AB22" s="16">
        <f>[18]Março!$G$31</f>
        <v>72</v>
      </c>
      <c r="AC22" s="16">
        <f>[18]Março!$G$32</f>
        <v>75</v>
      </c>
      <c r="AD22" s="16">
        <f>[18]Março!$G$33</f>
        <v>60</v>
      </c>
      <c r="AE22" s="16">
        <f>[18]Março!$G$34</f>
        <v>56</v>
      </c>
      <c r="AF22" s="16">
        <f>[18]Março!$G$35</f>
        <v>57</v>
      </c>
      <c r="AG22" s="28">
        <f t="shared" si="3"/>
        <v>44</v>
      </c>
      <c r="AH22" s="126">
        <f t="shared" si="4"/>
        <v>54.29032258064516</v>
      </c>
    </row>
    <row r="23" spans="1:34" ht="17.100000000000001" customHeight="1" x14ac:dyDescent="0.2">
      <c r="A23" s="148" t="s">
        <v>13</v>
      </c>
      <c r="B23" s="16">
        <f>[19]Março!$G$5</f>
        <v>52</v>
      </c>
      <c r="C23" s="16">
        <f>[19]Março!$G$6</f>
        <v>51</v>
      </c>
      <c r="D23" s="16">
        <f>[19]Março!$G$7</f>
        <v>46</v>
      </c>
      <c r="E23" s="16">
        <f>[19]Março!$G$8</f>
        <v>44</v>
      </c>
      <c r="F23" s="16">
        <f>[19]Março!$G$9</f>
        <v>46</v>
      </c>
      <c r="G23" s="16">
        <f>[19]Março!$G$10</f>
        <v>58</v>
      </c>
      <c r="H23" s="16">
        <f>[19]Março!$G$11</f>
        <v>57</v>
      </c>
      <c r="I23" s="16">
        <f>[19]Março!$G$12</f>
        <v>49</v>
      </c>
      <c r="J23" s="16">
        <f>[19]Março!$G$13</f>
        <v>58</v>
      </c>
      <c r="K23" s="16">
        <f>[19]Março!$G$14</f>
        <v>70</v>
      </c>
      <c r="L23" s="16">
        <f>[19]Março!$G$15</f>
        <v>61</v>
      </c>
      <c r="M23" s="16">
        <f>[19]Março!$G$16</f>
        <v>55</v>
      </c>
      <c r="N23" s="16">
        <f>[19]Março!$G$17</f>
        <v>49</v>
      </c>
      <c r="O23" s="16">
        <f>[19]Março!$G$18</f>
        <v>55</v>
      </c>
      <c r="P23" s="16">
        <f>[19]Março!$G$19</f>
        <v>54</v>
      </c>
      <c r="Q23" s="16">
        <f>[19]Março!$G$20</f>
        <v>51</v>
      </c>
      <c r="R23" s="16">
        <f>[19]Março!$G$21</f>
        <v>52</v>
      </c>
      <c r="S23" s="16">
        <f>[19]Março!$G$22</f>
        <v>50</v>
      </c>
      <c r="T23" s="16">
        <f>[19]Março!$G$23</f>
        <v>68</v>
      </c>
      <c r="U23" s="16">
        <f>[19]Março!$G$24</f>
        <v>68</v>
      </c>
      <c r="V23" s="16">
        <f>[19]Março!$G$25</f>
        <v>57</v>
      </c>
      <c r="W23" s="16">
        <f>[19]Março!$G$26</f>
        <v>53</v>
      </c>
      <c r="X23" s="16">
        <f>[19]Março!$G$27</f>
        <v>54</v>
      </c>
      <c r="Y23" s="16">
        <f>[19]Março!$G$28</f>
        <v>47</v>
      </c>
      <c r="Z23" s="16">
        <f>[19]Março!$G$29</f>
        <v>71</v>
      </c>
      <c r="AA23" s="16">
        <f>[19]Março!$G$30</f>
        <v>59</v>
      </c>
      <c r="AB23" s="16" t="str">
        <f>[19]Março!$G$31</f>
        <v>*</v>
      </c>
      <c r="AC23" s="16" t="str">
        <f>[19]Março!$G$32</f>
        <v>*</v>
      </c>
      <c r="AD23" s="15">
        <f>[19]Março!$G$33</f>
        <v>64</v>
      </c>
      <c r="AE23" s="15" t="str">
        <f>[19]Março!$G$34</f>
        <v>*</v>
      </c>
      <c r="AF23" s="16" t="str">
        <f>[19]Março!$G$35</f>
        <v>*</v>
      </c>
      <c r="AG23" s="28">
        <f t="shared" si="3"/>
        <v>44</v>
      </c>
      <c r="AH23" s="126">
        <f t="shared" si="4"/>
        <v>55.518518518518519</v>
      </c>
    </row>
    <row r="24" spans="1:34" ht="17.100000000000001" customHeight="1" x14ac:dyDescent="0.2">
      <c r="A24" s="148" t="s">
        <v>14</v>
      </c>
      <c r="B24" s="16">
        <f>[20]Março!$G$5</f>
        <v>43</v>
      </c>
      <c r="C24" s="16">
        <f>[20]Março!$G$6</f>
        <v>39</v>
      </c>
      <c r="D24" s="16">
        <f>[20]Março!$G$7</f>
        <v>40</v>
      </c>
      <c r="E24" s="16">
        <f>[20]Março!$G$8</f>
        <v>38</v>
      </c>
      <c r="F24" s="16">
        <f>[20]Março!$G$9</f>
        <v>42</v>
      </c>
      <c r="G24" s="16">
        <f>[20]Março!$G$10</f>
        <v>40</v>
      </c>
      <c r="H24" s="16">
        <f>[20]Março!$G$11</f>
        <v>42</v>
      </c>
      <c r="I24" s="16">
        <f>[20]Março!$G$12</f>
        <v>40</v>
      </c>
      <c r="J24" s="16">
        <f>[20]Março!$G$13</f>
        <v>45</v>
      </c>
      <c r="K24" s="16">
        <f>[20]Março!$G$14</f>
        <v>43</v>
      </c>
      <c r="L24" s="16">
        <f>[20]Março!$G$15</f>
        <v>51</v>
      </c>
      <c r="M24" s="16">
        <f>[20]Março!$G$16</f>
        <v>41</v>
      </c>
      <c r="N24" s="16">
        <f>[20]Março!$G$17</f>
        <v>38</v>
      </c>
      <c r="O24" s="16">
        <f>[20]Março!$G$18</f>
        <v>39</v>
      </c>
      <c r="P24" s="16">
        <f>[20]Março!$G$19</f>
        <v>45</v>
      </c>
      <c r="Q24" s="16">
        <f>[20]Março!$G$20</f>
        <v>44</v>
      </c>
      <c r="R24" s="16">
        <f>[20]Março!$G$21</f>
        <v>39</v>
      </c>
      <c r="S24" s="16">
        <f>[20]Março!$G$22</f>
        <v>39</v>
      </c>
      <c r="T24" s="16">
        <f>[20]Março!$G$23</f>
        <v>37</v>
      </c>
      <c r="U24" s="16">
        <f>[20]Março!$G$24</f>
        <v>30</v>
      </c>
      <c r="V24" s="16">
        <f>[20]Março!$G$25</f>
        <v>39</v>
      </c>
      <c r="W24" s="16">
        <f>[20]Março!$G$26</f>
        <v>46</v>
      </c>
      <c r="X24" s="16">
        <f>[20]Março!$G$27</f>
        <v>41</v>
      </c>
      <c r="Y24" s="16">
        <f>[20]Março!$G$28</f>
        <v>41</v>
      </c>
      <c r="Z24" s="16">
        <f>[20]Março!$G$29</f>
        <v>51</v>
      </c>
      <c r="AA24" s="16">
        <f>[20]Março!$G$30</f>
        <v>48</v>
      </c>
      <c r="AB24" s="16">
        <f>[20]Março!$G$31</f>
        <v>59</v>
      </c>
      <c r="AC24" s="16">
        <f>[20]Março!$G$32</f>
        <v>38</v>
      </c>
      <c r="AD24" s="16">
        <f>[20]Março!$G$33</f>
        <v>32</v>
      </c>
      <c r="AE24" s="16">
        <f>[20]Março!$G$34</f>
        <v>34</v>
      </c>
      <c r="AF24" s="16">
        <f>[20]Março!$G$35</f>
        <v>59</v>
      </c>
      <c r="AG24" s="28">
        <f t="shared" si="3"/>
        <v>30</v>
      </c>
      <c r="AH24" s="126">
        <f t="shared" si="4"/>
        <v>42.032258064516128</v>
      </c>
    </row>
    <row r="25" spans="1:34" ht="17.100000000000001" customHeight="1" x14ac:dyDescent="0.2">
      <c r="A25" s="148" t="s">
        <v>15</v>
      </c>
      <c r="B25" s="16">
        <f>[21]Março!$G$5</f>
        <v>72</v>
      </c>
      <c r="C25" s="16">
        <f>[21]Março!$G$6</f>
        <v>66</v>
      </c>
      <c r="D25" s="16">
        <f>[21]Março!$G$7</f>
        <v>59</v>
      </c>
      <c r="E25" s="16">
        <f>[21]Março!$G$8</f>
        <v>53</v>
      </c>
      <c r="F25" s="16">
        <f>[21]Março!$G$9</f>
        <v>56</v>
      </c>
      <c r="G25" s="16">
        <f>[21]Março!$G$10</f>
        <v>69</v>
      </c>
      <c r="H25" s="16">
        <f>[21]Março!$G$11</f>
        <v>66</v>
      </c>
      <c r="I25" s="16">
        <f>[21]Março!$G$12</f>
        <v>58</v>
      </c>
      <c r="J25" s="16">
        <f>[21]Março!$G$13</f>
        <v>61</v>
      </c>
      <c r="K25" s="16">
        <f>[21]Março!$G$14</f>
        <v>71</v>
      </c>
      <c r="L25" s="16">
        <f>[21]Março!$G$15</f>
        <v>64</v>
      </c>
      <c r="M25" s="16">
        <f>[21]Março!$G$16</f>
        <v>65</v>
      </c>
      <c r="N25" s="16">
        <f>[21]Março!$G$17</f>
        <v>63</v>
      </c>
      <c r="O25" s="16">
        <f>[21]Março!$G$18</f>
        <v>57</v>
      </c>
      <c r="P25" s="16">
        <f>[21]Março!$G$19</f>
        <v>61</v>
      </c>
      <c r="Q25" s="16">
        <f>[21]Março!$G$20</f>
        <v>61</v>
      </c>
      <c r="R25" s="16">
        <f>[21]Março!$G$21</f>
        <v>54</v>
      </c>
      <c r="S25" s="16">
        <f>[21]Março!$G$22</f>
        <v>52</v>
      </c>
      <c r="T25" s="16">
        <f>[21]Março!$G$23</f>
        <v>49</v>
      </c>
      <c r="U25" s="16">
        <f>[21]Março!$G$24</f>
        <v>58</v>
      </c>
      <c r="V25" s="16">
        <f>[21]Março!$G$25</f>
        <v>75</v>
      </c>
      <c r="W25" s="16">
        <f>[21]Março!$G$26</f>
        <v>63</v>
      </c>
      <c r="X25" s="16">
        <f>[21]Março!$G$27</f>
        <v>58</v>
      </c>
      <c r="Y25" s="16">
        <f>[21]Março!$G$28</f>
        <v>60</v>
      </c>
      <c r="Z25" s="16">
        <f>[21]Março!$G$29</f>
        <v>68</v>
      </c>
      <c r="AA25" s="16">
        <f>[21]Março!$G$30</f>
        <v>69</v>
      </c>
      <c r="AB25" s="16">
        <f>[21]Março!$G$31</f>
        <v>78</v>
      </c>
      <c r="AC25" s="16">
        <f>[21]Março!$G$32</f>
        <v>80</v>
      </c>
      <c r="AD25" s="16">
        <f>[21]Março!$G$33</f>
        <v>79</v>
      </c>
      <c r="AE25" s="16">
        <f>[21]Março!$G$34</f>
        <v>75</v>
      </c>
      <c r="AF25" s="16">
        <f>[21]Março!$G$35</f>
        <v>80</v>
      </c>
      <c r="AG25" s="28">
        <f t="shared" si="3"/>
        <v>49</v>
      </c>
      <c r="AH25" s="126">
        <f t="shared" si="4"/>
        <v>64.516129032258064</v>
      </c>
    </row>
    <row r="26" spans="1:34" ht="17.100000000000001" customHeight="1" x14ac:dyDescent="0.2">
      <c r="A26" s="148" t="s">
        <v>16</v>
      </c>
      <c r="B26" s="16">
        <f>[22]Março!$G$5</f>
        <v>69</v>
      </c>
      <c r="C26" s="16">
        <f>[22]Março!$G$6</f>
        <v>57</v>
      </c>
      <c r="D26" s="16">
        <f>[22]Março!$G$7</f>
        <v>54</v>
      </c>
      <c r="E26" s="16">
        <f>[22]Março!$G$8</f>
        <v>45</v>
      </c>
      <c r="F26" s="16">
        <f>[22]Março!$G$9</f>
        <v>47</v>
      </c>
      <c r="G26" s="16">
        <f>[22]Março!$G$10</f>
        <v>71</v>
      </c>
      <c r="H26" s="16">
        <f>[22]Março!$G$11</f>
        <v>49</v>
      </c>
      <c r="I26" s="16">
        <f>[22]Março!$G$12</f>
        <v>50</v>
      </c>
      <c r="J26" s="16">
        <f>[22]Março!$G$13</f>
        <v>59</v>
      </c>
      <c r="K26" s="16">
        <f>[22]Março!$G$14</f>
        <v>79</v>
      </c>
      <c r="L26" s="16">
        <f>[22]Março!$G$15</f>
        <v>61</v>
      </c>
      <c r="M26" s="16">
        <f>[22]Março!$G$16</f>
        <v>55</v>
      </c>
      <c r="N26" s="16">
        <f>[22]Março!$G$17</f>
        <v>53</v>
      </c>
      <c r="O26" s="16">
        <f>[22]Março!$G$18</f>
        <v>53</v>
      </c>
      <c r="P26" s="16">
        <f>[22]Março!$G$19</f>
        <v>51</v>
      </c>
      <c r="Q26" s="16">
        <f>[22]Março!$G$20</f>
        <v>53</v>
      </c>
      <c r="R26" s="16">
        <f>[22]Março!$G$21</f>
        <v>48</v>
      </c>
      <c r="S26" s="16">
        <f>[22]Março!$G$22</f>
        <v>49</v>
      </c>
      <c r="T26" s="16">
        <f>[22]Março!$G$23</f>
        <v>54</v>
      </c>
      <c r="U26" s="16">
        <f>[22]Março!$G$24</f>
        <v>73</v>
      </c>
      <c r="V26" s="16">
        <f>[22]Março!$G$25</f>
        <v>82</v>
      </c>
      <c r="W26" s="16">
        <f>[22]Março!$G$26</f>
        <v>55</v>
      </c>
      <c r="X26" s="16">
        <f>[22]Março!$G$27</f>
        <v>47</v>
      </c>
      <c r="Y26" s="16">
        <f>[22]Março!$G$28</f>
        <v>52</v>
      </c>
      <c r="Z26" s="16">
        <f>[22]Março!$G$29</f>
        <v>60</v>
      </c>
      <c r="AA26" s="16">
        <f>[22]Março!$G$30</f>
        <v>57</v>
      </c>
      <c r="AB26" s="16">
        <f>[22]Março!$G$31</f>
        <v>68</v>
      </c>
      <c r="AC26" s="16">
        <f>[22]Março!$G$32</f>
        <v>74</v>
      </c>
      <c r="AD26" s="16">
        <f>[22]Março!$G$33</f>
        <v>60</v>
      </c>
      <c r="AE26" s="16">
        <f>[22]Março!$G$34</f>
        <v>64</v>
      </c>
      <c r="AF26" s="16">
        <f>[22]Março!$G$35</f>
        <v>64</v>
      </c>
      <c r="AG26" s="28">
        <f t="shared" si="3"/>
        <v>45</v>
      </c>
      <c r="AH26" s="126">
        <f t="shared" si="4"/>
        <v>58.483870967741936</v>
      </c>
    </row>
    <row r="27" spans="1:34" ht="17.100000000000001" customHeight="1" x14ac:dyDescent="0.2">
      <c r="A27" s="148" t="s">
        <v>17</v>
      </c>
      <c r="B27" s="16">
        <f>[23]Março!$G$5</f>
        <v>41</v>
      </c>
      <c r="C27" s="16">
        <f>[23]Março!$G$6</f>
        <v>45</v>
      </c>
      <c r="D27" s="16">
        <f>[23]Março!$G$7</f>
        <v>45</v>
      </c>
      <c r="E27" s="16">
        <f>[23]Março!$G$8</f>
        <v>37</v>
      </c>
      <c r="F27" s="16">
        <f>[23]Março!$G$9</f>
        <v>43</v>
      </c>
      <c r="G27" s="16">
        <f>[23]Março!$G$10</f>
        <v>45</v>
      </c>
      <c r="H27" s="16">
        <f>[23]Março!$G$11</f>
        <v>46</v>
      </c>
      <c r="I27" s="16">
        <f>[23]Março!$G$12</f>
        <v>40</v>
      </c>
      <c r="J27" s="16">
        <f>[23]Março!$G$13</f>
        <v>53</v>
      </c>
      <c r="K27" s="16">
        <f>[23]Março!$G$14</f>
        <v>56</v>
      </c>
      <c r="L27" s="16">
        <f>[23]Março!$G$15</f>
        <v>38</v>
      </c>
      <c r="M27" s="16">
        <f>[23]Março!$G$16</f>
        <v>41</v>
      </c>
      <c r="N27" s="16">
        <f>[23]Março!$G$17</f>
        <v>44</v>
      </c>
      <c r="O27" s="16">
        <f>[23]Março!$G$18</f>
        <v>49</v>
      </c>
      <c r="P27" s="16">
        <f>[23]Março!$G$19</f>
        <v>44</v>
      </c>
      <c r="Q27" s="16">
        <f>[23]Março!$G$20</f>
        <v>41</v>
      </c>
      <c r="R27" s="16">
        <f>[23]Março!$G$21</f>
        <v>39</v>
      </c>
      <c r="S27" s="16">
        <f>[23]Março!$G$22</f>
        <v>45</v>
      </c>
      <c r="T27" s="16">
        <f>[23]Março!$G$23</f>
        <v>38</v>
      </c>
      <c r="U27" s="16">
        <f>[23]Março!$G$24</f>
        <v>35</v>
      </c>
      <c r="V27" s="16">
        <f>[23]Março!$G$25</f>
        <v>54</v>
      </c>
      <c r="W27" s="16">
        <f>[23]Março!$G$26</f>
        <v>48</v>
      </c>
      <c r="X27" s="16">
        <f>[23]Março!$G$27</f>
        <v>41</v>
      </c>
      <c r="Y27" s="16">
        <f>[23]Março!$G$28</f>
        <v>38</v>
      </c>
      <c r="Z27" s="16">
        <f>[23]Março!$G$29</f>
        <v>75</v>
      </c>
      <c r="AA27" s="16">
        <f>[23]Março!$G$30</f>
        <v>56</v>
      </c>
      <c r="AB27" s="16">
        <f>[23]Março!$G$31</f>
        <v>58</v>
      </c>
      <c r="AC27" s="16">
        <f>[23]Março!$G$32</f>
        <v>52</v>
      </c>
      <c r="AD27" s="16">
        <f>[23]Março!$G$33</f>
        <v>60</v>
      </c>
      <c r="AE27" s="16">
        <f>[23]Março!$G$34</f>
        <v>62</v>
      </c>
      <c r="AF27" s="16">
        <f>[23]Março!$G$35</f>
        <v>62</v>
      </c>
      <c r="AG27" s="28" t="s">
        <v>132</v>
      </c>
      <c r="AH27" s="126" t="s">
        <v>132</v>
      </c>
    </row>
    <row r="28" spans="1:34" ht="17.100000000000001" customHeight="1" x14ac:dyDescent="0.2">
      <c r="A28" s="148" t="s">
        <v>18</v>
      </c>
      <c r="B28" s="15">
        <f>[24]Março!$G$5</f>
        <v>47</v>
      </c>
      <c r="C28" s="15">
        <f>[24]Março!$G$6</f>
        <v>51</v>
      </c>
      <c r="D28" s="15">
        <f>[24]Março!$G$7</f>
        <v>47</v>
      </c>
      <c r="E28" s="15">
        <f>[24]Março!$G$8</f>
        <v>48</v>
      </c>
      <c r="F28" s="16">
        <f>[24]Março!$G$9</f>
        <v>53</v>
      </c>
      <c r="G28" s="16">
        <f>[24]Março!$G$10</f>
        <v>57</v>
      </c>
      <c r="H28" s="16">
        <f>[24]Março!$G$11</f>
        <v>56</v>
      </c>
      <c r="I28" s="16">
        <f>[24]Março!$G$12</f>
        <v>49</v>
      </c>
      <c r="J28" s="16">
        <f>[24]Março!$G$13</f>
        <v>56</v>
      </c>
      <c r="K28" s="16">
        <f>[24]Março!$G$14</f>
        <v>56</v>
      </c>
      <c r="L28" s="16">
        <f>[24]Março!$G$15</f>
        <v>52</v>
      </c>
      <c r="M28" s="16">
        <f>[24]Março!$G$16</f>
        <v>54</v>
      </c>
      <c r="N28" s="16">
        <f>[24]Março!$G$17</f>
        <v>54</v>
      </c>
      <c r="O28" s="16">
        <f>[24]Março!$G$18</f>
        <v>45</v>
      </c>
      <c r="P28" s="16">
        <f>[24]Março!$G$19</f>
        <v>53</v>
      </c>
      <c r="Q28" s="16">
        <f>[24]Março!$G$20</f>
        <v>39</v>
      </c>
      <c r="R28" s="16">
        <f>[24]Março!$G$21</f>
        <v>38</v>
      </c>
      <c r="S28" s="16">
        <f>[24]Março!$G$22</f>
        <v>41</v>
      </c>
      <c r="T28" s="16">
        <f>[24]Março!$G$23</f>
        <v>53</v>
      </c>
      <c r="U28" s="16">
        <f>[24]Março!$G$24</f>
        <v>66</v>
      </c>
      <c r="V28" s="16">
        <f>[24]Março!$G$25</f>
        <v>62</v>
      </c>
      <c r="W28" s="16">
        <f>[24]Março!$G$26</f>
        <v>52</v>
      </c>
      <c r="X28" s="16">
        <f>[24]Março!$G$27</f>
        <v>50</v>
      </c>
      <c r="Y28" s="16">
        <f>[24]Março!$G$28</f>
        <v>50</v>
      </c>
      <c r="Z28" s="16">
        <f>[24]Março!$G$29</f>
        <v>50</v>
      </c>
      <c r="AA28" s="16">
        <f>[24]Março!$G$30</f>
        <v>63</v>
      </c>
      <c r="AB28" s="16">
        <f>[24]Março!$G$31</f>
        <v>65</v>
      </c>
      <c r="AC28" s="16">
        <f>[24]Março!$G$32</f>
        <v>70</v>
      </c>
      <c r="AD28" s="16">
        <f>[24]Março!$G$33</f>
        <v>56</v>
      </c>
      <c r="AE28" s="16">
        <f>[24]Março!$G$34</f>
        <v>56</v>
      </c>
      <c r="AF28" s="16">
        <f>[24]Março!$G$35</f>
        <v>63</v>
      </c>
      <c r="AG28" s="28">
        <f>MIN(B28:AF28)</f>
        <v>38</v>
      </c>
      <c r="AH28" s="126">
        <f t="shared" si="4"/>
        <v>53.29032258064516</v>
      </c>
    </row>
    <row r="29" spans="1:34" ht="17.100000000000001" customHeight="1" x14ac:dyDescent="0.2">
      <c r="A29" s="148" t="s">
        <v>19</v>
      </c>
      <c r="B29" s="16" t="str">
        <f>[25]Março!$G$5</f>
        <v>*</v>
      </c>
      <c r="C29" s="16" t="str">
        <f>[25]Março!$G$6</f>
        <v>*</v>
      </c>
      <c r="D29" s="16" t="str">
        <f>[25]Março!$G$7</f>
        <v>*</v>
      </c>
      <c r="E29" s="16" t="str">
        <f>[25]Março!$G$8</f>
        <v>*</v>
      </c>
      <c r="F29" s="16" t="str">
        <f>[25]Março!$G$9</f>
        <v>*</v>
      </c>
      <c r="G29" s="16" t="str">
        <f>[25]Março!$G$10</f>
        <v>*</v>
      </c>
      <c r="H29" s="16" t="str">
        <f>[25]Março!$G$11</f>
        <v>*</v>
      </c>
      <c r="I29" s="16" t="str">
        <f>[25]Março!$G$12</f>
        <v>*</v>
      </c>
      <c r="J29" s="16" t="str">
        <f>[25]Março!$G$13</f>
        <v>*</v>
      </c>
      <c r="K29" s="16" t="str">
        <f>[25]Março!$G$14</f>
        <v>*</v>
      </c>
      <c r="L29" s="16" t="str">
        <f>[25]Março!$G$15</f>
        <v>*</v>
      </c>
      <c r="M29" s="16" t="str">
        <f>[25]Março!$G$16</f>
        <v>*</v>
      </c>
      <c r="N29" s="16" t="str">
        <f>[25]Março!$G$17</f>
        <v>*</v>
      </c>
      <c r="O29" s="16" t="str">
        <f>[25]Março!$G$18</f>
        <v>*</v>
      </c>
      <c r="P29" s="16" t="str">
        <f>[25]Março!$G$19</f>
        <v>*</v>
      </c>
      <c r="Q29" s="16" t="str">
        <f>[25]Março!$G$20</f>
        <v>*</v>
      </c>
      <c r="R29" s="16" t="str">
        <f>[25]Março!$G$21</f>
        <v>*</v>
      </c>
      <c r="S29" s="16" t="str">
        <f>[25]Março!$G$22</f>
        <v>*</v>
      </c>
      <c r="T29" s="16" t="str">
        <f>[25]Março!$G$23</f>
        <v>*</v>
      </c>
      <c r="U29" s="16" t="str">
        <f>[25]Março!$G$24</f>
        <v>*</v>
      </c>
      <c r="V29" s="16" t="str">
        <f>[25]Março!$G$25</f>
        <v>*</v>
      </c>
      <c r="W29" s="16" t="str">
        <f>[25]Março!$G$26</f>
        <v>*</v>
      </c>
      <c r="X29" s="16" t="str">
        <f>[25]Março!$G$27</f>
        <v>*</v>
      </c>
      <c r="Y29" s="16" t="str">
        <f>[25]Março!$G$28</f>
        <v>*</v>
      </c>
      <c r="Z29" s="16" t="str">
        <f>[25]Março!$G$29</f>
        <v>*</v>
      </c>
      <c r="AA29" s="16" t="str">
        <f>[25]Março!$G$30</f>
        <v>*</v>
      </c>
      <c r="AB29" s="16" t="str">
        <f>[25]Março!$G$31</f>
        <v>*</v>
      </c>
      <c r="AC29" s="16" t="str">
        <f>[25]Março!$G$32</f>
        <v>*</v>
      </c>
      <c r="AD29" s="16" t="str">
        <f>[25]Março!$G$33</f>
        <v>*</v>
      </c>
      <c r="AE29" s="16" t="str">
        <f>[25]Março!$G$34</f>
        <v>*</v>
      </c>
      <c r="AF29" s="16" t="str">
        <f>[25]Março!$G$35</f>
        <v>*</v>
      </c>
      <c r="AG29" s="28" t="s">
        <v>132</v>
      </c>
      <c r="AH29" s="126" t="s">
        <v>132</v>
      </c>
    </row>
    <row r="30" spans="1:34" ht="17.100000000000001" customHeight="1" x14ac:dyDescent="0.2">
      <c r="A30" s="148" t="s">
        <v>31</v>
      </c>
      <c r="B30" s="16">
        <f>[26]Março!$G$5</f>
        <v>52</v>
      </c>
      <c r="C30" s="16">
        <f>[26]Março!$G$6</f>
        <v>47</v>
      </c>
      <c r="D30" s="16">
        <f>[26]Março!$G$7</f>
        <v>39</v>
      </c>
      <c r="E30" s="16">
        <f>[26]Março!$G$8</f>
        <v>39</v>
      </c>
      <c r="F30" s="16">
        <f>[26]Março!$G$9</f>
        <v>37</v>
      </c>
      <c r="G30" s="16">
        <f>[26]Março!$G$10</f>
        <v>47</v>
      </c>
      <c r="H30" s="16">
        <f>[26]Março!$G$11</f>
        <v>53</v>
      </c>
      <c r="I30" s="16">
        <f>[26]Março!$G$12</f>
        <v>45</v>
      </c>
      <c r="J30" s="16">
        <f>[26]Março!$G$13</f>
        <v>46</v>
      </c>
      <c r="K30" s="16">
        <f>[26]Março!$G$14</f>
        <v>61</v>
      </c>
      <c r="L30" s="16">
        <f>[26]Março!$G$15</f>
        <v>48</v>
      </c>
      <c r="M30" s="16">
        <f>[26]Março!$G$16</f>
        <v>51</v>
      </c>
      <c r="N30" s="16">
        <f>[26]Março!$G$17</f>
        <v>52</v>
      </c>
      <c r="O30" s="16">
        <f>[26]Março!$G$18</f>
        <v>51</v>
      </c>
      <c r="P30" s="16">
        <f>[26]Março!$G$19</f>
        <v>52</v>
      </c>
      <c r="Q30" s="16">
        <f>[26]Março!$G$20</f>
        <v>47</v>
      </c>
      <c r="R30" s="16">
        <f>[26]Março!$G$21</f>
        <v>40</v>
      </c>
      <c r="S30" s="16">
        <f>[26]Março!$G$22</f>
        <v>42</v>
      </c>
      <c r="T30" s="16">
        <f>[26]Março!$G$23</f>
        <v>51</v>
      </c>
      <c r="U30" s="16">
        <f>[26]Março!$G$24</f>
        <v>44</v>
      </c>
      <c r="V30" s="16">
        <f>[26]Março!$G$25</f>
        <v>49</v>
      </c>
      <c r="W30" s="16">
        <f>[26]Março!$G$26</f>
        <v>51</v>
      </c>
      <c r="X30" s="16">
        <f>[26]Março!$G$27</f>
        <v>42</v>
      </c>
      <c r="Y30" s="16">
        <f>[26]Março!$G$28</f>
        <v>40</v>
      </c>
      <c r="Z30" s="16">
        <f>[26]Março!$G$29</f>
        <v>73</v>
      </c>
      <c r="AA30" s="16">
        <f>[26]Março!$G$30</f>
        <v>56</v>
      </c>
      <c r="AB30" s="16">
        <f>[26]Março!$G$31</f>
        <v>56</v>
      </c>
      <c r="AC30" s="16">
        <f>[26]Março!$G$32</f>
        <v>66</v>
      </c>
      <c r="AD30" s="16">
        <f>[26]Março!$G$33</f>
        <v>53</v>
      </c>
      <c r="AE30" s="16">
        <f>[26]Março!$G$34</f>
        <v>56</v>
      </c>
      <c r="AF30" s="16">
        <f>[26]Março!$G$35</f>
        <v>62</v>
      </c>
      <c r="AG30" s="28">
        <f t="shared" si="3"/>
        <v>37</v>
      </c>
      <c r="AH30" s="126">
        <f>AVERAGE(B30:AF30)</f>
        <v>49.935483870967744</v>
      </c>
    </row>
    <row r="31" spans="1:34" ht="17.100000000000001" customHeight="1" x14ac:dyDescent="0.2">
      <c r="A31" s="148" t="s">
        <v>49</v>
      </c>
      <c r="B31" s="16">
        <f>[27]Março!$G$5</f>
        <v>42</v>
      </c>
      <c r="C31" s="16">
        <f>[27]Março!$G$6</f>
        <v>42</v>
      </c>
      <c r="D31" s="16">
        <f>[27]Março!$G$7</f>
        <v>36</v>
      </c>
      <c r="E31" s="16">
        <f>[27]Março!$G$8</f>
        <v>40</v>
      </c>
      <c r="F31" s="16">
        <f>[27]Março!$G$9</f>
        <v>36</v>
      </c>
      <c r="G31" s="16">
        <f>[27]Março!$G$10</f>
        <v>52</v>
      </c>
      <c r="H31" s="16">
        <f>[27]Março!$G$11</f>
        <v>48</v>
      </c>
      <c r="I31" s="16">
        <f>[27]Março!$G$12</f>
        <v>47</v>
      </c>
      <c r="J31" s="16">
        <f>[27]Março!$G$13</f>
        <v>63</v>
      </c>
      <c r="K31" s="16">
        <f>[27]Março!$G$14</f>
        <v>53</v>
      </c>
      <c r="L31" s="16">
        <f>[27]Março!$G$15</f>
        <v>54</v>
      </c>
      <c r="M31" s="16">
        <f>[27]Março!$G$16</f>
        <v>56</v>
      </c>
      <c r="N31" s="16">
        <f>[27]Março!$G$17</f>
        <v>54</v>
      </c>
      <c r="O31" s="16">
        <f>[27]Março!$G$18</f>
        <v>59</v>
      </c>
      <c r="P31" s="16">
        <f>[27]Março!$G$19</f>
        <v>56</v>
      </c>
      <c r="Q31" s="16">
        <f>[27]Março!$G$20</f>
        <v>58</v>
      </c>
      <c r="R31" s="16">
        <f>[27]Março!$G$21</f>
        <v>54</v>
      </c>
      <c r="S31" s="16">
        <f>[27]Março!$G$22</f>
        <v>50</v>
      </c>
      <c r="T31" s="16">
        <f>[27]Março!$G$23</f>
        <v>50</v>
      </c>
      <c r="U31" s="16">
        <f>[27]Março!$G$24</f>
        <v>57</v>
      </c>
      <c r="V31" s="16">
        <f>[27]Março!$G$25</f>
        <v>57</v>
      </c>
      <c r="W31" s="16">
        <f>[27]Março!$G$26</f>
        <v>45</v>
      </c>
      <c r="X31" s="16">
        <f>[27]Março!$G$27</f>
        <v>53</v>
      </c>
      <c r="Y31" s="16">
        <f>[27]Março!$G$28</f>
        <v>50</v>
      </c>
      <c r="Z31" s="16">
        <f>[27]Março!$G$29</f>
        <v>60</v>
      </c>
      <c r="AA31" s="16">
        <f>[27]Março!$G$30</f>
        <v>77</v>
      </c>
      <c r="AB31" s="16">
        <f>[27]Março!$G$31</f>
        <v>63</v>
      </c>
      <c r="AC31" s="16">
        <f>[27]Março!$G$32</f>
        <v>56</v>
      </c>
      <c r="AD31" s="16">
        <f>[27]Março!$G$33</f>
        <v>61</v>
      </c>
      <c r="AE31" s="16">
        <f>[27]Março!$G$34</f>
        <v>54</v>
      </c>
      <c r="AF31" s="16">
        <f>[27]Março!$G$35</f>
        <v>55</v>
      </c>
      <c r="AG31" s="28">
        <f>MIN(B31:AF31)</f>
        <v>36</v>
      </c>
      <c r="AH31" s="126">
        <f>AVERAGE(B31:AF31)</f>
        <v>52.838709677419352</v>
      </c>
    </row>
    <row r="32" spans="1:34" ht="17.100000000000001" customHeight="1" x14ac:dyDescent="0.2">
      <c r="A32" s="148" t="s">
        <v>20</v>
      </c>
      <c r="B32" s="16">
        <f>[28]Março!$G$5</f>
        <v>38</v>
      </c>
      <c r="C32" s="16">
        <f>[28]Março!$G$6</f>
        <v>41</v>
      </c>
      <c r="D32" s="16">
        <f>[28]Março!$G$7</f>
        <v>36</v>
      </c>
      <c r="E32" s="16">
        <f>[28]Março!$G$8</f>
        <v>42</v>
      </c>
      <c r="F32" s="16">
        <f>[28]Março!$G$9</f>
        <v>34</v>
      </c>
      <c r="G32" s="16">
        <f>[28]Março!$G$10</f>
        <v>37</v>
      </c>
      <c r="H32" s="16">
        <f>[28]Março!$G$11</f>
        <v>41</v>
      </c>
      <c r="I32" s="16">
        <f>[28]Março!$G$12</f>
        <v>43</v>
      </c>
      <c r="J32" s="16">
        <f>[28]Março!$G$13</f>
        <v>44</v>
      </c>
      <c r="K32" s="16">
        <f>[28]Março!$G$14</f>
        <v>47</v>
      </c>
      <c r="L32" s="16">
        <f>[28]Março!$G$15</f>
        <v>41</v>
      </c>
      <c r="M32" s="16">
        <f>[28]Março!$G$16</f>
        <v>40</v>
      </c>
      <c r="N32" s="16">
        <f>[28]Março!$G$17</f>
        <v>31</v>
      </c>
      <c r="O32" s="16">
        <f>[28]Março!$G$18</f>
        <v>32</v>
      </c>
      <c r="P32" s="16">
        <f>[28]Março!$G$19</f>
        <v>39</v>
      </c>
      <c r="Q32" s="16">
        <f>[28]Março!$G$20</f>
        <v>33</v>
      </c>
      <c r="R32" s="16">
        <f>[28]Março!$G$21</f>
        <v>35</v>
      </c>
      <c r="S32" s="16">
        <f>[28]Março!$G$22</f>
        <v>35</v>
      </c>
      <c r="T32" s="16">
        <f>[28]Março!$G$23</f>
        <v>28</v>
      </c>
      <c r="U32" s="16">
        <f>[28]Março!$G$24</f>
        <v>34</v>
      </c>
      <c r="V32" s="16">
        <f>[28]Março!$G$25</f>
        <v>41</v>
      </c>
      <c r="W32" s="16">
        <f>[28]Março!$G$26</f>
        <v>40</v>
      </c>
      <c r="X32" s="16">
        <f>[28]Março!$G$27</f>
        <v>31</v>
      </c>
      <c r="Y32" s="16">
        <f>[28]Março!$G$28</f>
        <v>33</v>
      </c>
      <c r="Z32" s="16">
        <f>[28]Março!$G$29</f>
        <v>45</v>
      </c>
      <c r="AA32" s="16">
        <f>[28]Março!$G$30</f>
        <v>51</v>
      </c>
      <c r="AB32" s="16">
        <f>[28]Março!$G$31</f>
        <v>50</v>
      </c>
      <c r="AC32" s="16">
        <f>[28]Março!$G$32</f>
        <v>37</v>
      </c>
      <c r="AD32" s="16">
        <f>[28]Março!$G$33</f>
        <v>31</v>
      </c>
      <c r="AE32" s="16">
        <f>[28]Março!$G$34</f>
        <v>29</v>
      </c>
      <c r="AF32" s="16">
        <f>[28]Março!$G$35</f>
        <v>62</v>
      </c>
      <c r="AG32" s="28">
        <f>MIN(B32:AF32)</f>
        <v>28</v>
      </c>
      <c r="AH32" s="126">
        <f>AVERAGE(B32:AF32)</f>
        <v>38.741935483870968</v>
      </c>
    </row>
    <row r="33" spans="1:34" ht="17.100000000000001" customHeight="1" x14ac:dyDescent="0.2">
      <c r="A33" s="91" t="s">
        <v>145</v>
      </c>
      <c r="B33" s="15" t="str">
        <f>[29]Março!$G$5</f>
        <v>*</v>
      </c>
      <c r="C33" s="15" t="str">
        <f>[29]Março!$G$6</f>
        <v>*</v>
      </c>
      <c r="D33" s="15" t="str">
        <f>[29]Março!$G$7</f>
        <v>*</v>
      </c>
      <c r="E33" s="15" t="str">
        <f>[29]Março!$G$8</f>
        <v>*</v>
      </c>
      <c r="F33" s="15" t="str">
        <f>[29]Março!$G$9</f>
        <v>*</v>
      </c>
      <c r="G33" s="15" t="str">
        <f>[29]Março!$G$10</f>
        <v>*</v>
      </c>
      <c r="H33" s="15" t="str">
        <f>[29]Março!$G$11</f>
        <v>*</v>
      </c>
      <c r="I33" s="15" t="str">
        <f>[29]Março!$G$12</f>
        <v>*</v>
      </c>
      <c r="J33" s="15" t="str">
        <f>[29]Março!$G$13</f>
        <v>*</v>
      </c>
      <c r="K33" s="15" t="str">
        <f>[29]Março!$G$14</f>
        <v>*</v>
      </c>
      <c r="L33" s="15" t="str">
        <f>[29]Março!$G$15</f>
        <v>*</v>
      </c>
      <c r="M33" s="15" t="str">
        <f>[29]Março!$G$16</f>
        <v>*</v>
      </c>
      <c r="N33" s="15" t="str">
        <f>[29]Março!$G$17</f>
        <v>*</v>
      </c>
      <c r="O33" s="15" t="str">
        <f>[29]Março!$G$18</f>
        <v>*</v>
      </c>
      <c r="P33" s="15" t="str">
        <f>[29]Março!$G$19</f>
        <v>*</v>
      </c>
      <c r="Q33" s="15" t="str">
        <f>[29]Março!$G$20</f>
        <v>*</v>
      </c>
      <c r="R33" s="15" t="str">
        <f>[29]Março!$G$21</f>
        <v>*</v>
      </c>
      <c r="S33" s="15" t="str">
        <f>[29]Março!$G$22</f>
        <v>*</v>
      </c>
      <c r="T33" s="15" t="str">
        <f>[29]Março!$G$23</f>
        <v>*</v>
      </c>
      <c r="U33" s="15" t="str">
        <f>[29]Março!$G$24</f>
        <v>*</v>
      </c>
      <c r="V33" s="15">
        <f>[29]Março!$G$25</f>
        <v>73</v>
      </c>
      <c r="W33" s="15">
        <f>[29]Março!$G$26</f>
        <v>56</v>
      </c>
      <c r="X33" s="15">
        <f>[29]Março!$G$27</f>
        <v>54</v>
      </c>
      <c r="Y33" s="15">
        <f>[29]Março!$G$28</f>
        <v>58</v>
      </c>
      <c r="Z33" s="15">
        <f>[29]Março!$G$29</f>
        <v>53</v>
      </c>
      <c r="AA33" s="15">
        <f>[29]Março!$G$30</f>
        <v>56</v>
      </c>
      <c r="AB33" s="15">
        <f>[29]Março!$G$31</f>
        <v>65</v>
      </c>
      <c r="AC33" s="15">
        <f>[29]Março!$G$32</f>
        <v>63</v>
      </c>
      <c r="AD33" s="15">
        <f>[29]Março!$G$33</f>
        <v>64</v>
      </c>
      <c r="AE33" s="15">
        <f>[29]Março!$G$34</f>
        <v>56</v>
      </c>
      <c r="AF33" s="15">
        <f>[29]Março!$G$35</f>
        <v>66</v>
      </c>
      <c r="AG33" s="28">
        <f t="shared" ref="AG33:AG37" si="7">MIN(B33:AF33)</f>
        <v>53</v>
      </c>
      <c r="AH33" s="126">
        <f t="shared" ref="AH33:AH37" si="8">AVERAGE(B33:AF33)</f>
        <v>60.363636363636367</v>
      </c>
    </row>
    <row r="34" spans="1:34" ht="17.100000000000001" customHeight="1" x14ac:dyDescent="0.2">
      <c r="A34" s="91" t="s">
        <v>146</v>
      </c>
      <c r="B34" s="15" t="str">
        <f>[30]Março!$G$5</f>
        <v>*</v>
      </c>
      <c r="C34" s="15" t="str">
        <f>[30]Março!$G$6</f>
        <v>*</v>
      </c>
      <c r="D34" s="15" t="str">
        <f>[30]Março!$G$7</f>
        <v>*</v>
      </c>
      <c r="E34" s="15" t="str">
        <f>[30]Março!$G$8</f>
        <v>*</v>
      </c>
      <c r="F34" s="15" t="str">
        <f>[30]Março!$G$9</f>
        <v>*</v>
      </c>
      <c r="G34" s="15" t="str">
        <f>[30]Março!$G$10</f>
        <v>*</v>
      </c>
      <c r="H34" s="15" t="str">
        <f>[30]Março!$G$11</f>
        <v>*</v>
      </c>
      <c r="I34" s="15" t="str">
        <f>[30]Março!$G$12</f>
        <v>*</v>
      </c>
      <c r="J34" s="15" t="str">
        <f>[30]Março!$G$13</f>
        <v>*</v>
      </c>
      <c r="K34" s="15" t="str">
        <f>[30]Março!$G$14</f>
        <v>*</v>
      </c>
      <c r="L34" s="15" t="str">
        <f>[30]Março!$G$15</f>
        <v>*</v>
      </c>
      <c r="M34" s="15" t="str">
        <f>[30]Março!$G$16</f>
        <v>*</v>
      </c>
      <c r="N34" s="15" t="str">
        <f>[30]Março!$G$17</f>
        <v>*</v>
      </c>
      <c r="O34" s="15" t="str">
        <f>[30]Março!$G$18</f>
        <v>*</v>
      </c>
      <c r="P34" s="15" t="str">
        <f>[30]Março!$G$19</f>
        <v>*</v>
      </c>
      <c r="Q34" s="15" t="str">
        <f>[30]Março!$G$20</f>
        <v>*</v>
      </c>
      <c r="R34" s="15" t="str">
        <f>[30]Março!$G$21</f>
        <v>*</v>
      </c>
      <c r="S34" s="15" t="str">
        <f>[30]Março!$G$22</f>
        <v>*</v>
      </c>
      <c r="T34" s="15" t="str">
        <f>[30]Março!$G$23</f>
        <v>*</v>
      </c>
      <c r="U34" s="15" t="str">
        <f>[30]Março!$G$24</f>
        <v>*</v>
      </c>
      <c r="V34" s="15" t="str">
        <f>[30]Março!$G$25</f>
        <v>*</v>
      </c>
      <c r="W34" s="15" t="str">
        <f>[30]Março!$G$26</f>
        <v>*</v>
      </c>
      <c r="X34" s="15" t="str">
        <f>[30]Março!$G$27</f>
        <v>*</v>
      </c>
      <c r="Y34" s="15" t="str">
        <f>[30]Março!$G$28</f>
        <v>*</v>
      </c>
      <c r="Z34" s="15" t="str">
        <f>[30]Março!$G$29</f>
        <v>*</v>
      </c>
      <c r="AA34" s="15" t="str">
        <f>[30]Março!$G$30</f>
        <v>*</v>
      </c>
      <c r="AB34" s="15" t="str">
        <f>[30]Março!$G$31</f>
        <v>*</v>
      </c>
      <c r="AC34" s="15" t="str">
        <f>[30]Março!$G$32</f>
        <v>*</v>
      </c>
      <c r="AD34" s="15" t="str">
        <f>[30]Março!$G$33</f>
        <v>*</v>
      </c>
      <c r="AE34" s="15" t="str">
        <f>[30]Março!$G$34</f>
        <v>*</v>
      </c>
      <c r="AF34" s="15" t="str">
        <f>[30]Março!$G$35</f>
        <v>*</v>
      </c>
      <c r="AG34" s="28" t="s">
        <v>132</v>
      </c>
      <c r="AH34" s="126" t="s">
        <v>132</v>
      </c>
    </row>
    <row r="35" spans="1:34" ht="17.100000000000001" customHeight="1" x14ac:dyDescent="0.2">
      <c r="A35" s="91" t="s">
        <v>147</v>
      </c>
      <c r="B35" s="15" t="str">
        <f>[31]Março!$G$5</f>
        <v>*</v>
      </c>
      <c r="C35" s="15" t="str">
        <f>[31]Março!$G$6</f>
        <v>*</v>
      </c>
      <c r="D35" s="15" t="str">
        <f>[31]Março!$G$7</f>
        <v>*</v>
      </c>
      <c r="E35" s="15" t="str">
        <f>[31]Março!$G$8</f>
        <v>*</v>
      </c>
      <c r="F35" s="15" t="str">
        <f>[31]Março!$G$9</f>
        <v>*</v>
      </c>
      <c r="G35" s="15" t="str">
        <f>[31]Março!$G$10</f>
        <v>*</v>
      </c>
      <c r="H35" s="15" t="str">
        <f>[31]Março!$G$11</f>
        <v>*</v>
      </c>
      <c r="I35" s="15" t="str">
        <f>[31]Março!$G$12</f>
        <v>*</v>
      </c>
      <c r="J35" s="15" t="str">
        <f>[31]Março!$G$13</f>
        <v>*</v>
      </c>
      <c r="K35" s="15" t="str">
        <f>[31]Março!$G$14</f>
        <v>*</v>
      </c>
      <c r="L35" s="15" t="str">
        <f>[31]Março!$G$15</f>
        <v>*</v>
      </c>
      <c r="M35" s="15" t="str">
        <f>[31]Março!$G$16</f>
        <v>*</v>
      </c>
      <c r="N35" s="15" t="str">
        <f>[31]Março!$G$17</f>
        <v>*</v>
      </c>
      <c r="O35" s="15" t="str">
        <f>[31]Março!$G$18</f>
        <v>*</v>
      </c>
      <c r="P35" s="15" t="str">
        <f>[31]Março!$G$19</f>
        <v>*</v>
      </c>
      <c r="Q35" s="15" t="str">
        <f>[31]Março!$G$20</f>
        <v>*</v>
      </c>
      <c r="R35" s="15" t="str">
        <f>[31]Março!$G$21</f>
        <v>*</v>
      </c>
      <c r="S35" s="15" t="str">
        <f>[31]Março!$G$22</f>
        <v>*</v>
      </c>
      <c r="T35" s="15" t="str">
        <f>[31]Março!$G$23</f>
        <v>*</v>
      </c>
      <c r="U35" s="15" t="str">
        <f>[31]Março!$G$24</f>
        <v>*</v>
      </c>
      <c r="V35" s="15">
        <f>[31]Março!$G$25</f>
        <v>63</v>
      </c>
      <c r="W35" s="15">
        <f>[31]Março!$G$26</f>
        <v>49</v>
      </c>
      <c r="X35" s="15">
        <f>[31]Março!$G$27</f>
        <v>46</v>
      </c>
      <c r="Y35" s="15">
        <f>[31]Março!$G$28</f>
        <v>45</v>
      </c>
      <c r="Z35" s="15">
        <f>[31]Março!$G$29</f>
        <v>73</v>
      </c>
      <c r="AA35" s="15">
        <f>[31]Março!$G$30</f>
        <v>62</v>
      </c>
      <c r="AB35" s="15">
        <f>[31]Março!$G$31</f>
        <v>60</v>
      </c>
      <c r="AC35" s="15">
        <f>[31]Março!$G$32</f>
        <v>71</v>
      </c>
      <c r="AD35" s="15">
        <f>[31]Março!$G$33</f>
        <v>53</v>
      </c>
      <c r="AE35" s="15">
        <f>[31]Março!$G$34</f>
        <v>60</v>
      </c>
      <c r="AF35" s="15">
        <f>[31]Março!$G$35</f>
        <v>70</v>
      </c>
      <c r="AG35" s="28">
        <f t="shared" si="7"/>
        <v>45</v>
      </c>
      <c r="AH35" s="126">
        <f t="shared" si="8"/>
        <v>59.272727272727273</v>
      </c>
    </row>
    <row r="36" spans="1:34" ht="17.100000000000001" customHeight="1" x14ac:dyDescent="0.2">
      <c r="A36" s="91" t="s">
        <v>148</v>
      </c>
      <c r="B36" s="15" t="str">
        <f>[32]Março!$G$5</f>
        <v>*</v>
      </c>
      <c r="C36" s="15" t="str">
        <f>[32]Março!$G$6</f>
        <v>*</v>
      </c>
      <c r="D36" s="15" t="str">
        <f>[32]Março!$G$7</f>
        <v>*</v>
      </c>
      <c r="E36" s="15" t="str">
        <f>[32]Março!$G$8</f>
        <v>*</v>
      </c>
      <c r="F36" s="15" t="str">
        <f>[32]Março!$G$9</f>
        <v>*</v>
      </c>
      <c r="G36" s="15" t="str">
        <f>[32]Março!$G$10</f>
        <v>*</v>
      </c>
      <c r="H36" s="15" t="str">
        <f>[32]Março!$G$11</f>
        <v>*</v>
      </c>
      <c r="I36" s="15" t="str">
        <f>[32]Março!$G$12</f>
        <v>*</v>
      </c>
      <c r="J36" s="15" t="str">
        <f>[32]Março!$G$13</f>
        <v>*</v>
      </c>
      <c r="K36" s="15" t="str">
        <f>[32]Março!$G$14</f>
        <v>*</v>
      </c>
      <c r="L36" s="15" t="str">
        <f>[32]Março!$G$15</f>
        <v>*</v>
      </c>
      <c r="M36" s="15" t="str">
        <f>[32]Março!$G$16</f>
        <v>*</v>
      </c>
      <c r="N36" s="15" t="str">
        <f>[32]Março!$G$17</f>
        <v>*</v>
      </c>
      <c r="O36" s="15" t="str">
        <f>[32]Março!$G$18</f>
        <v>*</v>
      </c>
      <c r="P36" s="15" t="str">
        <f>[32]Março!$G$19</f>
        <v>*</v>
      </c>
      <c r="Q36" s="15" t="str">
        <f>[32]Março!$G$20</f>
        <v>*</v>
      </c>
      <c r="R36" s="15" t="str">
        <f>[32]Março!$G$21</f>
        <v>*</v>
      </c>
      <c r="S36" s="15" t="str">
        <f>[32]Março!$G$22</f>
        <v>*</v>
      </c>
      <c r="T36" s="15" t="str">
        <f>[32]Março!$G$23</f>
        <v>*</v>
      </c>
      <c r="U36" s="15" t="str">
        <f>[32]Março!$G$24</f>
        <v>*</v>
      </c>
      <c r="V36" s="15" t="str">
        <f>[32]Março!$G$25</f>
        <v>*</v>
      </c>
      <c r="W36" s="15" t="str">
        <f>[32]Março!$G$26</f>
        <v>*</v>
      </c>
      <c r="X36" s="15" t="str">
        <f>[32]Março!$G$27</f>
        <v>*</v>
      </c>
      <c r="Y36" s="15" t="str">
        <f>[32]Março!$G$28</f>
        <v>*</v>
      </c>
      <c r="Z36" s="15" t="str">
        <f>[32]Março!$G$29</f>
        <v>*</v>
      </c>
      <c r="AA36" s="15" t="str">
        <f>[32]Março!$G$30</f>
        <v>*</v>
      </c>
      <c r="AB36" s="15" t="str">
        <f>[32]Março!$G$31</f>
        <v>*</v>
      </c>
      <c r="AC36" s="15" t="str">
        <f>[32]Março!$G$32</f>
        <v>*</v>
      </c>
      <c r="AD36" s="15" t="str">
        <f>[32]Março!$G$33</f>
        <v>*</v>
      </c>
      <c r="AE36" s="15" t="str">
        <f>[32]Março!$G$34</f>
        <v>*</v>
      </c>
      <c r="AF36" s="15" t="str">
        <f>[32]Março!$G$35</f>
        <v>*</v>
      </c>
      <c r="AG36" s="28" t="s">
        <v>132</v>
      </c>
      <c r="AH36" s="126" t="s">
        <v>132</v>
      </c>
    </row>
    <row r="37" spans="1:34" ht="17.100000000000001" customHeight="1" x14ac:dyDescent="0.2">
      <c r="A37" s="91" t="s">
        <v>149</v>
      </c>
      <c r="B37" s="15" t="str">
        <f>[33]Março!$G$5</f>
        <v>*</v>
      </c>
      <c r="C37" s="15" t="str">
        <f>[33]Março!$G$6</f>
        <v>*</v>
      </c>
      <c r="D37" s="15" t="str">
        <f>[33]Março!$G$7</f>
        <v>*</v>
      </c>
      <c r="E37" s="15" t="str">
        <f>[33]Março!$G$8</f>
        <v>*</v>
      </c>
      <c r="F37" s="15" t="str">
        <f>[33]Março!$G$9</f>
        <v>*</v>
      </c>
      <c r="G37" s="15" t="str">
        <f>[33]Março!$G$10</f>
        <v>*</v>
      </c>
      <c r="H37" s="15" t="str">
        <f>[33]Março!$G$11</f>
        <v>*</v>
      </c>
      <c r="I37" s="15" t="str">
        <f>[33]Março!$G$12</f>
        <v>*</v>
      </c>
      <c r="J37" s="15" t="str">
        <f>[33]Março!$G$13</f>
        <v>*</v>
      </c>
      <c r="K37" s="15" t="str">
        <f>[33]Março!$G$14</f>
        <v>*</v>
      </c>
      <c r="L37" s="15" t="str">
        <f>[33]Março!$G$15</f>
        <v>*</v>
      </c>
      <c r="M37" s="15" t="str">
        <f>[33]Março!$G$16</f>
        <v>*</v>
      </c>
      <c r="N37" s="15" t="str">
        <f>[33]Março!$G$17</f>
        <v>*</v>
      </c>
      <c r="O37" s="15" t="str">
        <f>[33]Março!$G$18</f>
        <v>*</v>
      </c>
      <c r="P37" s="15" t="str">
        <f>[33]Março!$G$19</f>
        <v>*</v>
      </c>
      <c r="Q37" s="15" t="str">
        <f>[33]Março!$G$20</f>
        <v>*</v>
      </c>
      <c r="R37" s="15" t="str">
        <f>[33]Março!$G$21</f>
        <v>*</v>
      </c>
      <c r="S37" s="15" t="str">
        <f>[33]Março!$G$22</f>
        <v>*</v>
      </c>
      <c r="T37" s="15" t="str">
        <f>[33]Março!$G$23</f>
        <v>*</v>
      </c>
      <c r="U37" s="15" t="str">
        <f>[33]Março!$G$24</f>
        <v>*</v>
      </c>
      <c r="V37" s="15">
        <f>[33]Março!$G$25</f>
        <v>91</v>
      </c>
      <c r="W37" s="15">
        <f>[33]Março!$G$26</f>
        <v>47</v>
      </c>
      <c r="X37" s="15">
        <f>[33]Março!$G$27</f>
        <v>45</v>
      </c>
      <c r="Y37" s="15" t="str">
        <f>[33]Março!$G$28</f>
        <v>*</v>
      </c>
      <c r="Z37" s="15">
        <f>[33]Março!$G$29</f>
        <v>83</v>
      </c>
      <c r="AA37" s="15">
        <f>[33]Março!$G$30</f>
        <v>64</v>
      </c>
      <c r="AB37" s="15">
        <f>[33]Março!$G$31</f>
        <v>83</v>
      </c>
      <c r="AC37" s="15" t="str">
        <f>[33]Março!$G$32</f>
        <v>*</v>
      </c>
      <c r="AD37" s="15" t="str">
        <f>[33]Março!$G$33</f>
        <v>*</v>
      </c>
      <c r="AE37" s="15" t="str">
        <f>[33]Março!$G$34</f>
        <v>*</v>
      </c>
      <c r="AF37" s="15" t="str">
        <f>[33]Março!$G$35</f>
        <v>*</v>
      </c>
      <c r="AG37" s="28">
        <f t="shared" si="7"/>
        <v>45</v>
      </c>
      <c r="AH37" s="126">
        <f t="shared" si="8"/>
        <v>68.833333333333329</v>
      </c>
    </row>
    <row r="38" spans="1:34" ht="17.100000000000001" customHeight="1" x14ac:dyDescent="0.2">
      <c r="A38" s="91" t="s">
        <v>150</v>
      </c>
      <c r="B38" s="15" t="str">
        <f>[34]Março!$G$5</f>
        <v>*</v>
      </c>
      <c r="C38" s="15" t="str">
        <f>[34]Março!$G$6</f>
        <v>*</v>
      </c>
      <c r="D38" s="15" t="str">
        <f>[34]Março!$G$7</f>
        <v>*</v>
      </c>
      <c r="E38" s="15" t="str">
        <f>[34]Março!$G$8</f>
        <v>*</v>
      </c>
      <c r="F38" s="15" t="str">
        <f>[34]Março!$G$9</f>
        <v>*</v>
      </c>
      <c r="G38" s="15" t="str">
        <f>[34]Março!$G$10</f>
        <v>*</v>
      </c>
      <c r="H38" s="15" t="str">
        <f>[34]Março!$G$11</f>
        <v>*</v>
      </c>
      <c r="I38" s="15" t="str">
        <f>[34]Março!$G$12</f>
        <v>*</v>
      </c>
      <c r="J38" s="15" t="str">
        <f>[34]Março!$G$13</f>
        <v>*</v>
      </c>
      <c r="K38" s="15" t="str">
        <f>[34]Março!$G$14</f>
        <v>*</v>
      </c>
      <c r="L38" s="15" t="str">
        <f>[34]Março!$G$15</f>
        <v>*</v>
      </c>
      <c r="M38" s="15" t="str">
        <f>[34]Março!$G$16</f>
        <v>*</v>
      </c>
      <c r="N38" s="15" t="str">
        <f>[34]Março!$G$17</f>
        <v>*</v>
      </c>
      <c r="O38" s="15" t="str">
        <f>[34]Março!$G$18</f>
        <v>*</v>
      </c>
      <c r="P38" s="15" t="str">
        <f>[34]Março!$G$19</f>
        <v>*</v>
      </c>
      <c r="Q38" s="15" t="str">
        <f>[34]Março!$G$20</f>
        <v>*</v>
      </c>
      <c r="R38" s="15" t="str">
        <f>[34]Março!$G$21</f>
        <v>*</v>
      </c>
      <c r="S38" s="15" t="str">
        <f>[34]Março!$G$22</f>
        <v>*</v>
      </c>
      <c r="T38" s="15" t="str">
        <f>[34]Março!$G$23</f>
        <v>*</v>
      </c>
      <c r="U38" s="15" t="str">
        <f>[34]Março!$G$24</f>
        <v>*</v>
      </c>
      <c r="V38" s="15">
        <f>[34]Março!$G$25</f>
        <v>65</v>
      </c>
      <c r="W38" s="15">
        <f>[34]Março!$G$26</f>
        <v>65</v>
      </c>
      <c r="X38" s="15">
        <f>[34]Março!$G$27</f>
        <v>67</v>
      </c>
      <c r="Y38" s="15">
        <f>[34]Março!$G$28</f>
        <v>65</v>
      </c>
      <c r="Z38" s="15">
        <f>[34]Março!$G$29</f>
        <v>56</v>
      </c>
      <c r="AA38" s="15">
        <f>[34]Março!$G$30</f>
        <v>58</v>
      </c>
      <c r="AB38" s="15">
        <f>[34]Março!$G$31</f>
        <v>65</v>
      </c>
      <c r="AC38" s="15">
        <f>[34]Março!$G$32</f>
        <v>60</v>
      </c>
      <c r="AD38" s="15">
        <f>[34]Março!$G$33</f>
        <v>62</v>
      </c>
      <c r="AE38" s="15">
        <f>[34]Março!$G$34</f>
        <v>66</v>
      </c>
      <c r="AF38" s="15">
        <f>[34]Março!$G$35</f>
        <v>63</v>
      </c>
      <c r="AG38" s="28">
        <f>MIN(B38:AF38)</f>
        <v>56</v>
      </c>
      <c r="AH38" s="126">
        <f>AVERAGE(B38:AF38)</f>
        <v>62.909090909090907</v>
      </c>
    </row>
    <row r="39" spans="1:34" ht="17.100000000000001" customHeight="1" x14ac:dyDescent="0.2">
      <c r="A39" s="91" t="s">
        <v>151</v>
      </c>
      <c r="B39" s="15" t="str">
        <f>[35]Março!$G$5</f>
        <v>*</v>
      </c>
      <c r="C39" s="15" t="str">
        <f>[35]Março!$G$6</f>
        <v>*</v>
      </c>
      <c r="D39" s="15" t="str">
        <f>[35]Março!$G$7</f>
        <v>*</v>
      </c>
      <c r="E39" s="15" t="str">
        <f>[35]Março!$G$8</f>
        <v>*</v>
      </c>
      <c r="F39" s="15" t="str">
        <f>[35]Março!$G$9</f>
        <v>*</v>
      </c>
      <c r="G39" s="15" t="str">
        <f>[35]Março!$G$10</f>
        <v>*</v>
      </c>
      <c r="H39" s="15" t="str">
        <f>[35]Março!$G$11</f>
        <v>*</v>
      </c>
      <c r="I39" s="15" t="str">
        <f>[35]Março!$G$12</f>
        <v>*</v>
      </c>
      <c r="J39" s="15" t="str">
        <f>[35]Março!$G$13</f>
        <v>*</v>
      </c>
      <c r="K39" s="15" t="str">
        <f>[35]Março!$G$14</f>
        <v>*</v>
      </c>
      <c r="L39" s="15" t="str">
        <f>[35]Março!$G$15</f>
        <v>*</v>
      </c>
      <c r="M39" s="15" t="str">
        <f>[35]Março!$G$16</f>
        <v>*</v>
      </c>
      <c r="N39" s="15" t="str">
        <f>[35]Março!$G$17</f>
        <v>*</v>
      </c>
      <c r="O39" s="15" t="str">
        <f>[35]Março!$G$18</f>
        <v>*</v>
      </c>
      <c r="P39" s="15" t="str">
        <f>[35]Março!$G$19</f>
        <v>*</v>
      </c>
      <c r="Q39" s="15" t="str">
        <f>[35]Março!$G$20</f>
        <v>*</v>
      </c>
      <c r="R39" s="15" t="str">
        <f>[35]Março!$G$21</f>
        <v>*</v>
      </c>
      <c r="S39" s="15" t="str">
        <f>[35]Março!$G$22</f>
        <v>*</v>
      </c>
      <c r="T39" s="15" t="str">
        <f>[35]Março!$G$23</f>
        <v>*</v>
      </c>
      <c r="U39" s="15" t="str">
        <f>[35]Março!$G$24</f>
        <v>*</v>
      </c>
      <c r="V39" s="15" t="str">
        <f>[35]Março!$G$25</f>
        <v>*</v>
      </c>
      <c r="W39" s="15" t="str">
        <f>[35]Março!$G$26</f>
        <v>*</v>
      </c>
      <c r="X39" s="15" t="str">
        <f>[35]Março!$G$27</f>
        <v>*</v>
      </c>
      <c r="Y39" s="15" t="str">
        <f>[35]Março!$G$28</f>
        <v>*</v>
      </c>
      <c r="Z39" s="15" t="str">
        <f>[35]Março!$G$29</f>
        <v>*</v>
      </c>
      <c r="AA39" s="15" t="str">
        <f>[35]Março!$G$30</f>
        <v>*</v>
      </c>
      <c r="AB39" s="15" t="str">
        <f>[35]Março!$G$31</f>
        <v>*</v>
      </c>
      <c r="AC39" s="15" t="str">
        <f>[35]Março!$G$32</f>
        <v>*</v>
      </c>
      <c r="AD39" s="15" t="str">
        <f>[35]Março!$G$33</f>
        <v>*</v>
      </c>
      <c r="AE39" s="15" t="str">
        <f>[35]Março!$G$34</f>
        <v>*</v>
      </c>
      <c r="AF39" s="15" t="str">
        <f>[35]Março!$G$35</f>
        <v>*</v>
      </c>
      <c r="AG39" s="28" t="s">
        <v>132</v>
      </c>
      <c r="AH39" s="126" t="s">
        <v>132</v>
      </c>
    </row>
    <row r="40" spans="1:34" ht="17.100000000000001" customHeight="1" x14ac:dyDescent="0.2">
      <c r="A40" s="91" t="s">
        <v>152</v>
      </c>
      <c r="B40" s="15" t="str">
        <f>[36]Março!$G$5</f>
        <v>*</v>
      </c>
      <c r="C40" s="15" t="str">
        <f>[36]Março!$G$6</f>
        <v>*</v>
      </c>
      <c r="D40" s="15" t="str">
        <f>[36]Março!$G$7</f>
        <v>*</v>
      </c>
      <c r="E40" s="15" t="str">
        <f>[36]Março!$G$8</f>
        <v>*</v>
      </c>
      <c r="F40" s="15" t="str">
        <f>[36]Março!$G$9</f>
        <v>*</v>
      </c>
      <c r="G40" s="15" t="str">
        <f>[36]Março!$G$10</f>
        <v>*</v>
      </c>
      <c r="H40" s="15" t="str">
        <f>[36]Março!$G$11</f>
        <v>*</v>
      </c>
      <c r="I40" s="15" t="str">
        <f>[36]Março!$G$12</f>
        <v>*</v>
      </c>
      <c r="J40" s="15" t="str">
        <f>[36]Março!$G$13</f>
        <v>*</v>
      </c>
      <c r="K40" s="15" t="str">
        <f>[36]Março!$G$14</f>
        <v>*</v>
      </c>
      <c r="L40" s="15" t="str">
        <f>[36]Março!$G$15</f>
        <v>*</v>
      </c>
      <c r="M40" s="15" t="str">
        <f>[36]Março!$G$16</f>
        <v>*</v>
      </c>
      <c r="N40" s="15" t="str">
        <f>[36]Março!$G$17</f>
        <v>*</v>
      </c>
      <c r="O40" s="15" t="str">
        <f>[36]Março!$G$18</f>
        <v>*</v>
      </c>
      <c r="P40" s="15" t="str">
        <f>[36]Março!$G$19</f>
        <v>*</v>
      </c>
      <c r="Q40" s="15" t="str">
        <f>[36]Março!$G$20</f>
        <v>*</v>
      </c>
      <c r="R40" s="15" t="str">
        <f>[36]Março!$G$21</f>
        <v>*</v>
      </c>
      <c r="S40" s="15" t="str">
        <f>[36]Março!$G$22</f>
        <v>*</v>
      </c>
      <c r="T40" s="15" t="str">
        <f>[36]Março!$G$23</f>
        <v>*</v>
      </c>
      <c r="U40" s="15" t="str">
        <f>[36]Março!$G$24</f>
        <v>*</v>
      </c>
      <c r="V40" s="15" t="str">
        <f>[36]Março!$G$25</f>
        <v>*</v>
      </c>
      <c r="W40" s="15" t="str">
        <f>[36]Março!$G$26</f>
        <v>*</v>
      </c>
      <c r="X40" s="15" t="str">
        <f>[36]Março!$G$27</f>
        <v>*</v>
      </c>
      <c r="Y40" s="15" t="str">
        <f>[36]Março!$G$28</f>
        <v>*</v>
      </c>
      <c r="Z40" s="15" t="str">
        <f>[36]Março!$G$29</f>
        <v>*</v>
      </c>
      <c r="AA40" s="15" t="str">
        <f>[36]Março!$G$30</f>
        <v>*</v>
      </c>
      <c r="AB40" s="15" t="str">
        <f>[36]Março!$G$31</f>
        <v>*</v>
      </c>
      <c r="AC40" s="15" t="str">
        <f>[36]Março!$G$32</f>
        <v>*</v>
      </c>
      <c r="AD40" s="15" t="str">
        <f>[36]Março!$G$33</f>
        <v>*</v>
      </c>
      <c r="AE40" s="15" t="str">
        <f>[36]Março!$G$34</f>
        <v>*</v>
      </c>
      <c r="AF40" s="15" t="str">
        <f>[36]Março!$G$35</f>
        <v>*</v>
      </c>
      <c r="AG40" s="28" t="s">
        <v>132</v>
      </c>
      <c r="AH40" s="126" t="s">
        <v>132</v>
      </c>
    </row>
    <row r="41" spans="1:34" ht="17.100000000000001" customHeight="1" x14ac:dyDescent="0.2">
      <c r="A41" s="91" t="s">
        <v>153</v>
      </c>
      <c r="B41" s="15" t="str">
        <f>[37]Março!$G$5</f>
        <v>*</v>
      </c>
      <c r="C41" s="15" t="str">
        <f>[37]Março!$G$6</f>
        <v>*</v>
      </c>
      <c r="D41" s="15" t="str">
        <f>[37]Março!$G$7</f>
        <v>*</v>
      </c>
      <c r="E41" s="15" t="str">
        <f>[37]Março!$G$8</f>
        <v>*</v>
      </c>
      <c r="F41" s="15" t="str">
        <f>[37]Março!$G$9</f>
        <v>*</v>
      </c>
      <c r="G41" s="15" t="str">
        <f>[37]Março!$G$10</f>
        <v>*</v>
      </c>
      <c r="H41" s="15" t="str">
        <f>[37]Março!$G$11</f>
        <v>*</v>
      </c>
      <c r="I41" s="15" t="str">
        <f>[37]Março!$G$12</f>
        <v>*</v>
      </c>
      <c r="J41" s="15" t="str">
        <f>[37]Março!$G$13</f>
        <v>*</v>
      </c>
      <c r="K41" s="15" t="str">
        <f>[37]Março!$G$14</f>
        <v>*</v>
      </c>
      <c r="L41" s="15" t="str">
        <f>[37]Março!$G$15</f>
        <v>*</v>
      </c>
      <c r="M41" s="15" t="str">
        <f>[37]Março!$G$16</f>
        <v>*</v>
      </c>
      <c r="N41" s="15" t="str">
        <f>[37]Março!$G$17</f>
        <v>*</v>
      </c>
      <c r="O41" s="15" t="str">
        <f>[37]Março!$G$18</f>
        <v>*</v>
      </c>
      <c r="P41" s="15" t="str">
        <f>[37]Março!$G$19</f>
        <v>*</v>
      </c>
      <c r="Q41" s="15" t="str">
        <f>[37]Março!$G$20</f>
        <v>*</v>
      </c>
      <c r="R41" s="15" t="str">
        <f>[37]Março!$G$21</f>
        <v>*</v>
      </c>
      <c r="S41" s="15" t="str">
        <f>[37]Março!$G$22</f>
        <v>*</v>
      </c>
      <c r="T41" s="15" t="str">
        <f>[37]Março!$G$23</f>
        <v>*</v>
      </c>
      <c r="U41" s="15" t="str">
        <f>[37]Março!$G$24</f>
        <v>*</v>
      </c>
      <c r="V41" s="15" t="str">
        <f>[37]Março!$G$25</f>
        <v>*</v>
      </c>
      <c r="W41" s="15" t="str">
        <f>[37]Março!$G$26</f>
        <v>*</v>
      </c>
      <c r="X41" s="15" t="str">
        <f>[37]Março!$G$27</f>
        <v>*</v>
      </c>
      <c r="Y41" s="15" t="str">
        <f>[37]Março!$G$28</f>
        <v>*</v>
      </c>
      <c r="Z41" s="15" t="str">
        <f>[37]Março!$G$29</f>
        <v>*</v>
      </c>
      <c r="AA41" s="15" t="str">
        <f>[37]Março!$G$30</f>
        <v>*</v>
      </c>
      <c r="AB41" s="15" t="str">
        <f>[37]Março!$G$31</f>
        <v>*</v>
      </c>
      <c r="AC41" s="15" t="str">
        <f>[37]Março!$G$32</f>
        <v>*</v>
      </c>
      <c r="AD41" s="15" t="str">
        <f>[37]Março!$G$33</f>
        <v>*</v>
      </c>
      <c r="AE41" s="15" t="str">
        <f>[37]Março!$G$34</f>
        <v>*</v>
      </c>
      <c r="AF41" s="15" t="str">
        <f>[37]Março!$G$35</f>
        <v>*</v>
      </c>
      <c r="AG41" s="28" t="s">
        <v>132</v>
      </c>
      <c r="AH41" s="126" t="s">
        <v>132</v>
      </c>
    </row>
    <row r="42" spans="1:34" ht="17.100000000000001" customHeight="1" x14ac:dyDescent="0.2">
      <c r="A42" s="91" t="s">
        <v>154</v>
      </c>
      <c r="B42" s="15" t="str">
        <f>[38]Março!$G$5</f>
        <v>*</v>
      </c>
      <c r="C42" s="15" t="str">
        <f>[38]Março!$G$6</f>
        <v>*</v>
      </c>
      <c r="D42" s="15" t="str">
        <f>[38]Março!$G$7</f>
        <v>*</v>
      </c>
      <c r="E42" s="15" t="str">
        <f>[38]Março!$G$8</f>
        <v>*</v>
      </c>
      <c r="F42" s="15" t="str">
        <f>[38]Março!$G$9</f>
        <v>*</v>
      </c>
      <c r="G42" s="15" t="str">
        <f>[38]Março!$G$10</f>
        <v>*</v>
      </c>
      <c r="H42" s="15" t="str">
        <f>[38]Março!$G$11</f>
        <v>*</v>
      </c>
      <c r="I42" s="15" t="str">
        <f>[38]Março!$G$12</f>
        <v>*</v>
      </c>
      <c r="J42" s="15" t="str">
        <f>[38]Março!$G$13</f>
        <v>*</v>
      </c>
      <c r="K42" s="15" t="str">
        <f>[38]Março!$G$14</f>
        <v>*</v>
      </c>
      <c r="L42" s="15" t="str">
        <f>[38]Março!$G$15</f>
        <v>*</v>
      </c>
      <c r="M42" s="15" t="str">
        <f>[38]Março!$G$16</f>
        <v>*</v>
      </c>
      <c r="N42" s="15" t="str">
        <f>[38]Março!$G$17</f>
        <v>*</v>
      </c>
      <c r="O42" s="15" t="str">
        <f>[38]Março!$G$18</f>
        <v>*</v>
      </c>
      <c r="P42" s="15" t="str">
        <f>[38]Março!$G$19</f>
        <v>*</v>
      </c>
      <c r="Q42" s="15" t="str">
        <f>[38]Março!$G$20</f>
        <v>*</v>
      </c>
      <c r="R42" s="15" t="str">
        <f>[38]Março!$G$21</f>
        <v>*</v>
      </c>
      <c r="S42" s="15" t="str">
        <f>[38]Março!$G$22</f>
        <v>*</v>
      </c>
      <c r="T42" s="15" t="str">
        <f>[38]Março!$G$23</f>
        <v>*</v>
      </c>
      <c r="U42" s="15" t="str">
        <f>[38]Março!$G$24</f>
        <v>*</v>
      </c>
      <c r="V42" s="15">
        <f>[38]Março!$G$25</f>
        <v>68</v>
      </c>
      <c r="W42" s="15">
        <f>[38]Março!$G$26</f>
        <v>45</v>
      </c>
      <c r="X42" s="15">
        <f>[38]Março!$G$27</f>
        <v>48</v>
      </c>
      <c r="Y42" s="15">
        <f>[38]Março!$G$28</f>
        <v>39</v>
      </c>
      <c r="Z42" s="15">
        <f>[38]Março!$G$29</f>
        <v>54</v>
      </c>
      <c r="AA42" s="15">
        <f>[38]Março!$G$30</f>
        <v>51</v>
      </c>
      <c r="AB42" s="15">
        <f>[38]Março!$G$31</f>
        <v>55</v>
      </c>
      <c r="AC42" s="15">
        <f>[38]Março!$G$32</f>
        <v>65</v>
      </c>
      <c r="AD42" s="15">
        <f>[38]Março!$G$33</f>
        <v>55</v>
      </c>
      <c r="AE42" s="15">
        <f>[38]Março!$G$34</f>
        <v>60</v>
      </c>
      <c r="AF42" s="15">
        <f>[38]Março!$G$35</f>
        <v>70</v>
      </c>
      <c r="AG42" s="28">
        <f t="shared" ref="AG42" si="9">MIN(B42:AF42)</f>
        <v>39</v>
      </c>
      <c r="AH42" s="126">
        <f t="shared" ref="AH42" si="10">AVERAGE(B42:AF42)</f>
        <v>55.454545454545453</v>
      </c>
    </row>
    <row r="43" spans="1:34" s="5" customFormat="1" ht="17.100000000000001" customHeight="1" x14ac:dyDescent="0.2">
      <c r="A43" s="127" t="s">
        <v>35</v>
      </c>
      <c r="B43" s="25">
        <f t="shared" ref="B43:AG43" si="11">MIN(B5:B42)</f>
        <v>38</v>
      </c>
      <c r="C43" s="25">
        <f t="shared" si="11"/>
        <v>39</v>
      </c>
      <c r="D43" s="25">
        <f t="shared" si="11"/>
        <v>33</v>
      </c>
      <c r="E43" s="25">
        <f t="shared" si="11"/>
        <v>29</v>
      </c>
      <c r="F43" s="25">
        <f t="shared" si="11"/>
        <v>34</v>
      </c>
      <c r="G43" s="25">
        <f t="shared" si="11"/>
        <v>37</v>
      </c>
      <c r="H43" s="25">
        <f t="shared" si="11"/>
        <v>39</v>
      </c>
      <c r="I43" s="25">
        <f t="shared" si="11"/>
        <v>34</v>
      </c>
      <c r="J43" s="25">
        <f t="shared" si="11"/>
        <v>41</v>
      </c>
      <c r="K43" s="25">
        <f t="shared" si="11"/>
        <v>42</v>
      </c>
      <c r="L43" s="25">
        <f t="shared" si="11"/>
        <v>36</v>
      </c>
      <c r="M43" s="25">
        <f t="shared" si="11"/>
        <v>40</v>
      </c>
      <c r="N43" s="25">
        <f t="shared" si="11"/>
        <v>31</v>
      </c>
      <c r="O43" s="25">
        <f t="shared" si="11"/>
        <v>32</v>
      </c>
      <c r="P43" s="25">
        <f t="shared" si="11"/>
        <v>36</v>
      </c>
      <c r="Q43" s="25">
        <f t="shared" si="11"/>
        <v>30</v>
      </c>
      <c r="R43" s="25">
        <f t="shared" si="11"/>
        <v>30</v>
      </c>
      <c r="S43" s="25">
        <f t="shared" si="11"/>
        <v>34</v>
      </c>
      <c r="T43" s="25">
        <f t="shared" si="11"/>
        <v>28</v>
      </c>
      <c r="U43" s="25">
        <f t="shared" si="11"/>
        <v>30</v>
      </c>
      <c r="V43" s="25">
        <f t="shared" si="11"/>
        <v>39</v>
      </c>
      <c r="W43" s="25">
        <f t="shared" si="11"/>
        <v>39</v>
      </c>
      <c r="X43" s="25">
        <f t="shared" si="11"/>
        <v>31</v>
      </c>
      <c r="Y43" s="25">
        <f t="shared" si="11"/>
        <v>32</v>
      </c>
      <c r="Z43" s="25">
        <f t="shared" si="11"/>
        <v>44</v>
      </c>
      <c r="AA43" s="25">
        <f t="shared" si="11"/>
        <v>46</v>
      </c>
      <c r="AB43" s="25">
        <f t="shared" si="11"/>
        <v>47</v>
      </c>
      <c r="AC43" s="25">
        <f t="shared" si="11"/>
        <v>37</v>
      </c>
      <c r="AD43" s="25">
        <f t="shared" si="11"/>
        <v>31</v>
      </c>
      <c r="AE43" s="25">
        <f t="shared" si="11"/>
        <v>29</v>
      </c>
      <c r="AF43" s="25">
        <f t="shared" si="11"/>
        <v>55</v>
      </c>
      <c r="AG43" s="28">
        <f t="shared" si="11"/>
        <v>28</v>
      </c>
      <c r="AH43" s="126">
        <f>AVERAGE(AH5:AH42)</f>
        <v>51.774093986459569</v>
      </c>
    </row>
    <row r="44" spans="1:34" x14ac:dyDescent="0.2">
      <c r="A44" s="84"/>
      <c r="B44" s="66"/>
      <c r="C44" s="66"/>
      <c r="D44" s="66" t="s">
        <v>143</v>
      </c>
      <c r="E44" s="66"/>
      <c r="F44" s="66"/>
      <c r="G44" s="6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71"/>
      <c r="AE44" s="71"/>
      <c r="AF44" s="86"/>
      <c r="AG44" s="128"/>
      <c r="AH44" s="111"/>
    </row>
    <row r="45" spans="1:34" x14ac:dyDescent="0.2">
      <c r="A45" s="84"/>
      <c r="B45" s="85" t="s">
        <v>134</v>
      </c>
      <c r="C45" s="85"/>
      <c r="D45" s="85"/>
      <c r="E45" s="85"/>
      <c r="F45" s="85"/>
      <c r="G45" s="85"/>
      <c r="H45" s="85"/>
      <c r="I45" s="85"/>
      <c r="J45" s="86"/>
      <c r="K45" s="86"/>
      <c r="L45" s="86"/>
      <c r="M45" s="86" t="s">
        <v>51</v>
      </c>
      <c r="N45" s="86"/>
      <c r="O45" s="86"/>
      <c r="P45" s="86"/>
      <c r="Q45" s="86"/>
      <c r="R45" s="86"/>
      <c r="S45" s="86"/>
      <c r="T45" s="150" t="s">
        <v>135</v>
      </c>
      <c r="U45" s="150"/>
      <c r="V45" s="150"/>
      <c r="W45" s="150"/>
      <c r="X45" s="150"/>
      <c r="Y45" s="86"/>
      <c r="Z45" s="86"/>
      <c r="AA45" s="86"/>
      <c r="AB45" s="86"/>
      <c r="AC45" s="86"/>
      <c r="AD45" s="86"/>
      <c r="AE45" s="86"/>
      <c r="AF45" s="86"/>
      <c r="AG45" s="128"/>
      <c r="AH45" s="111"/>
    </row>
    <row r="46" spans="1:34" x14ac:dyDescent="0.2">
      <c r="A46" s="64"/>
      <c r="B46" s="86"/>
      <c r="C46" s="86"/>
      <c r="D46" s="86"/>
      <c r="E46" s="86"/>
      <c r="F46" s="86"/>
      <c r="G46" s="86"/>
      <c r="H46" s="86"/>
      <c r="I46" s="86"/>
      <c r="J46" s="87"/>
      <c r="K46" s="87"/>
      <c r="L46" s="87"/>
      <c r="M46" s="87" t="s">
        <v>52</v>
      </c>
      <c r="N46" s="87"/>
      <c r="O46" s="87"/>
      <c r="P46" s="87"/>
      <c r="Q46" s="86"/>
      <c r="R46" s="86"/>
      <c r="S46" s="86"/>
      <c r="T46" s="151" t="s">
        <v>136</v>
      </c>
      <c r="U46" s="151"/>
      <c r="V46" s="151"/>
      <c r="W46" s="151"/>
      <c r="X46" s="151"/>
      <c r="Y46" s="86"/>
      <c r="Z46" s="86"/>
      <c r="AA46" s="86"/>
      <c r="AB46" s="86"/>
      <c r="AC46" s="86"/>
      <c r="AD46" s="71"/>
      <c r="AE46" s="71"/>
      <c r="AF46" s="86"/>
      <c r="AG46" s="128"/>
      <c r="AH46" s="111"/>
    </row>
    <row r="47" spans="1:34" x14ac:dyDescent="0.2">
      <c r="A47" s="84"/>
      <c r="B47" s="66"/>
      <c r="C47" s="66"/>
      <c r="D47" s="66"/>
      <c r="E47" s="66"/>
      <c r="F47" s="66"/>
      <c r="G47" s="66"/>
      <c r="H47" s="66"/>
      <c r="I47" s="66"/>
      <c r="J47" s="6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71"/>
      <c r="AE47" s="71"/>
      <c r="AF47" s="86"/>
      <c r="AG47" s="128"/>
      <c r="AH47" s="111"/>
    </row>
    <row r="48" spans="1:34" x14ac:dyDescent="0.2">
      <c r="A48" s="64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71"/>
      <c r="AF48" s="86"/>
      <c r="AG48" s="128"/>
      <c r="AH48" s="111"/>
    </row>
    <row r="49" spans="1:38" ht="13.5" thickBot="1" x14ac:dyDescent="0.25">
      <c r="A49" s="78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6"/>
      <c r="AF49" s="74"/>
      <c r="AG49" s="129"/>
      <c r="AH49" s="124"/>
      <c r="AL49" t="s">
        <v>50</v>
      </c>
    </row>
    <row r="52" spans="1:38" x14ac:dyDescent="0.2">
      <c r="AK52" s="24" t="s">
        <v>50</v>
      </c>
      <c r="AL52" t="s">
        <v>50</v>
      </c>
    </row>
    <row r="55" spans="1:38" x14ac:dyDescent="0.2">
      <c r="AL55" t="s">
        <v>50</v>
      </c>
    </row>
  </sheetData>
  <sheetProtection algorithmName="SHA-512" hashValue="7FO5+IUmvQC1KuU1oEnlVa1DRW+m+utKm+kSbiw5eKh9xfFf2gEa6a/LIqeZl+pqk4nW8ZlNSCik4EjTdudugA==" saltValue="82rWjuGbtBZ0VD8/DOnTmw==" spinCount="100000" sheet="1" objects="1" scenarios="1"/>
  <mergeCells count="36">
    <mergeCell ref="Z3:Z4"/>
    <mergeCell ref="AE3:AE4"/>
    <mergeCell ref="AA3:AA4"/>
    <mergeCell ref="AB3:AB4"/>
    <mergeCell ref="AC3:AC4"/>
    <mergeCell ref="AD3:AD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T45:X45"/>
    <mergeCell ref="T46:X46"/>
    <mergeCell ref="M3:M4"/>
    <mergeCell ref="AF3:AF4"/>
    <mergeCell ref="A1:AG1"/>
    <mergeCell ref="A2:A4"/>
    <mergeCell ref="B2:AH2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4"/>
  <sheetViews>
    <sheetView zoomScale="90" zoomScaleNormal="90" workbookViewId="0">
      <selection activeCell="AK53" sqref="AK53"/>
    </sheetView>
  </sheetViews>
  <sheetFormatPr defaultRowHeight="12.75" x14ac:dyDescent="0.2"/>
  <cols>
    <col min="1" max="1" width="18.85546875" style="2" customWidth="1"/>
    <col min="2" max="3" width="5.85546875" style="3" customWidth="1"/>
    <col min="4" max="4" width="6.28515625" style="3" customWidth="1"/>
    <col min="5" max="5" width="5.7109375" style="3" customWidth="1"/>
    <col min="6" max="7" width="5.85546875" style="3" customWidth="1"/>
    <col min="8" max="8" width="6.28515625" style="3" customWidth="1"/>
    <col min="9" max="9" width="5.85546875" style="3" customWidth="1"/>
    <col min="10" max="10" width="5.5703125" style="3" customWidth="1"/>
    <col min="11" max="11" width="5.85546875" style="3" customWidth="1"/>
    <col min="12" max="13" width="5.140625" style="3" customWidth="1"/>
    <col min="14" max="14" width="5.28515625" style="3" customWidth="1"/>
    <col min="15" max="15" width="5.140625" style="3" customWidth="1"/>
    <col min="16" max="16" width="5" style="3" customWidth="1"/>
    <col min="17" max="17" width="5.140625" style="3" customWidth="1"/>
    <col min="18" max="18" width="5" style="3" customWidth="1"/>
    <col min="19" max="19" width="5.140625" style="3" customWidth="1"/>
    <col min="20" max="20" width="5.28515625" style="3" customWidth="1"/>
    <col min="21" max="21" width="5.140625" style="3" customWidth="1"/>
    <col min="22" max="22" width="5.28515625" style="3" customWidth="1"/>
    <col min="23" max="23" width="5" style="3" customWidth="1"/>
    <col min="24" max="26" width="5.140625" style="3" customWidth="1"/>
    <col min="27" max="27" width="5" style="3" customWidth="1"/>
    <col min="28" max="28" width="5.42578125" style="3" bestFit="1" customWidth="1"/>
    <col min="29" max="29" width="5" style="3" customWidth="1"/>
    <col min="30" max="30" width="5.42578125" style="3" bestFit="1" customWidth="1"/>
    <col min="31" max="31" width="5.140625" style="3" customWidth="1"/>
    <col min="32" max="32" width="5.28515625" style="3" customWidth="1"/>
    <col min="33" max="33" width="7.42578125" style="9" bestFit="1" customWidth="1"/>
  </cols>
  <sheetData>
    <row r="1" spans="1:35" ht="20.100000000000001" customHeight="1" x14ac:dyDescent="0.2">
      <c r="A1" s="155" t="s">
        <v>28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67"/>
    </row>
    <row r="2" spans="1:35" s="4" customFormat="1" ht="20.100000000000001" customHeight="1" x14ac:dyDescent="0.2">
      <c r="A2" s="158" t="s">
        <v>21</v>
      </c>
      <c r="B2" s="153" t="s">
        <v>133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62"/>
      <c r="AH2" s="147"/>
    </row>
    <row r="3" spans="1:35" s="5" customFormat="1" ht="20.100000000000001" customHeight="1" x14ac:dyDescent="0.2">
      <c r="A3" s="158"/>
      <c r="B3" s="161">
        <v>1</v>
      </c>
      <c r="C3" s="161">
        <f>SUM(B3+1)</f>
        <v>2</v>
      </c>
      <c r="D3" s="161">
        <f t="shared" ref="D3:AD3" si="0">SUM(C3+1)</f>
        <v>3</v>
      </c>
      <c r="E3" s="161">
        <f t="shared" si="0"/>
        <v>4</v>
      </c>
      <c r="F3" s="161">
        <f t="shared" si="0"/>
        <v>5</v>
      </c>
      <c r="G3" s="161">
        <f t="shared" si="0"/>
        <v>6</v>
      </c>
      <c r="H3" s="161">
        <f t="shared" si="0"/>
        <v>7</v>
      </c>
      <c r="I3" s="161">
        <f t="shared" si="0"/>
        <v>8</v>
      </c>
      <c r="J3" s="161">
        <f t="shared" si="0"/>
        <v>9</v>
      </c>
      <c r="K3" s="161">
        <f t="shared" si="0"/>
        <v>10</v>
      </c>
      <c r="L3" s="161">
        <f t="shared" si="0"/>
        <v>11</v>
      </c>
      <c r="M3" s="161">
        <f t="shared" si="0"/>
        <v>12</v>
      </c>
      <c r="N3" s="161">
        <f t="shared" si="0"/>
        <v>13</v>
      </c>
      <c r="O3" s="161">
        <f t="shared" si="0"/>
        <v>14</v>
      </c>
      <c r="P3" s="161">
        <f t="shared" si="0"/>
        <v>15</v>
      </c>
      <c r="Q3" s="161">
        <f t="shared" si="0"/>
        <v>16</v>
      </c>
      <c r="R3" s="161">
        <f t="shared" si="0"/>
        <v>17</v>
      </c>
      <c r="S3" s="161">
        <f t="shared" si="0"/>
        <v>18</v>
      </c>
      <c r="T3" s="161">
        <f t="shared" si="0"/>
        <v>19</v>
      </c>
      <c r="U3" s="161">
        <f t="shared" si="0"/>
        <v>20</v>
      </c>
      <c r="V3" s="161">
        <f t="shared" si="0"/>
        <v>21</v>
      </c>
      <c r="W3" s="161">
        <f t="shared" si="0"/>
        <v>22</v>
      </c>
      <c r="X3" s="161">
        <f t="shared" si="0"/>
        <v>23</v>
      </c>
      <c r="Y3" s="161">
        <f t="shared" si="0"/>
        <v>24</v>
      </c>
      <c r="Z3" s="161">
        <f t="shared" si="0"/>
        <v>25</v>
      </c>
      <c r="AA3" s="161">
        <f t="shared" si="0"/>
        <v>26</v>
      </c>
      <c r="AB3" s="161">
        <f t="shared" si="0"/>
        <v>27</v>
      </c>
      <c r="AC3" s="161">
        <f t="shared" si="0"/>
        <v>28</v>
      </c>
      <c r="AD3" s="161">
        <f t="shared" si="0"/>
        <v>29</v>
      </c>
      <c r="AE3" s="161">
        <v>30</v>
      </c>
      <c r="AF3" s="161">
        <v>31</v>
      </c>
      <c r="AG3" s="146" t="s">
        <v>41</v>
      </c>
      <c r="AH3" s="106" t="s">
        <v>40</v>
      </c>
    </row>
    <row r="4" spans="1:35" s="5" customFormat="1" ht="20.100000000000001" customHeight="1" x14ac:dyDescent="0.2">
      <c r="A4" s="158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26" t="s">
        <v>39</v>
      </c>
      <c r="AH4" s="107" t="s">
        <v>39</v>
      </c>
    </row>
    <row r="5" spans="1:35" s="5" customFormat="1" ht="20.100000000000001" customHeight="1" x14ac:dyDescent="0.2">
      <c r="A5" s="148" t="s">
        <v>45</v>
      </c>
      <c r="B5" s="14">
        <f>[1]Março!$H$5</f>
        <v>17.28</v>
      </c>
      <c r="C5" s="14">
        <f>[1]Março!$H$6</f>
        <v>15.120000000000001</v>
      </c>
      <c r="D5" s="14">
        <f>[1]Março!$H$7</f>
        <v>7.5600000000000005</v>
      </c>
      <c r="E5" s="14">
        <f>[1]Março!$H$8</f>
        <v>13.32</v>
      </c>
      <c r="F5" s="14">
        <f>[1]Março!$H$9</f>
        <v>11.520000000000001</v>
      </c>
      <c r="G5" s="14">
        <f>[1]Março!$H$10</f>
        <v>16.920000000000002</v>
      </c>
      <c r="H5" s="14">
        <f>[1]Março!$H$11</f>
        <v>20.16</v>
      </c>
      <c r="I5" s="14">
        <f>[1]Março!$H$12</f>
        <v>17.28</v>
      </c>
      <c r="J5" s="14">
        <f>[1]Março!$H$13</f>
        <v>13.32</v>
      </c>
      <c r="K5" s="14">
        <f>[1]Março!$H$14</f>
        <v>12.6</v>
      </c>
      <c r="L5" s="14">
        <f>[1]Março!$H$15</f>
        <v>15.840000000000002</v>
      </c>
      <c r="M5" s="14">
        <f>[1]Março!$H$16</f>
        <v>8.2799999999999994</v>
      </c>
      <c r="N5" s="14">
        <f>[1]Março!$H$17</f>
        <v>12.6</v>
      </c>
      <c r="O5" s="14">
        <f>[1]Março!$H$18</f>
        <v>12.6</v>
      </c>
      <c r="P5" s="14">
        <f>[1]Março!$H$19</f>
        <v>15.840000000000002</v>
      </c>
      <c r="Q5" s="14">
        <f>[1]Março!$H$20</f>
        <v>11.16</v>
      </c>
      <c r="R5" s="14">
        <f>[1]Março!$H$21</f>
        <v>9.3600000000000012</v>
      </c>
      <c r="S5" s="14">
        <f>[1]Março!$H$22</f>
        <v>9.7200000000000006</v>
      </c>
      <c r="T5" s="14">
        <f>[1]Março!$H$23</f>
        <v>12.24</v>
      </c>
      <c r="U5" s="14">
        <f>[1]Março!$H$24</f>
        <v>10.08</v>
      </c>
      <c r="V5" s="14">
        <f>[1]Março!$H$25</f>
        <v>15.840000000000002</v>
      </c>
      <c r="W5" s="14">
        <f>[1]Março!$H$26</f>
        <v>11.879999999999999</v>
      </c>
      <c r="X5" s="14">
        <f>[1]Março!$H$27</f>
        <v>10.44</v>
      </c>
      <c r="Y5" s="14">
        <f>[1]Março!$H$28</f>
        <v>16.920000000000002</v>
      </c>
      <c r="Z5" s="14">
        <f>[1]Março!$H$29</f>
        <v>25.92</v>
      </c>
      <c r="AA5" s="14">
        <f>[1]Março!$H$30</f>
        <v>7.5600000000000005</v>
      </c>
      <c r="AB5" s="14">
        <f>[1]Março!$H$31</f>
        <v>15.840000000000002</v>
      </c>
      <c r="AC5" s="14">
        <f>[1]Março!$H$32</f>
        <v>7.9200000000000008</v>
      </c>
      <c r="AD5" s="14">
        <f>[1]Março!$H$33</f>
        <v>13.32</v>
      </c>
      <c r="AE5" s="14">
        <f>[1]Março!$H$34</f>
        <v>6.84</v>
      </c>
      <c r="AF5" s="14">
        <f>[1]Março!$H$35</f>
        <v>9.3600000000000012</v>
      </c>
      <c r="AG5" s="28">
        <f t="shared" ref="AG5" si="1">MAX(B5:AF5)</f>
        <v>25.92</v>
      </c>
      <c r="AH5" s="108">
        <f t="shared" ref="AH5" si="2">AVERAGE(E5:AF5)</f>
        <v>13.024285714285716</v>
      </c>
    </row>
    <row r="6" spans="1:35" ht="17.100000000000001" customHeight="1" x14ac:dyDescent="0.2">
      <c r="A6" s="148" t="s">
        <v>0</v>
      </c>
      <c r="B6" s="15">
        <f>[2]Março!$H$5</f>
        <v>9.3600000000000012</v>
      </c>
      <c r="C6" s="15">
        <f>[2]Março!$H$6</f>
        <v>14.04</v>
      </c>
      <c r="D6" s="15">
        <f>[2]Março!$H$7</f>
        <v>11.16</v>
      </c>
      <c r="E6" s="15">
        <f>[2]Março!$H$8</f>
        <v>17.28</v>
      </c>
      <c r="F6" s="15">
        <f>[2]Março!$H$9</f>
        <v>17.28</v>
      </c>
      <c r="G6" s="15">
        <f>[2]Março!$H$10</f>
        <v>10.8</v>
      </c>
      <c r="H6" s="15">
        <f>[2]Março!$H$11</f>
        <v>7.2</v>
      </c>
      <c r="I6" s="15">
        <f>[2]Março!$H$12</f>
        <v>6.12</v>
      </c>
      <c r="J6" s="15">
        <f>[2]Março!$H$13</f>
        <v>18</v>
      </c>
      <c r="K6" s="15">
        <f>[2]Março!$H$14</f>
        <v>11.16</v>
      </c>
      <c r="L6" s="15">
        <f>[2]Março!$H$15</f>
        <v>7.5600000000000005</v>
      </c>
      <c r="M6" s="15">
        <f>[2]Março!$H$16</f>
        <v>9.3600000000000012</v>
      </c>
      <c r="N6" s="15">
        <f>[2]Março!$H$17</f>
        <v>9.7200000000000006</v>
      </c>
      <c r="O6" s="15">
        <f>[2]Março!$H$18</f>
        <v>11.520000000000001</v>
      </c>
      <c r="P6" s="15">
        <f>[2]Março!$H$19</f>
        <v>17.64</v>
      </c>
      <c r="Q6" s="15">
        <f>[2]Março!$H$20</f>
        <v>14.04</v>
      </c>
      <c r="R6" s="15">
        <f>[2]Março!$H$21</f>
        <v>14.76</v>
      </c>
      <c r="S6" s="15">
        <f>[2]Março!$H$22</f>
        <v>19.440000000000001</v>
      </c>
      <c r="T6" s="15">
        <f>[2]Março!$H$23</f>
        <v>11.16</v>
      </c>
      <c r="U6" s="15">
        <f>[2]Março!$H$24</f>
        <v>11.879999999999999</v>
      </c>
      <c r="V6" s="15">
        <f>[2]Março!$H$25</f>
        <v>2.8800000000000003</v>
      </c>
      <c r="W6" s="15">
        <f>[2]Março!$H$26</f>
        <v>11.520000000000001</v>
      </c>
      <c r="X6" s="15">
        <f>[2]Março!$H$27</f>
        <v>13.32</v>
      </c>
      <c r="Y6" s="15">
        <f>[2]Março!$H$28</f>
        <v>14.04</v>
      </c>
      <c r="Z6" s="15">
        <f>[2]Março!$H$29</f>
        <v>15.120000000000001</v>
      </c>
      <c r="AA6" s="15">
        <f>[2]Março!$H$30</f>
        <v>10.08</v>
      </c>
      <c r="AB6" s="15">
        <f>[2]Março!$H$31</f>
        <v>12.24</v>
      </c>
      <c r="AC6" s="15">
        <f>[2]Março!$H$32</f>
        <v>10.8</v>
      </c>
      <c r="AD6" s="15">
        <f>[2]Março!$H$33</f>
        <v>11.520000000000001</v>
      </c>
      <c r="AE6" s="15">
        <f>[2]Março!$H$34</f>
        <v>22.68</v>
      </c>
      <c r="AF6" s="15">
        <f>[2]Março!$H$35</f>
        <v>12.24</v>
      </c>
      <c r="AG6" s="28">
        <f>MAX(B6:AF6)</f>
        <v>22.68</v>
      </c>
      <c r="AH6" s="108">
        <f t="shared" ref="AH6:AH31" si="3">AVERAGE(E6:AF6)</f>
        <v>12.548571428571426</v>
      </c>
    </row>
    <row r="7" spans="1:35" ht="17.100000000000001" customHeight="1" x14ac:dyDescent="0.2">
      <c r="A7" s="148" t="s">
        <v>1</v>
      </c>
      <c r="B7" s="15">
        <f>[3]Março!$H$5</f>
        <v>9.7200000000000006</v>
      </c>
      <c r="C7" s="15">
        <f>[3]Março!$H$6</f>
        <v>6.84</v>
      </c>
      <c r="D7" s="15">
        <f>[3]Março!$H$7</f>
        <v>5.4</v>
      </c>
      <c r="E7" s="15">
        <f>[3]Março!$H$8</f>
        <v>8.2799999999999994</v>
      </c>
      <c r="F7" s="15">
        <f>[3]Março!$H$9</f>
        <v>8.64</v>
      </c>
      <c r="G7" s="15">
        <f>[3]Março!$H$10</f>
        <v>5.4</v>
      </c>
      <c r="H7" s="15">
        <f>[3]Março!$H$11</f>
        <v>3.6</v>
      </c>
      <c r="I7" s="15">
        <f>[3]Março!$H$12</f>
        <v>9</v>
      </c>
      <c r="J7" s="15">
        <f>[3]Março!$H$13</f>
        <v>10.08</v>
      </c>
      <c r="K7" s="15">
        <f>[3]Março!$H$14</f>
        <v>10.44</v>
      </c>
      <c r="L7" s="15">
        <f>[3]Março!$H$15</f>
        <v>12.6</v>
      </c>
      <c r="M7" s="15">
        <f>[3]Março!$H$16</f>
        <v>8.64</v>
      </c>
      <c r="N7" s="15">
        <f>[3]Março!$H$17</f>
        <v>8.64</v>
      </c>
      <c r="O7" s="15">
        <f>[3]Março!$H$18</f>
        <v>14.04</v>
      </c>
      <c r="P7" s="15">
        <f>[3]Março!$H$19</f>
        <v>14.04</v>
      </c>
      <c r="Q7" s="15">
        <f>[3]Março!$H$20</f>
        <v>11.520000000000001</v>
      </c>
      <c r="R7" s="15">
        <f>[3]Março!$H$21</f>
        <v>12.24</v>
      </c>
      <c r="S7" s="15">
        <f>[3]Março!$H$22</f>
        <v>9.3600000000000012</v>
      </c>
      <c r="T7" s="15">
        <f>[3]Março!$H$23</f>
        <v>13.32</v>
      </c>
      <c r="U7" s="15">
        <f>[3]Março!$H$24</f>
        <v>9</v>
      </c>
      <c r="V7" s="15">
        <f>[3]Março!$H$25</f>
        <v>6.48</v>
      </c>
      <c r="W7" s="15">
        <f>[3]Março!$H$26</f>
        <v>10.8</v>
      </c>
      <c r="X7" s="15">
        <f>[3]Março!$H$27</f>
        <v>12.24</v>
      </c>
      <c r="Y7" s="15">
        <f>[3]Março!$H$28</f>
        <v>10.44</v>
      </c>
      <c r="Z7" s="15">
        <f>[3]Março!$H$29</f>
        <v>14.76</v>
      </c>
      <c r="AA7" s="15">
        <f>[3]Março!$H$30</f>
        <v>10.08</v>
      </c>
      <c r="AB7" s="15">
        <f>[3]Março!$H$31</f>
        <v>12.96</v>
      </c>
      <c r="AC7" s="15">
        <f>[3]Março!$H$32</f>
        <v>12.6</v>
      </c>
      <c r="AD7" s="15">
        <f>[3]Março!$H$33</f>
        <v>12.24</v>
      </c>
      <c r="AE7" s="15">
        <f>[3]Março!$H$34</f>
        <v>6.84</v>
      </c>
      <c r="AF7" s="15">
        <f>[3]Março!$H$35</f>
        <v>9.3600000000000012</v>
      </c>
      <c r="AG7" s="28">
        <f t="shared" ref="AG7:AG19" si="4">MAX(B7:AF7)</f>
        <v>14.76</v>
      </c>
      <c r="AH7" s="108">
        <f t="shared" si="3"/>
        <v>10.272857142857143</v>
      </c>
    </row>
    <row r="8" spans="1:35" ht="17.100000000000001" customHeight="1" x14ac:dyDescent="0.2">
      <c r="A8" s="148" t="s">
        <v>55</v>
      </c>
      <c r="B8" s="15">
        <f>[4]Março!$H$5</f>
        <v>24.48</v>
      </c>
      <c r="C8" s="15">
        <f>[4]Março!$H$6</f>
        <v>14.76</v>
      </c>
      <c r="D8" s="15">
        <f>[4]Março!$H$7</f>
        <v>11.879999999999999</v>
      </c>
      <c r="E8" s="15">
        <f>[4]Março!$H$8</f>
        <v>29.52</v>
      </c>
      <c r="F8" s="15">
        <f>[4]Março!$H$9</f>
        <v>21.6</v>
      </c>
      <c r="G8" s="15">
        <f>[4]Março!$H$10</f>
        <v>12.24</v>
      </c>
      <c r="H8" s="15">
        <f>[4]Março!$H$11</f>
        <v>13.68</v>
      </c>
      <c r="I8" s="15">
        <f>[4]Março!$H$12</f>
        <v>15.840000000000002</v>
      </c>
      <c r="J8" s="15">
        <f>[4]Março!$H$13</f>
        <v>18.720000000000002</v>
      </c>
      <c r="K8" s="15">
        <f>[4]Março!$H$14</f>
        <v>16.559999999999999</v>
      </c>
      <c r="L8" s="15">
        <f>[4]Março!$H$15</f>
        <v>14.04</v>
      </c>
      <c r="M8" s="15">
        <f>[4]Março!$H$16</f>
        <v>10.44</v>
      </c>
      <c r="N8" s="15">
        <f>[4]Março!$H$17</f>
        <v>17.64</v>
      </c>
      <c r="O8" s="15">
        <f>[4]Março!$H$18</f>
        <v>16.920000000000002</v>
      </c>
      <c r="P8" s="15">
        <f>[4]Março!$H$19</f>
        <v>10.44</v>
      </c>
      <c r="Q8" s="15">
        <f>[4]Março!$H$20</f>
        <v>33.840000000000003</v>
      </c>
      <c r="R8" s="15">
        <f>[4]Março!$H$21</f>
        <v>15.840000000000002</v>
      </c>
      <c r="S8" s="15">
        <f>[4]Março!$H$22</f>
        <v>11.520000000000001</v>
      </c>
      <c r="T8" s="15">
        <f>[4]Março!$H$23</f>
        <v>16.920000000000002</v>
      </c>
      <c r="U8" s="15">
        <f>[4]Março!$H$24</f>
        <v>15.840000000000002</v>
      </c>
      <c r="V8" s="15">
        <f>[4]Março!$H$25</f>
        <v>23.759999999999998</v>
      </c>
      <c r="W8" s="15">
        <f>[4]Março!$H$26</f>
        <v>14.4</v>
      </c>
      <c r="X8" s="15">
        <f>[4]Março!$H$27</f>
        <v>19.8</v>
      </c>
      <c r="Y8" s="15">
        <f>[4]Março!$H$28</f>
        <v>18.36</v>
      </c>
      <c r="Z8" s="15">
        <f>[4]Março!$H$29</f>
        <v>25.56</v>
      </c>
      <c r="AA8" s="15">
        <f>[4]Março!$H$30</f>
        <v>14.04</v>
      </c>
      <c r="AB8" s="15">
        <f>[4]Março!$H$31</f>
        <v>17.28</v>
      </c>
      <c r="AC8" s="15">
        <f>[4]Março!$H$32</f>
        <v>19.079999999999998</v>
      </c>
      <c r="AD8" s="15">
        <f>[4]Março!$H$33</f>
        <v>16.2</v>
      </c>
      <c r="AE8" s="15">
        <f>[4]Março!$H$34</f>
        <v>16.2</v>
      </c>
      <c r="AF8" s="15">
        <f>[4]Março!$H$35</f>
        <v>26.64</v>
      </c>
      <c r="AG8" s="28">
        <f t="shared" ref="AG8" si="5">MAX(B8:AF8)</f>
        <v>33.840000000000003</v>
      </c>
      <c r="AH8" s="108">
        <f t="shared" si="3"/>
        <v>17.961428571428566</v>
      </c>
    </row>
    <row r="9" spans="1:35" ht="17.100000000000001" customHeight="1" x14ac:dyDescent="0.2">
      <c r="A9" s="148" t="s">
        <v>46</v>
      </c>
      <c r="B9" s="15" t="str">
        <f>[5]Março!$H$5</f>
        <v>*</v>
      </c>
      <c r="C9" s="15" t="str">
        <f>[5]Março!$H$6</f>
        <v>*</v>
      </c>
      <c r="D9" s="15" t="str">
        <f>[5]Março!$H$7</f>
        <v>*</v>
      </c>
      <c r="E9" s="15" t="str">
        <f>[5]Março!$H$8</f>
        <v>*</v>
      </c>
      <c r="F9" s="15" t="str">
        <f>[5]Março!$H$9</f>
        <v>*</v>
      </c>
      <c r="G9" s="15" t="str">
        <f>[5]Março!$H$10</f>
        <v>*</v>
      </c>
      <c r="H9" s="15" t="str">
        <f>[5]Março!$H$11</f>
        <v>*</v>
      </c>
      <c r="I9" s="15" t="str">
        <f>[5]Março!$H$12</f>
        <v>*</v>
      </c>
      <c r="J9" s="15" t="str">
        <f>[5]Março!$H$13</f>
        <v>*</v>
      </c>
      <c r="K9" s="15" t="str">
        <f>[5]Março!$H$14</f>
        <v>*</v>
      </c>
      <c r="L9" s="15" t="str">
        <f>[5]Março!$H$15</f>
        <v>*</v>
      </c>
      <c r="M9" s="15" t="str">
        <f>[5]Março!$H$16</f>
        <v>*</v>
      </c>
      <c r="N9" s="15" t="str">
        <f>[5]Março!$H$17</f>
        <v>*</v>
      </c>
      <c r="O9" s="15" t="str">
        <f>[5]Março!$H$18</f>
        <v>*</v>
      </c>
      <c r="P9" s="15" t="str">
        <f>[5]Março!$H$19</f>
        <v>*</v>
      </c>
      <c r="Q9" s="15" t="str">
        <f>[5]Março!$H$20</f>
        <v>*</v>
      </c>
      <c r="R9" s="15" t="str">
        <f>[5]Março!$H$21</f>
        <v>*</v>
      </c>
      <c r="S9" s="15" t="str">
        <f>[5]Março!$H$22</f>
        <v>*</v>
      </c>
      <c r="T9" s="15" t="str">
        <f>[5]Março!$H$23</f>
        <v>*</v>
      </c>
      <c r="U9" s="15" t="str">
        <f>[5]Março!$H$24</f>
        <v>*</v>
      </c>
      <c r="V9" s="15" t="str">
        <f>[5]Março!$H$25</f>
        <v>*</v>
      </c>
      <c r="W9" s="15" t="str">
        <f>[5]Março!$H$26</f>
        <v>*</v>
      </c>
      <c r="X9" s="15" t="str">
        <f>[5]Março!$H$27</f>
        <v>*</v>
      </c>
      <c r="Y9" s="15" t="str">
        <f>[5]Março!$H$28</f>
        <v>*</v>
      </c>
      <c r="Z9" s="15" t="str">
        <f>[5]Março!$H$29</f>
        <v>*</v>
      </c>
      <c r="AA9" s="15" t="str">
        <f>[5]Março!$H$30</f>
        <v>*</v>
      </c>
      <c r="AB9" s="15" t="str">
        <f>[5]Março!$H$31</f>
        <v>*</v>
      </c>
      <c r="AC9" s="15" t="str">
        <f>[5]Março!$H$32</f>
        <v>*</v>
      </c>
      <c r="AD9" s="15" t="str">
        <f>[5]Março!$H$33</f>
        <v>*</v>
      </c>
      <c r="AE9" s="15" t="str">
        <f>[5]Março!$H$34</f>
        <v>*</v>
      </c>
      <c r="AF9" s="15" t="str">
        <f>[5]Março!$H$35</f>
        <v>*</v>
      </c>
      <c r="AG9" s="28" t="s">
        <v>132</v>
      </c>
      <c r="AH9" s="108" t="s">
        <v>132</v>
      </c>
    </row>
    <row r="10" spans="1:35" ht="17.100000000000001" customHeight="1" x14ac:dyDescent="0.2">
      <c r="A10" s="148" t="s">
        <v>2</v>
      </c>
      <c r="B10" s="15">
        <f>[6]Março!$H$5</f>
        <v>15.48</v>
      </c>
      <c r="C10" s="15">
        <f>[6]Março!$H$6</f>
        <v>19.440000000000001</v>
      </c>
      <c r="D10" s="15">
        <f>[6]Março!$H$7</f>
        <v>11.16</v>
      </c>
      <c r="E10" s="15">
        <f>[6]Março!$H$8</f>
        <v>11.16</v>
      </c>
      <c r="F10" s="15">
        <f>[6]Março!$H$9</f>
        <v>12.96</v>
      </c>
      <c r="G10" s="15">
        <f>[6]Março!$H$10</f>
        <v>16.559999999999999</v>
      </c>
      <c r="H10" s="15">
        <f>[6]Março!$H$11</f>
        <v>14.4</v>
      </c>
      <c r="I10" s="15">
        <f>[6]Março!$H$12</f>
        <v>8.2799999999999994</v>
      </c>
      <c r="J10" s="15">
        <f>[6]Março!$H$13</f>
        <v>16.920000000000002</v>
      </c>
      <c r="K10" s="15">
        <f>[6]Março!$H$14</f>
        <v>21.96</v>
      </c>
      <c r="L10" s="15">
        <f>[6]Março!$H$15</f>
        <v>12.6</v>
      </c>
      <c r="M10" s="15">
        <f>[6]Março!$H$16</f>
        <v>9</v>
      </c>
      <c r="N10" s="15">
        <f>[6]Março!$H$17</f>
        <v>13.32</v>
      </c>
      <c r="O10" s="15">
        <f>[6]Março!$H$18</f>
        <v>16.920000000000002</v>
      </c>
      <c r="P10" s="15">
        <f>[6]Março!$H$19</f>
        <v>15.120000000000001</v>
      </c>
      <c r="Q10" s="15">
        <f>[6]Março!$H$20</f>
        <v>15.48</v>
      </c>
      <c r="R10" s="15">
        <f>[6]Março!$H$21</f>
        <v>13.32</v>
      </c>
      <c r="S10" s="15">
        <f>[6]Março!$H$22</f>
        <v>18.36</v>
      </c>
      <c r="T10" s="15">
        <f>[6]Março!$H$23</f>
        <v>7.5600000000000005</v>
      </c>
      <c r="U10" s="15">
        <f>[6]Março!$H$24</f>
        <v>12.6</v>
      </c>
      <c r="V10" s="15">
        <f>[6]Março!$H$25</f>
        <v>12.96</v>
      </c>
      <c r="W10" s="15">
        <f>[6]Março!$H$26</f>
        <v>12.24</v>
      </c>
      <c r="X10" s="15">
        <f>[6]Março!$H$27</f>
        <v>12.24</v>
      </c>
      <c r="Y10" s="15">
        <f>[6]Março!$H$28</f>
        <v>16.559999999999999</v>
      </c>
      <c r="Z10" s="15">
        <f>[6]Março!$H$29</f>
        <v>32.4</v>
      </c>
      <c r="AA10" s="15">
        <f>[6]Março!$H$30</f>
        <v>26.28</v>
      </c>
      <c r="AB10" s="15">
        <f>[6]Março!$H$31</f>
        <v>18.720000000000002</v>
      </c>
      <c r="AC10" s="15">
        <f>[6]Março!$H$32</f>
        <v>11.879999999999999</v>
      </c>
      <c r="AD10" s="15">
        <f>[6]Março!$H$33</f>
        <v>14.04</v>
      </c>
      <c r="AE10" s="15">
        <f>[6]Março!$H$34</f>
        <v>19.440000000000001</v>
      </c>
      <c r="AF10" s="15">
        <f>[6]Março!$H$35</f>
        <v>12.24</v>
      </c>
      <c r="AG10" s="28">
        <f t="shared" si="4"/>
        <v>32.4</v>
      </c>
      <c r="AH10" s="108">
        <f t="shared" si="3"/>
        <v>15.197142857142856</v>
      </c>
      <c r="AI10" s="24" t="s">
        <v>50</v>
      </c>
    </row>
    <row r="11" spans="1:35" ht="17.100000000000001" customHeight="1" x14ac:dyDescent="0.2">
      <c r="A11" s="148" t="s">
        <v>3</v>
      </c>
      <c r="B11" s="15">
        <f>[7]Março!$H$5</f>
        <v>11.16</v>
      </c>
      <c r="C11" s="15">
        <f>[7]Março!$H$6</f>
        <v>12.24</v>
      </c>
      <c r="D11" s="15">
        <f>[7]Março!$H$7</f>
        <v>11.520000000000001</v>
      </c>
      <c r="E11" s="15">
        <f>[7]Março!$H$8</f>
        <v>19.079999999999998</v>
      </c>
      <c r="F11" s="15">
        <f>[7]Março!$H$9</f>
        <v>21.240000000000002</v>
      </c>
      <c r="G11" s="15">
        <f>[7]Março!$H$10</f>
        <v>18.36</v>
      </c>
      <c r="H11" s="15">
        <f>[7]Março!$H$11</f>
        <v>13.68</v>
      </c>
      <c r="I11" s="15">
        <f>[7]Março!$H$12</f>
        <v>9</v>
      </c>
      <c r="J11" s="15">
        <f>[7]Março!$H$13</f>
        <v>15.48</v>
      </c>
      <c r="K11" s="15">
        <f>[7]Março!$H$14</f>
        <v>24.48</v>
      </c>
      <c r="L11" s="15">
        <f>[7]Março!$H$15</f>
        <v>11.520000000000001</v>
      </c>
      <c r="M11" s="15">
        <f>[7]Março!$H$16</f>
        <v>11.879999999999999</v>
      </c>
      <c r="N11" s="15">
        <f>[7]Março!$H$17</f>
        <v>10.8</v>
      </c>
      <c r="O11" s="15">
        <f>[7]Março!$H$18</f>
        <v>10.44</v>
      </c>
      <c r="P11" s="15">
        <f>[7]Março!$H$19</f>
        <v>13.32</v>
      </c>
      <c r="Q11" s="15">
        <f>[7]Março!$H$20</f>
        <v>12.6</v>
      </c>
      <c r="R11" s="15">
        <f>[7]Março!$H$21</f>
        <v>10.8</v>
      </c>
      <c r="S11" s="15">
        <f>[7]Março!$H$22</f>
        <v>10.08</v>
      </c>
      <c r="T11" s="15">
        <f>[7]Março!$H$23</f>
        <v>11.879999999999999</v>
      </c>
      <c r="U11" s="15">
        <f>[7]Março!$H$24</f>
        <v>11.16</v>
      </c>
      <c r="V11" s="15">
        <f>[7]Março!$H$25</f>
        <v>15.840000000000002</v>
      </c>
      <c r="W11" s="15">
        <f>[7]Março!$H$26</f>
        <v>21.96</v>
      </c>
      <c r="X11" s="15">
        <f>[7]Março!$H$27</f>
        <v>9.7200000000000006</v>
      </c>
      <c r="Y11" s="15">
        <f>[7]Março!$H$28</f>
        <v>13.68</v>
      </c>
      <c r="Z11" s="15">
        <f>[7]Março!$H$29</f>
        <v>14.04</v>
      </c>
      <c r="AA11" s="15">
        <f>[7]Março!$H$30</f>
        <v>12.24</v>
      </c>
      <c r="AB11" s="15">
        <f>[7]Março!$H$31</f>
        <v>7.2</v>
      </c>
      <c r="AC11" s="15">
        <f>[7]Março!$H$32</f>
        <v>10.8</v>
      </c>
      <c r="AD11" s="15">
        <f>[7]Março!$H$33</f>
        <v>10.44</v>
      </c>
      <c r="AE11" s="15">
        <f>[7]Março!$H$34</f>
        <v>7.9200000000000008</v>
      </c>
      <c r="AF11" s="15">
        <f>[7]Março!$H$35</f>
        <v>16.2</v>
      </c>
      <c r="AG11" s="28">
        <f>MAX(B11:AF11)</f>
        <v>24.48</v>
      </c>
      <c r="AH11" s="108">
        <f t="shared" si="3"/>
        <v>13.422857142857145</v>
      </c>
    </row>
    <row r="12" spans="1:35" ht="17.100000000000001" customHeight="1" x14ac:dyDescent="0.2">
      <c r="A12" s="148" t="s">
        <v>4</v>
      </c>
      <c r="B12" s="15">
        <f>[8]Março!$H$5</f>
        <v>29.880000000000003</v>
      </c>
      <c r="C12" s="15">
        <f>[8]Março!$H$6</f>
        <v>15.48</v>
      </c>
      <c r="D12" s="15">
        <f>[8]Março!$H$7</f>
        <v>11.520000000000001</v>
      </c>
      <c r="E12" s="15">
        <f>[8]Março!$H$8</f>
        <v>13.32</v>
      </c>
      <c r="F12" s="15">
        <f>[8]Março!$H$9</f>
        <v>10.44</v>
      </c>
      <c r="G12" s="15">
        <f>[8]Março!$H$10</f>
        <v>20.16</v>
      </c>
      <c r="H12" s="15">
        <f>[8]Março!$H$11</f>
        <v>11.879999999999999</v>
      </c>
      <c r="I12" s="15">
        <f>[8]Março!$H$12</f>
        <v>8.64</v>
      </c>
      <c r="J12" s="15">
        <f>[8]Março!$H$13</f>
        <v>11.520000000000001</v>
      </c>
      <c r="K12" s="15">
        <f>[8]Março!$H$14</f>
        <v>23.759999999999998</v>
      </c>
      <c r="L12" s="15">
        <f>[8]Março!$H$15</f>
        <v>17.64</v>
      </c>
      <c r="M12" s="15">
        <f>[8]Março!$H$16</f>
        <v>13.68</v>
      </c>
      <c r="N12" s="15">
        <f>[8]Março!$H$17</f>
        <v>11.16</v>
      </c>
      <c r="O12" s="15">
        <f>[8]Março!$H$18</f>
        <v>24.48</v>
      </c>
      <c r="P12" s="15">
        <f>[8]Março!$H$19</f>
        <v>16.2</v>
      </c>
      <c r="Q12" s="15">
        <f>[8]Março!$H$20</f>
        <v>15.840000000000002</v>
      </c>
      <c r="R12" s="15">
        <f>[8]Março!$H$21</f>
        <v>16.2</v>
      </c>
      <c r="S12" s="15">
        <f>[8]Março!$H$22</f>
        <v>14.04</v>
      </c>
      <c r="T12" s="15">
        <f>[8]Março!$H$23</f>
        <v>11.879999999999999</v>
      </c>
      <c r="U12" s="15">
        <f>[8]Março!$H$24</f>
        <v>12.24</v>
      </c>
      <c r="V12" s="15">
        <f>[8]Março!$H$25</f>
        <v>14.04</v>
      </c>
      <c r="W12" s="15">
        <f>[8]Março!$H$26</f>
        <v>16.559999999999999</v>
      </c>
      <c r="X12" s="15">
        <f>[8]Março!$H$27</f>
        <v>12.6</v>
      </c>
      <c r="Y12" s="15">
        <f>[8]Março!$H$28</f>
        <v>16.2</v>
      </c>
      <c r="Z12" s="15">
        <f>[8]Março!$H$29</f>
        <v>11.520000000000001</v>
      </c>
      <c r="AA12" s="15">
        <f>[8]Março!$H$30</f>
        <v>11.879999999999999</v>
      </c>
      <c r="AB12" s="15">
        <f>[8]Março!$H$31</f>
        <v>13.68</v>
      </c>
      <c r="AC12" s="15">
        <f>[8]Março!$H$32</f>
        <v>12.6</v>
      </c>
      <c r="AD12" s="15">
        <f>[8]Março!$H$33</f>
        <v>14.4</v>
      </c>
      <c r="AE12" s="15">
        <f>[8]Março!$H$34</f>
        <v>12.96</v>
      </c>
      <c r="AF12" s="15">
        <f>[8]Março!$H$35</f>
        <v>16.2</v>
      </c>
      <c r="AG12" s="28">
        <f t="shared" si="4"/>
        <v>29.880000000000003</v>
      </c>
      <c r="AH12" s="108">
        <f t="shared" si="3"/>
        <v>14.489999999999997</v>
      </c>
    </row>
    <row r="13" spans="1:35" ht="17.100000000000001" customHeight="1" x14ac:dyDescent="0.2">
      <c r="A13" s="148" t="s">
        <v>5</v>
      </c>
      <c r="B13" s="15">
        <f>[9]Março!$H$5</f>
        <v>14.4</v>
      </c>
      <c r="C13" s="15">
        <f>[9]Março!$H$6</f>
        <v>6.84</v>
      </c>
      <c r="D13" s="15">
        <f>[9]Março!$H$7</f>
        <v>15.120000000000001</v>
      </c>
      <c r="E13" s="15">
        <f>[9]Março!$H$8</f>
        <v>15.120000000000001</v>
      </c>
      <c r="F13" s="15">
        <f>[9]Março!$H$9</f>
        <v>9.3600000000000012</v>
      </c>
      <c r="G13" s="15">
        <f>[9]Março!$H$10</f>
        <v>15.48</v>
      </c>
      <c r="H13" s="15">
        <f>[9]Março!$H$11</f>
        <v>12.6</v>
      </c>
      <c r="I13" s="15">
        <f>[9]Março!$H$12</f>
        <v>5.7600000000000007</v>
      </c>
      <c r="J13" s="15">
        <f>[9]Março!$H$13</f>
        <v>13.32</v>
      </c>
      <c r="K13" s="15">
        <f>[9]Março!$H$14</f>
        <v>10.44</v>
      </c>
      <c r="L13" s="15">
        <f>[9]Março!$H$15</f>
        <v>11.520000000000001</v>
      </c>
      <c r="M13" s="15">
        <f>[9]Março!$H$16</f>
        <v>10.44</v>
      </c>
      <c r="N13" s="15">
        <f>[9]Março!$H$17</f>
        <v>7.2</v>
      </c>
      <c r="O13" s="15">
        <f>[9]Março!$H$18</f>
        <v>9.3600000000000012</v>
      </c>
      <c r="P13" s="15">
        <f>[9]Março!$H$19</f>
        <v>12.24</v>
      </c>
      <c r="Q13" s="15">
        <f>[9]Março!$H$20</f>
        <v>0</v>
      </c>
      <c r="R13" s="15">
        <f>[9]Março!$H$21</f>
        <v>7.2</v>
      </c>
      <c r="S13" s="15">
        <f>[9]Março!$H$22</f>
        <v>8.64</v>
      </c>
      <c r="T13" s="15">
        <f>[9]Março!$H$23</f>
        <v>14.04</v>
      </c>
      <c r="U13" s="15">
        <f>[9]Março!$H$24</f>
        <v>11.520000000000001</v>
      </c>
      <c r="V13" s="15">
        <f>[9]Março!$H$25</f>
        <v>6.84</v>
      </c>
      <c r="W13" s="15">
        <f>[9]Março!$H$26</f>
        <v>8.2799999999999994</v>
      </c>
      <c r="X13" s="15">
        <f>[9]Março!$H$27</f>
        <v>12.24</v>
      </c>
      <c r="Y13" s="15">
        <f>[9]Março!$H$28</f>
        <v>44.064</v>
      </c>
      <c r="Z13" s="15">
        <f>[9]Março!$H$29</f>
        <v>7.9200000000000008</v>
      </c>
      <c r="AA13" s="15">
        <f>[9]Março!$H$30</f>
        <v>1.08</v>
      </c>
      <c r="AB13" s="15">
        <f>[9]Março!$H$31</f>
        <v>7.2</v>
      </c>
      <c r="AC13" s="15">
        <f>[9]Março!$H$32</f>
        <v>5.04</v>
      </c>
      <c r="AD13" s="15">
        <f>[9]Março!$H$33</f>
        <v>0</v>
      </c>
      <c r="AE13" s="15">
        <f>[9]Março!$H$34</f>
        <v>0.36000000000000004</v>
      </c>
      <c r="AF13" s="15">
        <f>[9]Março!$H$35</f>
        <v>0</v>
      </c>
      <c r="AG13" s="28">
        <f t="shared" si="4"/>
        <v>44.064</v>
      </c>
      <c r="AH13" s="108">
        <f t="shared" si="3"/>
        <v>9.54514285714286</v>
      </c>
    </row>
    <row r="14" spans="1:35" ht="17.100000000000001" customHeight="1" x14ac:dyDescent="0.2">
      <c r="A14" s="148" t="s">
        <v>48</v>
      </c>
      <c r="B14" s="15">
        <f>[10]Março!$H$5</f>
        <v>20.88</v>
      </c>
      <c r="C14" s="15">
        <f>[10]Março!$H$6</f>
        <v>18.36</v>
      </c>
      <c r="D14" s="15">
        <f>[10]Março!$H$7</f>
        <v>15.840000000000002</v>
      </c>
      <c r="E14" s="15">
        <f>[10]Março!$H$8</f>
        <v>15.840000000000002</v>
      </c>
      <c r="F14" s="15">
        <f>[10]Março!$H$9</f>
        <v>18</v>
      </c>
      <c r="G14" s="15">
        <f>[10]Março!$H$10</f>
        <v>27.720000000000002</v>
      </c>
      <c r="H14" s="15">
        <f>[10]Março!$H$11</f>
        <v>18.36</v>
      </c>
      <c r="I14" s="15">
        <f>[10]Março!$H$12</f>
        <v>15.48</v>
      </c>
      <c r="J14" s="15">
        <f>[10]Março!$H$13</f>
        <v>25.56</v>
      </c>
      <c r="K14" s="15">
        <f>[10]Março!$H$14</f>
        <v>19.8</v>
      </c>
      <c r="L14" s="15">
        <f>[10]Março!$H$15</f>
        <v>17.28</v>
      </c>
      <c r="M14" s="15">
        <f>[10]Março!$H$16</f>
        <v>11.879999999999999</v>
      </c>
      <c r="N14" s="15">
        <f>[10]Março!$H$17</f>
        <v>18</v>
      </c>
      <c r="O14" s="15">
        <f>[10]Março!$H$18</f>
        <v>17.28</v>
      </c>
      <c r="P14" s="15">
        <f>[10]Março!$H$19</f>
        <v>19.079999999999998</v>
      </c>
      <c r="Q14" s="15">
        <f>[10]Março!$H$20</f>
        <v>26.28</v>
      </c>
      <c r="R14" s="15">
        <f>[10]Março!$H$21</f>
        <v>14.4</v>
      </c>
      <c r="S14" s="15">
        <f>[10]Março!$H$22</f>
        <v>23.759999999999998</v>
      </c>
      <c r="T14" s="15">
        <f>[10]Março!$H$23</f>
        <v>16.2</v>
      </c>
      <c r="U14" s="15">
        <f>[10]Março!$H$24</f>
        <v>19.440000000000001</v>
      </c>
      <c r="V14" s="15">
        <f>[10]Março!$H$25</f>
        <v>14.76</v>
      </c>
      <c r="W14" s="15">
        <f>[10]Março!$H$26</f>
        <v>15.840000000000002</v>
      </c>
      <c r="X14" s="15">
        <f>[10]Março!$H$27</f>
        <v>17.28</v>
      </c>
      <c r="Y14" s="15">
        <f>[10]Março!$H$28</f>
        <v>23.040000000000003</v>
      </c>
      <c r="Z14" s="15">
        <f>[10]Março!$H$29</f>
        <v>18.36</v>
      </c>
      <c r="AA14" s="15">
        <f>[10]Março!$H$30</f>
        <v>17.64</v>
      </c>
      <c r="AB14" s="15">
        <f>[10]Março!$H$31</f>
        <v>12.6</v>
      </c>
      <c r="AC14" s="15">
        <f>[10]Março!$H$32</f>
        <v>9.7200000000000006</v>
      </c>
      <c r="AD14" s="15">
        <f>[10]Março!$H$33</f>
        <v>12.6</v>
      </c>
      <c r="AE14" s="15">
        <f>[10]Março!$H$34</f>
        <v>19.079999999999998</v>
      </c>
      <c r="AF14" s="15">
        <f>[10]Março!$H$35</f>
        <v>12.6</v>
      </c>
      <c r="AG14" s="28">
        <f>MAX(B14:AF14)</f>
        <v>27.720000000000002</v>
      </c>
      <c r="AH14" s="108">
        <f t="shared" si="3"/>
        <v>17.781428571428574</v>
      </c>
    </row>
    <row r="15" spans="1:35" ht="17.100000000000001" customHeight="1" x14ac:dyDescent="0.2">
      <c r="A15" s="148" t="s">
        <v>6</v>
      </c>
      <c r="B15" s="15">
        <f>[11]Março!$H$5</f>
        <v>15.48</v>
      </c>
      <c r="C15" s="15">
        <f>[11]Março!$H$6</f>
        <v>18</v>
      </c>
      <c r="D15" s="15">
        <f>[11]Março!$H$7</f>
        <v>10.44</v>
      </c>
      <c r="E15" s="15">
        <f>[11]Março!$H$8</f>
        <v>14.76</v>
      </c>
      <c r="F15" s="15">
        <f>[11]Março!$H$9</f>
        <v>7.9200000000000008</v>
      </c>
      <c r="G15" s="15">
        <f>[11]Março!$H$10</f>
        <v>14.4</v>
      </c>
      <c r="H15" s="15">
        <f>[11]Março!$H$11</f>
        <v>12.96</v>
      </c>
      <c r="I15" s="15">
        <f>[11]Março!$H$12</f>
        <v>9.7200000000000006</v>
      </c>
      <c r="J15" s="15">
        <f>[11]Março!$H$13</f>
        <v>10.44</v>
      </c>
      <c r="K15" s="15">
        <f>[11]Março!$H$14</f>
        <v>15.120000000000001</v>
      </c>
      <c r="L15" s="15">
        <f>[11]Março!$H$15</f>
        <v>18.720000000000002</v>
      </c>
      <c r="M15" s="15">
        <f>[11]Março!$H$16</f>
        <v>12.24</v>
      </c>
      <c r="N15" s="15">
        <f>[11]Março!$H$17</f>
        <v>13.32</v>
      </c>
      <c r="O15" s="15">
        <f>[11]Março!$H$18</f>
        <v>10.08</v>
      </c>
      <c r="P15" s="15">
        <f>[11]Março!$H$19</f>
        <v>14.76</v>
      </c>
      <c r="Q15" s="15">
        <f>[11]Março!$H$20</f>
        <v>12.96</v>
      </c>
      <c r="R15" s="15">
        <f>[11]Março!$H$21</f>
        <v>13.32</v>
      </c>
      <c r="S15" s="15">
        <f>[11]Março!$H$22</f>
        <v>14.04</v>
      </c>
      <c r="T15" s="15">
        <f>[11]Março!$H$23</f>
        <v>14.04</v>
      </c>
      <c r="U15" s="15">
        <f>[11]Março!$H$24</f>
        <v>19.079999999999998</v>
      </c>
      <c r="V15" s="15">
        <f>[11]Março!$H$25</f>
        <v>11.520000000000001</v>
      </c>
      <c r="W15" s="15">
        <f>[11]Março!$H$26</f>
        <v>14.76</v>
      </c>
      <c r="X15" s="15">
        <f>[11]Março!$H$27</f>
        <v>10.44</v>
      </c>
      <c r="Y15" s="15">
        <f>[11]Março!$H$28</f>
        <v>17.28</v>
      </c>
      <c r="Z15" s="15">
        <f>[11]Março!$H$29</f>
        <v>8.2799999999999994</v>
      </c>
      <c r="AA15" s="15">
        <f>[11]Março!$H$30</f>
        <v>12.24</v>
      </c>
      <c r="AB15" s="15">
        <f>[11]Março!$H$31</f>
        <v>9.3600000000000012</v>
      </c>
      <c r="AC15" s="15">
        <f>[11]Março!$H$32</f>
        <v>6.12</v>
      </c>
      <c r="AD15" s="15">
        <f>[11]Março!$H$33</f>
        <v>10.08</v>
      </c>
      <c r="AE15" s="15">
        <f>[11]Março!$H$34</f>
        <v>11.16</v>
      </c>
      <c r="AF15" s="15">
        <f>[11]Março!$H$35</f>
        <v>14.76</v>
      </c>
      <c r="AG15" s="28">
        <f t="shared" si="4"/>
        <v>19.079999999999998</v>
      </c>
      <c r="AH15" s="108">
        <f t="shared" si="3"/>
        <v>12.638571428571428</v>
      </c>
    </row>
    <row r="16" spans="1:35" ht="17.100000000000001" customHeight="1" x14ac:dyDescent="0.2">
      <c r="A16" s="148" t="s">
        <v>7</v>
      </c>
      <c r="B16" s="15">
        <f>[12]Março!$H$5</f>
        <v>0</v>
      </c>
      <c r="C16" s="15">
        <f>[12]Março!$H$6</f>
        <v>3.24</v>
      </c>
      <c r="D16" s="15">
        <f>[12]Março!$H$7</f>
        <v>1.8</v>
      </c>
      <c r="E16" s="15">
        <f>[12]Março!$H$8</f>
        <v>9.3600000000000012</v>
      </c>
      <c r="F16" s="15">
        <f>[12]Março!$H$9</f>
        <v>1.08</v>
      </c>
      <c r="G16" s="15">
        <f>[12]Março!$H$10</f>
        <v>6.48</v>
      </c>
      <c r="H16" s="15">
        <f>[12]Março!$H$11</f>
        <v>1.4400000000000002</v>
      </c>
      <c r="I16" s="15">
        <f>[12]Março!$H$12</f>
        <v>0</v>
      </c>
      <c r="J16" s="15">
        <f>[12]Março!$H$13</f>
        <v>1.08</v>
      </c>
      <c r="K16" s="15">
        <f>[12]Março!$H$14</f>
        <v>9.7200000000000006</v>
      </c>
      <c r="L16" s="15">
        <f>[12]Março!$H$15</f>
        <v>7.9200000000000008</v>
      </c>
      <c r="M16" s="15">
        <f>[12]Março!$H$16</f>
        <v>2.16</v>
      </c>
      <c r="N16" s="15">
        <f>[12]Março!$H$17</f>
        <v>2.16</v>
      </c>
      <c r="O16" s="15">
        <f>[12]Março!$H$18</f>
        <v>6.48</v>
      </c>
      <c r="P16" s="15">
        <f>[12]Março!$H$19</f>
        <v>5.7600000000000007</v>
      </c>
      <c r="Q16" s="15">
        <f>[12]Março!$H$20</f>
        <v>2.52</v>
      </c>
      <c r="R16" s="15">
        <f>[12]Março!$H$21</f>
        <v>7.9200000000000008</v>
      </c>
      <c r="S16" s="15">
        <f>[12]Março!$H$22</f>
        <v>9.3600000000000012</v>
      </c>
      <c r="T16" s="15">
        <f>[12]Março!$H$23</f>
        <v>0</v>
      </c>
      <c r="U16" s="15">
        <f>[12]Março!$H$24</f>
        <v>3.9600000000000004</v>
      </c>
      <c r="V16" s="15">
        <f>[12]Março!$H$25</f>
        <v>0</v>
      </c>
      <c r="W16" s="15">
        <f>[12]Março!$H$26</f>
        <v>2.16</v>
      </c>
      <c r="X16" s="15">
        <f>[12]Março!$H$27</f>
        <v>6.84</v>
      </c>
      <c r="Y16" s="15">
        <f>[12]Março!$H$28</f>
        <v>11.16</v>
      </c>
      <c r="Z16" s="15">
        <f>[12]Março!$H$29</f>
        <v>13.32</v>
      </c>
      <c r="AA16" s="15">
        <f>[12]Março!$H$30</f>
        <v>5.7600000000000007</v>
      </c>
      <c r="AB16" s="15">
        <f>[12]Março!$H$31</f>
        <v>2.8800000000000003</v>
      </c>
      <c r="AC16" s="15">
        <f>[12]Março!$H$32</f>
        <v>0.72000000000000008</v>
      </c>
      <c r="AD16" s="15">
        <f>[12]Março!$H$33</f>
        <v>0</v>
      </c>
      <c r="AE16" s="15">
        <f>[12]Março!$H$34</f>
        <v>1.4400000000000002</v>
      </c>
      <c r="AF16" s="15">
        <f>[12]Março!$H$35</f>
        <v>0</v>
      </c>
      <c r="AG16" s="28">
        <f t="shared" si="4"/>
        <v>13.32</v>
      </c>
      <c r="AH16" s="108">
        <f t="shared" si="3"/>
        <v>4.3457142857142852</v>
      </c>
    </row>
    <row r="17" spans="1:34" ht="17.100000000000001" customHeight="1" x14ac:dyDescent="0.2">
      <c r="A17" s="148" t="s">
        <v>8</v>
      </c>
      <c r="B17" s="15">
        <f>[13]Março!$H$5</f>
        <v>6.12</v>
      </c>
      <c r="C17" s="15">
        <f>[13]Março!$H$6</f>
        <v>6.48</v>
      </c>
      <c r="D17" s="15">
        <f>[13]Março!$H$7</f>
        <v>12.24</v>
      </c>
      <c r="E17" s="15">
        <f>[13]Março!$H$8</f>
        <v>16.920000000000002</v>
      </c>
      <c r="F17" s="15">
        <f>[13]Março!$H$9</f>
        <v>16.2</v>
      </c>
      <c r="G17" s="15">
        <f>[13]Março!$H$10</f>
        <v>2.52</v>
      </c>
      <c r="H17" s="15">
        <f>[13]Março!$H$11</f>
        <v>5.7600000000000007</v>
      </c>
      <c r="I17" s="15">
        <f>[13]Março!$H$12</f>
        <v>1.08</v>
      </c>
      <c r="J17" s="15">
        <f>[13]Março!$H$13</f>
        <v>5.7600000000000007</v>
      </c>
      <c r="K17" s="15">
        <f>[13]Março!$H$14</f>
        <v>3.24</v>
      </c>
      <c r="L17" s="15">
        <f>[13]Março!$H$15</f>
        <v>8.2799999999999994</v>
      </c>
      <c r="M17" s="15">
        <f>[13]Março!$H$16</f>
        <v>7.2</v>
      </c>
      <c r="N17" s="15">
        <f>[13]Março!$H$17</f>
        <v>2.52</v>
      </c>
      <c r="O17" s="15">
        <f>[13]Março!$H$18</f>
        <v>8.64</v>
      </c>
      <c r="P17" s="15">
        <f>[13]Março!$H$19</f>
        <v>23.759999999999998</v>
      </c>
      <c r="Q17" s="15">
        <f>[13]Março!$H$20</f>
        <v>9.3600000000000012</v>
      </c>
      <c r="R17" s="15">
        <f>[13]Março!$H$21</f>
        <v>9</v>
      </c>
      <c r="S17" s="15">
        <f>[13]Março!$H$22</f>
        <v>11.879999999999999</v>
      </c>
      <c r="T17" s="15">
        <f>[13]Março!$H$23</f>
        <v>10.8</v>
      </c>
      <c r="U17" s="15">
        <f>[13]Março!$H$24</f>
        <v>10.08</v>
      </c>
      <c r="V17" s="15">
        <f>[13]Março!$H$25</f>
        <v>15.120000000000001</v>
      </c>
      <c r="W17" s="15">
        <f>[13]Março!$H$26</f>
        <v>10.44</v>
      </c>
      <c r="X17" s="15">
        <f>[13]Março!$H$27</f>
        <v>17.64</v>
      </c>
      <c r="Y17" s="15">
        <f>[13]Março!$H$28</f>
        <v>34.56</v>
      </c>
      <c r="Z17" s="15">
        <f>[13]Março!$H$29</f>
        <v>16.559999999999999</v>
      </c>
      <c r="AA17" s="15">
        <f>[13]Março!$H$30</f>
        <v>5.04</v>
      </c>
      <c r="AB17" s="15">
        <f>[13]Março!$H$31</f>
        <v>20.52</v>
      </c>
      <c r="AC17" s="15">
        <f>[13]Março!$H$32</f>
        <v>13.32</v>
      </c>
      <c r="AD17" s="15">
        <f>[13]Março!$H$33</f>
        <v>9</v>
      </c>
      <c r="AE17" s="15">
        <f>[13]Março!$H$34</f>
        <v>2.52</v>
      </c>
      <c r="AF17" s="15">
        <f>[13]Março!$H$35</f>
        <v>17.28</v>
      </c>
      <c r="AG17" s="28">
        <f t="shared" si="4"/>
        <v>34.56</v>
      </c>
      <c r="AH17" s="108">
        <f t="shared" si="3"/>
        <v>11.25</v>
      </c>
    </row>
    <row r="18" spans="1:34" ht="17.100000000000001" customHeight="1" x14ac:dyDescent="0.2">
      <c r="A18" s="148" t="s">
        <v>9</v>
      </c>
      <c r="B18" s="15">
        <f>[14]Março!$H$5</f>
        <v>15.120000000000001</v>
      </c>
      <c r="C18" s="15">
        <f>[14]Março!$H$6</f>
        <v>37.080000000000005</v>
      </c>
      <c r="D18" s="15">
        <f>[14]Março!$H$7</f>
        <v>9</v>
      </c>
      <c r="E18" s="15">
        <f>[14]Março!$H$8</f>
        <v>31.680000000000003</v>
      </c>
      <c r="F18" s="15">
        <f>[14]Março!$H$9</f>
        <v>27</v>
      </c>
      <c r="G18" s="15">
        <f>[14]Março!$H$10</f>
        <v>15.840000000000002</v>
      </c>
      <c r="H18" s="15">
        <f>[14]Março!$H$11</f>
        <v>15.120000000000001</v>
      </c>
      <c r="I18" s="15">
        <f>[14]Março!$H$12</f>
        <v>10.44</v>
      </c>
      <c r="J18" s="15">
        <f>[14]Março!$H$13</f>
        <v>15.840000000000002</v>
      </c>
      <c r="K18" s="15">
        <f>[14]Março!$H$14</f>
        <v>11.16</v>
      </c>
      <c r="L18" s="15">
        <f>[14]Março!$H$15</f>
        <v>11.879999999999999</v>
      </c>
      <c r="M18" s="15">
        <f>[14]Março!$H$16</f>
        <v>13.68</v>
      </c>
      <c r="N18" s="15">
        <f>[14]Março!$H$17</f>
        <v>12.96</v>
      </c>
      <c r="O18" s="15">
        <f>[14]Março!$H$18</f>
        <v>13.68</v>
      </c>
      <c r="P18" s="15">
        <f>[14]Março!$H$19</f>
        <v>17.28</v>
      </c>
      <c r="Q18" s="15">
        <f>[14]Março!$H$20</f>
        <v>15.120000000000001</v>
      </c>
      <c r="R18" s="15">
        <f>[14]Março!$H$21</f>
        <v>16.559999999999999</v>
      </c>
      <c r="S18" s="15">
        <f>[14]Março!$H$22</f>
        <v>16.920000000000002</v>
      </c>
      <c r="T18" s="15">
        <f>[14]Março!$H$23</f>
        <v>19.079999999999998</v>
      </c>
      <c r="U18" s="15">
        <f>[14]Março!$H$24</f>
        <v>18.720000000000002</v>
      </c>
      <c r="V18" s="15">
        <f>[14]Março!$H$25</f>
        <v>17.64</v>
      </c>
      <c r="W18" s="15">
        <f>[14]Março!$H$26</f>
        <v>12.24</v>
      </c>
      <c r="X18" s="15">
        <f>[14]Março!$H$27</f>
        <v>17.28</v>
      </c>
      <c r="Y18" s="15">
        <f>[14]Março!$H$28</f>
        <v>23.400000000000002</v>
      </c>
      <c r="Z18" s="15">
        <f>[14]Março!$H$29</f>
        <v>24.840000000000003</v>
      </c>
      <c r="AA18" s="15">
        <f>[14]Março!$H$30</f>
        <v>18.720000000000002</v>
      </c>
      <c r="AB18" s="15">
        <f>[14]Março!$H$31</f>
        <v>16.920000000000002</v>
      </c>
      <c r="AC18" s="15">
        <f>[14]Março!$H$32</f>
        <v>12.6</v>
      </c>
      <c r="AD18" s="15">
        <f>[14]Março!$H$33</f>
        <v>12.24</v>
      </c>
      <c r="AE18" s="15">
        <f>[14]Março!$H$34</f>
        <v>11.520000000000001</v>
      </c>
      <c r="AF18" s="15">
        <f>[14]Março!$H$35</f>
        <v>20.52</v>
      </c>
      <c r="AG18" s="28">
        <f t="shared" si="4"/>
        <v>37.080000000000005</v>
      </c>
      <c r="AH18" s="108">
        <f t="shared" si="3"/>
        <v>16.817142857142859</v>
      </c>
    </row>
    <row r="19" spans="1:34" ht="17.100000000000001" customHeight="1" x14ac:dyDescent="0.2">
      <c r="A19" s="148" t="s">
        <v>47</v>
      </c>
      <c r="B19" s="15">
        <f>[15]Março!$H$5</f>
        <v>11.879999999999999</v>
      </c>
      <c r="C19" s="15">
        <f>[15]Março!$H$6</f>
        <v>13.68</v>
      </c>
      <c r="D19" s="15">
        <f>[15]Março!$H$7</f>
        <v>4.6800000000000006</v>
      </c>
      <c r="E19" s="15">
        <f>[15]Março!$H$8</f>
        <v>10.44</v>
      </c>
      <c r="F19" s="15">
        <f>[15]Março!$H$9</f>
        <v>23.759999999999998</v>
      </c>
      <c r="G19" s="15">
        <f>[15]Março!$H$10</f>
        <v>13.32</v>
      </c>
      <c r="H19" s="15">
        <f>[15]Março!$H$11</f>
        <v>8.64</v>
      </c>
      <c r="I19" s="15">
        <f>[15]Março!$H$12</f>
        <v>7.5600000000000005</v>
      </c>
      <c r="J19" s="15">
        <f>[15]Março!$H$13</f>
        <v>15.120000000000001</v>
      </c>
      <c r="K19" s="15">
        <f>[15]Março!$H$14</f>
        <v>14.76</v>
      </c>
      <c r="L19" s="15">
        <f>[15]Março!$H$15</f>
        <v>14.04</v>
      </c>
      <c r="M19" s="15">
        <f>[15]Março!$H$16</f>
        <v>10.8</v>
      </c>
      <c r="N19" s="15">
        <f>[15]Março!$H$17</f>
        <v>12.6</v>
      </c>
      <c r="O19" s="15">
        <f>[15]Março!$H$18</f>
        <v>13.32</v>
      </c>
      <c r="P19" s="15">
        <f>[15]Março!$H$19</f>
        <v>16.559999999999999</v>
      </c>
      <c r="Q19" s="15">
        <f>[15]Março!$H$20</f>
        <v>11.520000000000001</v>
      </c>
      <c r="R19" s="15">
        <f>[15]Março!$H$21</f>
        <v>14.4</v>
      </c>
      <c r="S19" s="15">
        <f>[15]Março!$H$22</f>
        <v>17.28</v>
      </c>
      <c r="T19" s="15">
        <f>[15]Março!$H$23</f>
        <v>10.08</v>
      </c>
      <c r="U19" s="15">
        <f>[15]Março!$H$24</f>
        <v>14.4</v>
      </c>
      <c r="V19" s="15">
        <f>[15]Março!$H$25</f>
        <v>10.8</v>
      </c>
      <c r="W19" s="15">
        <f>[15]Março!$H$26</f>
        <v>14.04</v>
      </c>
      <c r="X19" s="15">
        <f>[15]Março!$H$27</f>
        <v>12.6</v>
      </c>
      <c r="Y19" s="15">
        <f>[15]Março!$H$28</f>
        <v>13.68</v>
      </c>
      <c r="Z19" s="15">
        <f>[15]Março!$H$29</f>
        <v>9.7200000000000006</v>
      </c>
      <c r="AA19" s="15">
        <f>[15]Março!$H$30</f>
        <v>6.48</v>
      </c>
      <c r="AB19" s="15">
        <f>[15]Março!$H$31</f>
        <v>16.2</v>
      </c>
      <c r="AC19" s="15">
        <f>[15]Março!$H$32</f>
        <v>18.720000000000002</v>
      </c>
      <c r="AD19" s="15">
        <f>[15]Março!$H$33</f>
        <v>6.48</v>
      </c>
      <c r="AE19" s="15">
        <f>[15]Março!$H$34</f>
        <v>11.16</v>
      </c>
      <c r="AF19" s="15">
        <f>[15]Março!$H$35</f>
        <v>12.24</v>
      </c>
      <c r="AG19" s="28">
        <f t="shared" si="4"/>
        <v>23.759999999999998</v>
      </c>
      <c r="AH19" s="108">
        <f t="shared" si="3"/>
        <v>12.88285714285715</v>
      </c>
    </row>
    <row r="20" spans="1:34" ht="17.100000000000001" customHeight="1" x14ac:dyDescent="0.2">
      <c r="A20" s="148" t="s">
        <v>10</v>
      </c>
      <c r="B20" s="15">
        <f>[16]Março!$H$5</f>
        <v>12.96</v>
      </c>
      <c r="C20" s="15">
        <f>[16]Março!$H$6</f>
        <v>9.7200000000000006</v>
      </c>
      <c r="D20" s="15">
        <f>[16]Março!$H$7</f>
        <v>7.2</v>
      </c>
      <c r="E20" s="15">
        <f>[16]Março!$H$8</f>
        <v>11.16</v>
      </c>
      <c r="F20" s="15">
        <f>[16]Março!$H$9</f>
        <v>10.8</v>
      </c>
      <c r="G20" s="15">
        <f>[16]Março!$H$10</f>
        <v>11.16</v>
      </c>
      <c r="H20" s="15">
        <f>[16]Março!$H$11</f>
        <v>8.64</v>
      </c>
      <c r="I20" s="15">
        <f>[16]Março!$H$12</f>
        <v>6.48</v>
      </c>
      <c r="J20" s="15">
        <f>[16]Março!$H$13</f>
        <v>8.64</v>
      </c>
      <c r="K20" s="15">
        <f>[16]Março!$H$14</f>
        <v>12.24</v>
      </c>
      <c r="L20" s="15">
        <f>[16]Março!$H$15</f>
        <v>9.3600000000000012</v>
      </c>
      <c r="M20" s="15">
        <f>[16]Março!$H$16</f>
        <v>9</v>
      </c>
      <c r="N20" s="15">
        <f>[16]Março!$H$17</f>
        <v>8.2799999999999994</v>
      </c>
      <c r="O20" s="15">
        <f>[16]Março!$H$18</f>
        <v>10.8</v>
      </c>
      <c r="P20" s="15">
        <f>[16]Março!$H$19</f>
        <v>18.720000000000002</v>
      </c>
      <c r="Q20" s="15">
        <f>[16]Março!$H$20</f>
        <v>15.48</v>
      </c>
      <c r="R20" s="15">
        <f>[16]Março!$H$21</f>
        <v>15.48</v>
      </c>
      <c r="S20" s="15">
        <f>[16]Março!$H$22</f>
        <v>16.2</v>
      </c>
      <c r="T20" s="15">
        <f>[16]Março!$H$23</f>
        <v>7.5600000000000005</v>
      </c>
      <c r="U20" s="15">
        <f>[16]Março!$H$24</f>
        <v>8.64</v>
      </c>
      <c r="V20" s="15">
        <f>[16]Março!$H$25</f>
        <v>7.5600000000000005</v>
      </c>
      <c r="W20" s="15">
        <f>[16]Março!$H$26</f>
        <v>8.2799999999999994</v>
      </c>
      <c r="X20" s="15">
        <f>[16]Março!$H$27</f>
        <v>14.4</v>
      </c>
      <c r="Y20" s="15">
        <f>[16]Março!$H$28</f>
        <v>15.48</v>
      </c>
      <c r="Z20" s="15">
        <f>[16]Março!$H$29</f>
        <v>13.68</v>
      </c>
      <c r="AA20" s="15">
        <f>[16]Março!$H$30</f>
        <v>11.16</v>
      </c>
      <c r="AB20" s="15">
        <f>[16]Março!$H$31</f>
        <v>16.559999999999999</v>
      </c>
      <c r="AC20" s="15">
        <f>[16]Março!$H$32</f>
        <v>11.16</v>
      </c>
      <c r="AD20" s="15">
        <f>[16]Março!$H$33</f>
        <v>22.68</v>
      </c>
      <c r="AE20" s="15">
        <f>[16]Março!$H$34</f>
        <v>10.44</v>
      </c>
      <c r="AF20" s="15">
        <f>[16]Março!$H$35</f>
        <v>9.7200000000000006</v>
      </c>
      <c r="AG20" s="28">
        <f>MAX(B20:AF20)</f>
        <v>22.68</v>
      </c>
      <c r="AH20" s="108">
        <f t="shared" si="3"/>
        <v>11.777142857142859</v>
      </c>
    </row>
    <row r="21" spans="1:34" ht="17.100000000000001" customHeight="1" x14ac:dyDescent="0.2">
      <c r="A21" s="148" t="s">
        <v>11</v>
      </c>
      <c r="B21" s="15">
        <f>[17]Março!$H$5</f>
        <v>15.120000000000001</v>
      </c>
      <c r="C21" s="15">
        <f>[17]Março!$H$6</f>
        <v>6.48</v>
      </c>
      <c r="D21" s="15">
        <f>[17]Março!$H$7</f>
        <v>14.4</v>
      </c>
      <c r="E21" s="15">
        <f>[17]Março!$H$8</f>
        <v>15.840000000000002</v>
      </c>
      <c r="F21" s="15">
        <f>[17]Março!$H$9</f>
        <v>16.2</v>
      </c>
      <c r="G21" s="15">
        <f>[17]Março!$H$10</f>
        <v>21.6</v>
      </c>
      <c r="H21" s="15">
        <f>[17]Março!$H$11</f>
        <v>12.96</v>
      </c>
      <c r="I21" s="15">
        <f>[17]Março!$H$12</f>
        <v>11.520000000000001</v>
      </c>
      <c r="J21" s="15">
        <f>[17]Março!$H$13</f>
        <v>15.840000000000002</v>
      </c>
      <c r="K21" s="15">
        <f>[17]Março!$H$14</f>
        <v>23.040000000000003</v>
      </c>
      <c r="L21" s="15">
        <f>[17]Março!$H$15</f>
        <v>14.4</v>
      </c>
      <c r="M21" s="15">
        <f>[17]Março!$H$16</f>
        <v>10.44</v>
      </c>
      <c r="N21" s="15">
        <f>[17]Março!$H$17</f>
        <v>10.08</v>
      </c>
      <c r="O21" s="15">
        <f>[17]Março!$H$18</f>
        <v>6.48</v>
      </c>
      <c r="P21" s="15">
        <f>[17]Março!$H$19</f>
        <v>16.559999999999999</v>
      </c>
      <c r="Q21" s="15">
        <f>[17]Março!$H$20</f>
        <v>11.520000000000001</v>
      </c>
      <c r="R21" s="15">
        <f>[17]Março!$H$21</f>
        <v>6.12</v>
      </c>
      <c r="S21" s="15">
        <f>[17]Março!$H$22</f>
        <v>10.08</v>
      </c>
      <c r="T21" s="15">
        <f>[17]Março!$H$23</f>
        <v>19.079999999999998</v>
      </c>
      <c r="U21" s="15">
        <f>[17]Março!$H$24</f>
        <v>18.720000000000002</v>
      </c>
      <c r="V21" s="15">
        <f>[17]Março!$H$25</f>
        <v>7.5600000000000005</v>
      </c>
      <c r="W21" s="15">
        <f>[17]Março!$H$26</f>
        <v>6.12</v>
      </c>
      <c r="X21" s="15">
        <f>[17]Março!$H$27</f>
        <v>0.72000000000000008</v>
      </c>
      <c r="Y21" s="15">
        <f>[17]Março!$H$28</f>
        <v>19.440000000000001</v>
      </c>
      <c r="Z21" s="15">
        <f>[17]Março!$H$29</f>
        <v>16.920000000000002</v>
      </c>
      <c r="AA21" s="15">
        <f>[17]Março!$H$30</f>
        <v>12.24</v>
      </c>
      <c r="AB21" s="15">
        <f>[17]Março!$H$31</f>
        <v>3.9600000000000004</v>
      </c>
      <c r="AC21" s="15">
        <f>[17]Março!$H$32</f>
        <v>0.36000000000000004</v>
      </c>
      <c r="AD21" s="15">
        <f>[17]Março!$H$33</f>
        <v>0</v>
      </c>
      <c r="AE21" s="15">
        <f>[17]Março!$H$34</f>
        <v>1.4400000000000002</v>
      </c>
      <c r="AF21" s="15">
        <f>[17]Março!$H$35</f>
        <v>0.36000000000000004</v>
      </c>
      <c r="AG21" s="28">
        <f>MAX(B21:AF21)</f>
        <v>23.040000000000003</v>
      </c>
      <c r="AH21" s="108">
        <f t="shared" si="3"/>
        <v>11.05714285714286</v>
      </c>
    </row>
    <row r="22" spans="1:34" ht="17.100000000000001" customHeight="1" x14ac:dyDescent="0.2">
      <c r="A22" s="148" t="s">
        <v>12</v>
      </c>
      <c r="B22" s="15">
        <f>[18]Março!$H$5</f>
        <v>8.64</v>
      </c>
      <c r="C22" s="15">
        <f>[18]Março!$H$6</f>
        <v>6.84</v>
      </c>
      <c r="D22" s="15">
        <f>[18]Março!$H$7</f>
        <v>5.7600000000000007</v>
      </c>
      <c r="E22" s="15">
        <f>[18]Março!$H$8</f>
        <v>9</v>
      </c>
      <c r="F22" s="15">
        <f>[18]Março!$H$9</f>
        <v>7.2</v>
      </c>
      <c r="G22" s="15">
        <f>[18]Março!$H$10</f>
        <v>8.64</v>
      </c>
      <c r="H22" s="15">
        <f>[18]Março!$H$11</f>
        <v>6.84</v>
      </c>
      <c r="I22" s="15">
        <f>[18]Março!$H$12</f>
        <v>7.2</v>
      </c>
      <c r="J22" s="15">
        <f>[18]Março!$H$13</f>
        <v>10.08</v>
      </c>
      <c r="K22" s="15">
        <f>[18]Março!$H$14</f>
        <v>9.7200000000000006</v>
      </c>
      <c r="L22" s="15">
        <f>[18]Março!$H$15</f>
        <v>9</v>
      </c>
      <c r="M22" s="15">
        <f>[18]Março!$H$16</f>
        <v>9.3600000000000012</v>
      </c>
      <c r="N22" s="15">
        <f>[18]Março!$H$17</f>
        <v>7.9200000000000008</v>
      </c>
      <c r="O22" s="15">
        <f>[18]Março!$H$18</f>
        <v>11.520000000000001</v>
      </c>
      <c r="P22" s="15">
        <f>[18]Março!$H$19</f>
        <v>15.48</v>
      </c>
      <c r="Q22" s="15">
        <f>[18]Março!$H$20</f>
        <v>10.44</v>
      </c>
      <c r="R22" s="15">
        <f>[18]Março!$H$21</f>
        <v>12.24</v>
      </c>
      <c r="S22" s="15">
        <f>[18]Março!$H$22</f>
        <v>10.44</v>
      </c>
      <c r="T22" s="15">
        <f>[18]Março!$H$23</f>
        <v>9.3600000000000012</v>
      </c>
      <c r="U22" s="15">
        <f>[18]Março!$H$24</f>
        <v>13.32</v>
      </c>
      <c r="V22" s="15">
        <f>[18]Março!$H$25</f>
        <v>7.5600000000000005</v>
      </c>
      <c r="W22" s="15">
        <f>[18]Março!$H$26</f>
        <v>9</v>
      </c>
      <c r="X22" s="15">
        <f>[18]Março!$H$27</f>
        <v>10.8</v>
      </c>
      <c r="Y22" s="15">
        <f>[18]Março!$H$28</f>
        <v>11.16</v>
      </c>
      <c r="Z22" s="15">
        <f>[18]Março!$H$29</f>
        <v>17.28</v>
      </c>
      <c r="AA22" s="15">
        <f>[18]Março!$H$30</f>
        <v>8.2799999999999994</v>
      </c>
      <c r="AB22" s="15">
        <f>[18]Março!$H$31</f>
        <v>9</v>
      </c>
      <c r="AC22" s="15">
        <f>[18]Março!$H$32</f>
        <v>13.32</v>
      </c>
      <c r="AD22" s="15">
        <f>[18]Março!$H$33</f>
        <v>11.16</v>
      </c>
      <c r="AE22" s="15">
        <f>[18]Março!$H$34</f>
        <v>6.12</v>
      </c>
      <c r="AF22" s="15">
        <f>[18]Março!$H$35</f>
        <v>8.64</v>
      </c>
      <c r="AG22" s="28">
        <f>MAX(B22:AF22)</f>
        <v>17.28</v>
      </c>
      <c r="AH22" s="108">
        <f t="shared" si="3"/>
        <v>10.002857142857144</v>
      </c>
    </row>
    <row r="23" spans="1:34" ht="17.100000000000001" customHeight="1" x14ac:dyDescent="0.2">
      <c r="A23" s="148" t="s">
        <v>13</v>
      </c>
      <c r="B23" s="15">
        <f>[19]Março!$H$5</f>
        <v>5.7600000000000007</v>
      </c>
      <c r="C23" s="15">
        <f>[19]Março!$H$6</f>
        <v>0.36000000000000004</v>
      </c>
      <c r="D23" s="15">
        <f>[19]Março!$H$7</f>
        <v>4.32</v>
      </c>
      <c r="E23" s="15">
        <f>[19]Março!$H$8</f>
        <v>12.96</v>
      </c>
      <c r="F23" s="15">
        <f>[19]Março!$H$9</f>
        <v>9</v>
      </c>
      <c r="G23" s="15">
        <f>[19]Março!$H$10</f>
        <v>16.559999999999999</v>
      </c>
      <c r="H23" s="15">
        <f>[19]Março!$H$11</f>
        <v>7.9200000000000008</v>
      </c>
      <c r="I23" s="15">
        <f>[19]Março!$H$12</f>
        <v>3.24</v>
      </c>
      <c r="J23" s="15">
        <f>[19]Março!$H$13</f>
        <v>5.4</v>
      </c>
      <c r="K23" s="15">
        <f>[19]Março!$H$14</f>
        <v>11.16</v>
      </c>
      <c r="L23" s="15">
        <f>[19]Março!$H$15</f>
        <v>17.28</v>
      </c>
      <c r="M23" s="15">
        <f>[19]Março!$H$16</f>
        <v>12.96</v>
      </c>
      <c r="N23" s="15">
        <f>[19]Março!$H$17</f>
        <v>15.120000000000001</v>
      </c>
      <c r="O23" s="15">
        <f>[19]Março!$H$18</f>
        <v>18.36</v>
      </c>
      <c r="P23" s="15">
        <f>[19]Março!$H$19</f>
        <v>15.120000000000001</v>
      </c>
      <c r="Q23" s="15">
        <f>[19]Março!$H$20</f>
        <v>6.84</v>
      </c>
      <c r="R23" s="15">
        <f>[19]Março!$H$21</f>
        <v>14.76</v>
      </c>
      <c r="S23" s="15">
        <f>[19]Março!$H$22</f>
        <v>13.68</v>
      </c>
      <c r="T23" s="15">
        <f>[19]Março!$H$23</f>
        <v>20.52</v>
      </c>
      <c r="U23" s="15">
        <f>[19]Março!$H$24</f>
        <v>16.559999999999999</v>
      </c>
      <c r="V23" s="15">
        <f>[19]Março!$H$25</f>
        <v>4.6800000000000006</v>
      </c>
      <c r="W23" s="15">
        <f>[19]Março!$H$26</f>
        <v>12.96</v>
      </c>
      <c r="X23" s="15">
        <f>[19]Março!$H$27</f>
        <v>12.6</v>
      </c>
      <c r="Y23" s="15">
        <f>[19]Março!$H$28</f>
        <v>21.240000000000002</v>
      </c>
      <c r="Z23" s="15">
        <f>[19]Março!$H$29</f>
        <v>15.840000000000002</v>
      </c>
      <c r="AA23" s="15">
        <f>[19]Março!$H$30</f>
        <v>12.24</v>
      </c>
      <c r="AB23" s="15" t="str">
        <f>[19]Março!$H$31</f>
        <v>*</v>
      </c>
      <c r="AC23" s="15" t="str">
        <f>[19]Março!$H$32</f>
        <v>*</v>
      </c>
      <c r="AD23" s="15" t="str">
        <f>[19]Março!$H$33</f>
        <v>*</v>
      </c>
      <c r="AE23" s="15" t="str">
        <f>[19]Março!$H$34</f>
        <v>*</v>
      </c>
      <c r="AF23" s="15" t="str">
        <f>[19]Março!$H$35</f>
        <v>*</v>
      </c>
      <c r="AG23" s="28">
        <f>MAX(B23:AF23)</f>
        <v>21.240000000000002</v>
      </c>
      <c r="AH23" s="108">
        <f t="shared" si="3"/>
        <v>12.913043478260869</v>
      </c>
    </row>
    <row r="24" spans="1:34" ht="17.100000000000001" customHeight="1" x14ac:dyDescent="0.2">
      <c r="A24" s="148" t="s">
        <v>14</v>
      </c>
      <c r="B24" s="15">
        <f>[20]Março!$H$5</f>
        <v>20.16</v>
      </c>
      <c r="C24" s="15">
        <f>[20]Março!$H$6</f>
        <v>18.36</v>
      </c>
      <c r="D24" s="15">
        <f>[20]Março!$H$7</f>
        <v>11.16</v>
      </c>
      <c r="E24" s="15">
        <f>[20]Março!$H$8</f>
        <v>9.7200000000000006</v>
      </c>
      <c r="F24" s="15">
        <f>[20]Março!$H$9</f>
        <v>21.96</v>
      </c>
      <c r="G24" s="15">
        <f>[20]Março!$H$10</f>
        <v>21.6</v>
      </c>
      <c r="H24" s="15">
        <f>[20]Março!$H$11</f>
        <v>11.16</v>
      </c>
      <c r="I24" s="15">
        <f>[20]Março!$H$12</f>
        <v>12.96</v>
      </c>
      <c r="J24" s="15">
        <f>[20]Março!$H$13</f>
        <v>22.68</v>
      </c>
      <c r="K24" s="15">
        <f>[20]Março!$H$14</f>
        <v>16.559999999999999</v>
      </c>
      <c r="L24" s="15">
        <f>[20]Março!$H$15</f>
        <v>16.559999999999999</v>
      </c>
      <c r="M24" s="15">
        <f>[20]Março!$H$16</f>
        <v>8.2799999999999994</v>
      </c>
      <c r="N24" s="15">
        <f>[20]Março!$H$17</f>
        <v>8.2799999999999994</v>
      </c>
      <c r="O24" s="15">
        <f>[20]Março!$H$18</f>
        <v>10.8</v>
      </c>
      <c r="P24" s="15">
        <f>[20]Março!$H$19</f>
        <v>14.76</v>
      </c>
      <c r="Q24" s="15">
        <f>[20]Março!$H$20</f>
        <v>12.6</v>
      </c>
      <c r="R24" s="15">
        <f>[20]Março!$H$21</f>
        <v>12.96</v>
      </c>
      <c r="S24" s="15">
        <f>[20]Março!$H$22</f>
        <v>11.520000000000001</v>
      </c>
      <c r="T24" s="15">
        <f>[20]Março!$H$23</f>
        <v>13.68</v>
      </c>
      <c r="U24" s="15">
        <f>[20]Março!$H$24</f>
        <v>12.24</v>
      </c>
      <c r="V24" s="15">
        <f>[20]Março!$H$25</f>
        <v>24.12</v>
      </c>
      <c r="W24" s="15">
        <f>[20]Março!$H$26</f>
        <v>14.04</v>
      </c>
      <c r="X24" s="15">
        <f>[20]Março!$H$27</f>
        <v>9.3600000000000012</v>
      </c>
      <c r="Y24" s="15">
        <f>[20]Março!$H$28</f>
        <v>16.559999999999999</v>
      </c>
      <c r="Z24" s="15">
        <f>[20]Março!$H$29</f>
        <v>14.04</v>
      </c>
      <c r="AA24" s="15">
        <f>[20]Março!$H$30</f>
        <v>15.120000000000001</v>
      </c>
      <c r="AB24" s="15">
        <f>[20]Março!$H$31</f>
        <v>20.88</v>
      </c>
      <c r="AC24" s="15">
        <f>[20]Março!$H$32</f>
        <v>12.24</v>
      </c>
      <c r="AD24" s="15">
        <f>[20]Março!$H$33</f>
        <v>12.96</v>
      </c>
      <c r="AE24" s="15">
        <f>[20]Março!$H$34</f>
        <v>12.6</v>
      </c>
      <c r="AF24" s="15">
        <f>[20]Março!$H$35</f>
        <v>11.879999999999999</v>
      </c>
      <c r="AG24" s="28">
        <f>MAX(B24:AF24)</f>
        <v>24.12</v>
      </c>
      <c r="AH24" s="108">
        <f t="shared" si="3"/>
        <v>14.361428571428576</v>
      </c>
    </row>
    <row r="25" spans="1:34" ht="17.100000000000001" customHeight="1" x14ac:dyDescent="0.2">
      <c r="A25" s="148" t="s">
        <v>15</v>
      </c>
      <c r="B25" s="15">
        <f>[21]Março!$H$5</f>
        <v>11.16</v>
      </c>
      <c r="C25" s="15">
        <f>[21]Março!$H$6</f>
        <v>13.32</v>
      </c>
      <c r="D25" s="15">
        <f>[21]Março!$H$7</f>
        <v>14.04</v>
      </c>
      <c r="E25" s="15">
        <f>[21]Março!$H$8</f>
        <v>17.64</v>
      </c>
      <c r="F25" s="15">
        <f>[21]Março!$H$9</f>
        <v>14.04</v>
      </c>
      <c r="G25" s="15">
        <f>[21]Março!$H$10</f>
        <v>18.720000000000002</v>
      </c>
      <c r="H25" s="15">
        <f>[21]Março!$H$11</f>
        <v>11.16</v>
      </c>
      <c r="I25" s="15">
        <f>[21]Março!$H$12</f>
        <v>11.879999999999999</v>
      </c>
      <c r="J25" s="15">
        <f>[21]Março!$H$13</f>
        <v>13.68</v>
      </c>
      <c r="K25" s="15">
        <f>[21]Março!$H$14</f>
        <v>17.28</v>
      </c>
      <c r="L25" s="15">
        <f>[21]Março!$H$15</f>
        <v>14.04</v>
      </c>
      <c r="M25" s="15">
        <f>[21]Março!$H$16</f>
        <v>13.68</v>
      </c>
      <c r="N25" s="15">
        <f>[21]Março!$H$17</f>
        <v>13.68</v>
      </c>
      <c r="O25" s="15">
        <f>[21]Março!$H$18</f>
        <v>15.120000000000001</v>
      </c>
      <c r="P25" s="15">
        <f>[21]Março!$H$19</f>
        <v>14.4</v>
      </c>
      <c r="Q25" s="15">
        <f>[21]Março!$H$20</f>
        <v>20.52</v>
      </c>
      <c r="R25" s="15">
        <f>[21]Março!$H$21</f>
        <v>12.24</v>
      </c>
      <c r="S25" s="15">
        <f>[21]Março!$H$22</f>
        <v>16.559999999999999</v>
      </c>
      <c r="T25" s="15">
        <f>[21]Março!$H$23</f>
        <v>15.840000000000002</v>
      </c>
      <c r="U25" s="15">
        <f>[21]Março!$H$24</f>
        <v>18.36</v>
      </c>
      <c r="V25" s="15">
        <f>[21]Março!$H$25</f>
        <v>16.2</v>
      </c>
      <c r="W25" s="15">
        <f>[21]Março!$H$26</f>
        <v>12.6</v>
      </c>
      <c r="X25" s="15">
        <f>[21]Março!$H$27</f>
        <v>14.4</v>
      </c>
      <c r="Y25" s="15">
        <f>[21]Março!$H$28</f>
        <v>15.840000000000002</v>
      </c>
      <c r="Z25" s="15">
        <f>[21]Março!$H$29</f>
        <v>19.8</v>
      </c>
      <c r="AA25" s="15">
        <f>[21]Março!$H$30</f>
        <v>13.68</v>
      </c>
      <c r="AB25" s="15">
        <f>[21]Março!$H$31</f>
        <v>15.120000000000001</v>
      </c>
      <c r="AC25" s="15">
        <f>[21]Março!$H$32</f>
        <v>15.120000000000001</v>
      </c>
      <c r="AD25" s="15">
        <f>[21]Março!$H$33</f>
        <v>12.6</v>
      </c>
      <c r="AE25" s="15">
        <f>[21]Março!$H$34</f>
        <v>18</v>
      </c>
      <c r="AF25" s="15">
        <f>[21]Março!$H$35</f>
        <v>11.879999999999999</v>
      </c>
      <c r="AG25" s="28">
        <f t="shared" ref="AG25:AG30" si="6">MAX(B25:AF25)</f>
        <v>20.52</v>
      </c>
      <c r="AH25" s="108">
        <f t="shared" si="3"/>
        <v>15.145714285714288</v>
      </c>
    </row>
    <row r="26" spans="1:34" ht="17.100000000000001" customHeight="1" x14ac:dyDescent="0.2">
      <c r="A26" s="148" t="s">
        <v>16</v>
      </c>
      <c r="B26" s="15">
        <f>[22]Março!$H$5</f>
        <v>11.16</v>
      </c>
      <c r="C26" s="15">
        <f>[22]Março!$H$6</f>
        <v>5.4</v>
      </c>
      <c r="D26" s="15">
        <f>[22]Março!$H$7</f>
        <v>7.2</v>
      </c>
      <c r="E26" s="15">
        <f>[22]Março!$H$8</f>
        <v>11.879999999999999</v>
      </c>
      <c r="F26" s="15">
        <f>[22]Março!$H$9</f>
        <v>19.8</v>
      </c>
      <c r="G26" s="15">
        <f>[22]Março!$H$10</f>
        <v>18.720000000000002</v>
      </c>
      <c r="H26" s="15">
        <f>[22]Março!$H$11</f>
        <v>7.9200000000000008</v>
      </c>
      <c r="I26" s="15">
        <f>[22]Março!$H$12</f>
        <v>7.5600000000000005</v>
      </c>
      <c r="J26" s="15">
        <f>[22]Março!$H$13</f>
        <v>10.08</v>
      </c>
      <c r="K26" s="15">
        <f>[22]Março!$H$14</f>
        <v>11.879999999999999</v>
      </c>
      <c r="L26" s="15">
        <f>[22]Março!$H$15</f>
        <v>8.64</v>
      </c>
      <c r="M26" s="15">
        <f>[22]Março!$H$16</f>
        <v>7.2</v>
      </c>
      <c r="N26" s="15">
        <f>[22]Março!$H$17</f>
        <v>8.64</v>
      </c>
      <c r="O26" s="15">
        <f>[22]Março!$H$18</f>
        <v>11.16</v>
      </c>
      <c r="P26" s="15">
        <f>[22]Março!$H$19</f>
        <v>12.6</v>
      </c>
      <c r="Q26" s="15">
        <f>[22]Março!$H$20</f>
        <v>11.879999999999999</v>
      </c>
      <c r="R26" s="15">
        <f>[22]Março!$H$21</f>
        <v>13.68</v>
      </c>
      <c r="S26" s="15">
        <f>[22]Março!$H$22</f>
        <v>16.559999999999999</v>
      </c>
      <c r="T26" s="15">
        <f>[22]Março!$H$23</f>
        <v>11.16</v>
      </c>
      <c r="U26" s="15">
        <f>[22]Março!$H$24</f>
        <v>9</v>
      </c>
      <c r="V26" s="15">
        <f>[22]Março!$H$25</f>
        <v>9.7200000000000006</v>
      </c>
      <c r="W26" s="15">
        <f>[22]Março!$H$26</f>
        <v>9</v>
      </c>
      <c r="X26" s="15">
        <f>[22]Março!$H$27</f>
        <v>12.24</v>
      </c>
      <c r="Y26" s="15">
        <f>[22]Março!$H$28</f>
        <v>14.04</v>
      </c>
      <c r="Z26" s="15">
        <f>[22]Março!$H$29</f>
        <v>21.96</v>
      </c>
      <c r="AA26" s="15">
        <f>[22]Março!$H$30</f>
        <v>12.6</v>
      </c>
      <c r="AB26" s="15">
        <f>[22]Março!$H$31</f>
        <v>15.840000000000002</v>
      </c>
      <c r="AC26" s="15">
        <f>[22]Março!$H$32</f>
        <v>6.12</v>
      </c>
      <c r="AD26" s="15">
        <f>[22]Março!$H$33</f>
        <v>6.84</v>
      </c>
      <c r="AE26" s="15">
        <f>[22]Março!$H$34</f>
        <v>17.28</v>
      </c>
      <c r="AF26" s="15">
        <f>[22]Março!$H$35</f>
        <v>15.48</v>
      </c>
      <c r="AG26" s="28">
        <f t="shared" si="6"/>
        <v>21.96</v>
      </c>
      <c r="AH26" s="108">
        <f t="shared" si="3"/>
        <v>12.124285714285715</v>
      </c>
    </row>
    <row r="27" spans="1:34" ht="17.100000000000001" customHeight="1" x14ac:dyDescent="0.2">
      <c r="A27" s="148" t="s">
        <v>17</v>
      </c>
      <c r="B27" s="15">
        <f>[23]Março!$H$5</f>
        <v>15.48</v>
      </c>
      <c r="C27" s="15">
        <f>[23]Março!$H$6</f>
        <v>29.52</v>
      </c>
      <c r="D27" s="15">
        <f>[23]Março!$H$7</f>
        <v>14.04</v>
      </c>
      <c r="E27" s="15">
        <f>[23]Março!$H$8</f>
        <v>11.879999999999999</v>
      </c>
      <c r="F27" s="15">
        <f>[23]Março!$H$9</f>
        <v>13.32</v>
      </c>
      <c r="G27" s="15">
        <f>[23]Março!$H$10</f>
        <v>18.36</v>
      </c>
      <c r="H27" s="15">
        <f>[23]Março!$H$11</f>
        <v>16.920000000000002</v>
      </c>
      <c r="I27" s="15">
        <f>[23]Março!$H$12</f>
        <v>6.84</v>
      </c>
      <c r="J27" s="15">
        <f>[23]Março!$H$13</f>
        <v>19.440000000000001</v>
      </c>
      <c r="K27" s="15">
        <f>[23]Março!$H$14</f>
        <v>18</v>
      </c>
      <c r="L27" s="15">
        <f>[23]Março!$H$15</f>
        <v>8.2799999999999994</v>
      </c>
      <c r="M27" s="15">
        <f>[23]Março!$H$16</f>
        <v>14.4</v>
      </c>
      <c r="N27" s="15">
        <f>[23]Março!$H$17</f>
        <v>16.2</v>
      </c>
      <c r="O27" s="15">
        <f>[23]Março!$H$18</f>
        <v>27.36</v>
      </c>
      <c r="P27" s="15">
        <f>[23]Março!$H$19</f>
        <v>23.400000000000002</v>
      </c>
      <c r="Q27" s="15">
        <f>[23]Março!$H$20</f>
        <v>11.879999999999999</v>
      </c>
      <c r="R27" s="15">
        <f>[23]Março!$H$21</f>
        <v>25.56</v>
      </c>
      <c r="S27" s="15">
        <f>[23]Março!$H$22</f>
        <v>19.079999999999998</v>
      </c>
      <c r="T27" s="15">
        <f>[23]Março!$H$23</f>
        <v>12.96</v>
      </c>
      <c r="U27" s="15">
        <f>[23]Março!$H$24</f>
        <v>13.68</v>
      </c>
      <c r="V27" s="15">
        <f>[23]Março!$H$25</f>
        <v>28.08</v>
      </c>
      <c r="W27" s="15">
        <f>[23]Março!$H$26</f>
        <v>12.96</v>
      </c>
      <c r="X27" s="15">
        <f>[23]Março!$H$27</f>
        <v>13.68</v>
      </c>
      <c r="Y27" s="15">
        <f>[23]Março!$H$28</f>
        <v>27.720000000000002</v>
      </c>
      <c r="Z27" s="15">
        <f>[23]Março!$H$29</f>
        <v>11.879999999999999</v>
      </c>
      <c r="AA27" s="15">
        <f>[23]Março!$H$30</f>
        <v>13.68</v>
      </c>
      <c r="AB27" s="15">
        <f>[23]Março!$H$31</f>
        <v>21.240000000000002</v>
      </c>
      <c r="AC27" s="15">
        <f>[23]Março!$H$32</f>
        <v>19.8</v>
      </c>
      <c r="AD27" s="15">
        <f>[23]Março!$H$33</f>
        <v>15.840000000000002</v>
      </c>
      <c r="AE27" s="15">
        <f>[23]Março!$H$34</f>
        <v>9.3600000000000012</v>
      </c>
      <c r="AF27" s="15">
        <f>[23]Março!$H$35</f>
        <v>11.520000000000001</v>
      </c>
      <c r="AG27" s="28">
        <f t="shared" si="6"/>
        <v>29.52</v>
      </c>
      <c r="AH27" s="108">
        <f t="shared" si="3"/>
        <v>16.547142857142855</v>
      </c>
    </row>
    <row r="28" spans="1:34" ht="17.100000000000001" customHeight="1" x14ac:dyDescent="0.2">
      <c r="A28" s="148" t="s">
        <v>18</v>
      </c>
      <c r="B28" s="15">
        <f>[24]Março!$H$5</f>
        <v>8.64</v>
      </c>
      <c r="C28" s="15">
        <f>[24]Março!$H$6</f>
        <v>24.48</v>
      </c>
      <c r="D28" s="15">
        <f>[24]Março!$H$7</f>
        <v>0.72000000000000008</v>
      </c>
      <c r="E28" s="15">
        <f>[24]Março!$H$8</f>
        <v>15.120000000000001</v>
      </c>
      <c r="F28" s="15">
        <f>[24]Março!$H$9</f>
        <v>32.76</v>
      </c>
      <c r="G28" s="15">
        <f>[24]Março!$H$10</f>
        <v>22.68</v>
      </c>
      <c r="H28" s="15">
        <f>[24]Março!$H$11</f>
        <v>22.32</v>
      </c>
      <c r="I28" s="15">
        <f>[24]Março!$H$12</f>
        <v>12.24</v>
      </c>
      <c r="J28" s="15">
        <f>[24]Março!$H$13</f>
        <v>14.04</v>
      </c>
      <c r="K28" s="15">
        <f>[24]Março!$H$14</f>
        <v>25.56</v>
      </c>
      <c r="L28" s="15">
        <f>[24]Março!$H$15</f>
        <v>19.440000000000001</v>
      </c>
      <c r="M28" s="15">
        <f>[24]Março!$H$16</f>
        <v>13.68</v>
      </c>
      <c r="N28" s="15">
        <f>[24]Março!$H$17</f>
        <v>19.079999999999998</v>
      </c>
      <c r="O28" s="15">
        <f>[24]Março!$H$18</f>
        <v>4.32</v>
      </c>
      <c r="P28" s="15">
        <f>[24]Março!$H$19</f>
        <v>18.720000000000002</v>
      </c>
      <c r="Q28" s="15">
        <f>[24]Março!$H$20</f>
        <v>9.7200000000000006</v>
      </c>
      <c r="R28" s="15">
        <f>[24]Março!$H$21</f>
        <v>2.8800000000000003</v>
      </c>
      <c r="S28" s="15">
        <f>[24]Março!$H$22</f>
        <v>29.52</v>
      </c>
      <c r="T28" s="15">
        <f>[24]Março!$H$23</f>
        <v>14.4</v>
      </c>
      <c r="U28" s="15">
        <f>[24]Março!$H$24</f>
        <v>13.32</v>
      </c>
      <c r="V28" s="15">
        <f>[24]Março!$H$25</f>
        <v>7.2</v>
      </c>
      <c r="W28" s="15">
        <f>[24]Março!$H$26</f>
        <v>10.08</v>
      </c>
      <c r="X28" s="15">
        <f>[24]Março!$H$27</f>
        <v>0.72000000000000008</v>
      </c>
      <c r="Y28" s="15">
        <f>[24]Março!$H$28</f>
        <v>14.04</v>
      </c>
      <c r="Z28" s="15">
        <f>[24]Março!$H$29</f>
        <v>18</v>
      </c>
      <c r="AA28" s="15">
        <f>[24]Março!$H$30</f>
        <v>14.04</v>
      </c>
      <c r="AB28" s="15">
        <f>[24]Março!$H$31</f>
        <v>15.48</v>
      </c>
      <c r="AC28" s="15">
        <f>[24]Março!$H$32</f>
        <v>5.7600000000000007</v>
      </c>
      <c r="AD28" s="15">
        <f>[24]Março!$H$33</f>
        <v>6.12</v>
      </c>
      <c r="AE28" s="15">
        <f>[24]Março!$H$34</f>
        <v>14.76</v>
      </c>
      <c r="AF28" s="15">
        <f>[24]Março!$H$35</f>
        <v>4.6800000000000006</v>
      </c>
      <c r="AG28" s="28">
        <f t="shared" si="6"/>
        <v>32.76</v>
      </c>
      <c r="AH28" s="108">
        <f t="shared" si="3"/>
        <v>14.31</v>
      </c>
    </row>
    <row r="29" spans="1:34" ht="17.100000000000001" customHeight="1" x14ac:dyDescent="0.2">
      <c r="A29" s="148" t="s">
        <v>19</v>
      </c>
      <c r="B29" s="15" t="str">
        <f>[25]Março!$H$5</f>
        <v>*</v>
      </c>
      <c r="C29" s="15" t="str">
        <f>[25]Março!$H$6</f>
        <v>*</v>
      </c>
      <c r="D29" s="15" t="str">
        <f>[25]Março!$H$7</f>
        <v>*</v>
      </c>
      <c r="E29" s="15" t="str">
        <f>[25]Março!$H$8</f>
        <v>*</v>
      </c>
      <c r="F29" s="15" t="str">
        <f>[25]Março!$H$9</f>
        <v>*</v>
      </c>
      <c r="G29" s="15" t="str">
        <f>[25]Março!$H$10</f>
        <v>*</v>
      </c>
      <c r="H29" s="15" t="str">
        <f>[25]Março!$H$11</f>
        <v>*</v>
      </c>
      <c r="I29" s="15" t="str">
        <f>[25]Março!$H$12</f>
        <v>*</v>
      </c>
      <c r="J29" s="15" t="str">
        <f>[25]Março!$H$13</f>
        <v>*</v>
      </c>
      <c r="K29" s="15" t="str">
        <f>[25]Março!$H$14</f>
        <v>*</v>
      </c>
      <c r="L29" s="15" t="str">
        <f>[25]Março!$H$15</f>
        <v>*</v>
      </c>
      <c r="M29" s="15" t="str">
        <f>[25]Março!$H$16</f>
        <v>*</v>
      </c>
      <c r="N29" s="15" t="str">
        <f>[25]Março!$H$17</f>
        <v>*</v>
      </c>
      <c r="O29" s="15" t="str">
        <f>[25]Março!$H$18</f>
        <v>*</v>
      </c>
      <c r="P29" s="15" t="str">
        <f>[25]Março!$H$19</f>
        <v>*</v>
      </c>
      <c r="Q29" s="15" t="str">
        <f>[25]Março!$H$20</f>
        <v>*</v>
      </c>
      <c r="R29" s="15" t="str">
        <f>[25]Março!$H$21</f>
        <v>*</v>
      </c>
      <c r="S29" s="15" t="str">
        <f>[25]Março!$H$22</f>
        <v>*</v>
      </c>
      <c r="T29" s="15" t="str">
        <f>[25]Março!$H$23</f>
        <v>*</v>
      </c>
      <c r="U29" s="15" t="str">
        <f>[25]Março!$H$24</f>
        <v>*</v>
      </c>
      <c r="V29" s="15" t="str">
        <f>[25]Março!$H$25</f>
        <v>*</v>
      </c>
      <c r="W29" s="15" t="str">
        <f>[25]Março!$H$26</f>
        <v>*</v>
      </c>
      <c r="X29" s="15" t="str">
        <f>[25]Março!$H$27</f>
        <v>*</v>
      </c>
      <c r="Y29" s="15" t="str">
        <f>[25]Março!$H$28</f>
        <v>*</v>
      </c>
      <c r="Z29" s="15" t="str">
        <f>[25]Março!$H$29</f>
        <v>*</v>
      </c>
      <c r="AA29" s="15" t="str">
        <f>[25]Março!$H$30</f>
        <v>*</v>
      </c>
      <c r="AB29" s="15" t="str">
        <f>[25]Março!$H$31</f>
        <v>*</v>
      </c>
      <c r="AC29" s="15" t="str">
        <f>[25]Março!$H$32</f>
        <v>*</v>
      </c>
      <c r="AD29" s="15" t="str">
        <f>[25]Março!$H$33</f>
        <v>*</v>
      </c>
      <c r="AE29" s="15" t="str">
        <f>[25]Março!$H$34</f>
        <v>*</v>
      </c>
      <c r="AF29" s="15" t="str">
        <f>[25]Março!$H$35</f>
        <v>*</v>
      </c>
      <c r="AG29" s="28" t="s">
        <v>132</v>
      </c>
      <c r="AH29" s="108" t="s">
        <v>132</v>
      </c>
    </row>
    <row r="30" spans="1:34" ht="17.100000000000001" customHeight="1" x14ac:dyDescent="0.2">
      <c r="A30" s="148" t="s">
        <v>31</v>
      </c>
      <c r="B30" s="15">
        <f>[26]Março!$H$5</f>
        <v>11.520000000000001</v>
      </c>
      <c r="C30" s="15">
        <f>[26]Março!$H$6</f>
        <v>12.6</v>
      </c>
      <c r="D30" s="15">
        <f>[26]Março!$H$7</f>
        <v>10.08</v>
      </c>
      <c r="E30" s="15">
        <f>[26]Março!$H$8</f>
        <v>10.8</v>
      </c>
      <c r="F30" s="15">
        <f>[26]Março!$H$9</f>
        <v>15.840000000000002</v>
      </c>
      <c r="G30" s="15">
        <f>[26]Março!$H$10</f>
        <v>11.520000000000001</v>
      </c>
      <c r="H30" s="15">
        <f>[26]Março!$H$11</f>
        <v>9.7200000000000006</v>
      </c>
      <c r="I30" s="15">
        <f>[26]Março!$H$12</f>
        <v>13.32</v>
      </c>
      <c r="J30" s="15">
        <f>[26]Março!$H$13</f>
        <v>11.879999999999999</v>
      </c>
      <c r="K30" s="15">
        <f>[26]Março!$H$14</f>
        <v>18</v>
      </c>
      <c r="L30" s="15">
        <f>[26]Março!$H$15</f>
        <v>12.24</v>
      </c>
      <c r="M30" s="15">
        <f>[26]Março!$H$16</f>
        <v>10.8</v>
      </c>
      <c r="N30" s="15">
        <f>[26]Março!$H$17</f>
        <v>13.68</v>
      </c>
      <c r="O30" s="15">
        <f>[26]Março!$H$18</f>
        <v>14.4</v>
      </c>
      <c r="P30" s="15">
        <f>[26]Março!$H$19</f>
        <v>14.04</v>
      </c>
      <c r="Q30" s="15">
        <f>[26]Março!$H$20</f>
        <v>13.68</v>
      </c>
      <c r="R30" s="15">
        <f>[26]Março!$H$21</f>
        <v>22.32</v>
      </c>
      <c r="S30" s="15">
        <f>[26]Março!$H$22</f>
        <v>13.68</v>
      </c>
      <c r="T30" s="15">
        <f>[26]Março!$H$23</f>
        <v>11.879999999999999</v>
      </c>
      <c r="U30" s="15">
        <f>[26]Março!$H$24</f>
        <v>9.7200000000000006</v>
      </c>
      <c r="V30" s="15">
        <f>[26]Março!$H$25</f>
        <v>11.520000000000001</v>
      </c>
      <c r="W30" s="15">
        <f>[26]Março!$H$26</f>
        <v>10.8</v>
      </c>
      <c r="X30" s="15">
        <f>[26]Março!$H$27</f>
        <v>13.68</v>
      </c>
      <c r="Y30" s="15">
        <f>[26]Março!$H$28</f>
        <v>15.48</v>
      </c>
      <c r="Z30" s="15">
        <f>[26]Março!$H$29</f>
        <v>20.52</v>
      </c>
      <c r="AA30" s="15">
        <f>[26]Março!$H$30</f>
        <v>21.240000000000002</v>
      </c>
      <c r="AB30" s="15">
        <f>[26]Março!$H$31</f>
        <v>14.4</v>
      </c>
      <c r="AC30" s="15">
        <f>[26]Março!$H$32</f>
        <v>13.32</v>
      </c>
      <c r="AD30" s="15">
        <f>[26]Março!$H$33</f>
        <v>11.879999999999999</v>
      </c>
      <c r="AE30" s="15">
        <f>[26]Março!$H$34</f>
        <v>9</v>
      </c>
      <c r="AF30" s="15">
        <f>[26]Março!$H$35</f>
        <v>10.08</v>
      </c>
      <c r="AG30" s="28">
        <f t="shared" si="6"/>
        <v>22.32</v>
      </c>
      <c r="AH30" s="108">
        <f t="shared" si="3"/>
        <v>13.55142857142857</v>
      </c>
    </row>
    <row r="31" spans="1:34" ht="17.100000000000001" customHeight="1" x14ac:dyDescent="0.2">
      <c r="A31" s="148" t="s">
        <v>49</v>
      </c>
      <c r="B31" s="15">
        <f>[27]Março!$H$5</f>
        <v>24.12</v>
      </c>
      <c r="C31" s="15">
        <f>[27]Março!$H$6</f>
        <v>18</v>
      </c>
      <c r="D31" s="15">
        <f>[27]Março!$H$7</f>
        <v>18.36</v>
      </c>
      <c r="E31" s="15">
        <f>[27]Março!$H$8</f>
        <v>19.440000000000001</v>
      </c>
      <c r="F31" s="15">
        <f>[27]Março!$H$9</f>
        <v>15.120000000000001</v>
      </c>
      <c r="G31" s="15">
        <f>[27]Março!$H$10</f>
        <v>24.48</v>
      </c>
      <c r="H31" s="15">
        <f>[27]Março!$H$11</f>
        <v>15.840000000000002</v>
      </c>
      <c r="I31" s="15">
        <f>[27]Março!$H$12</f>
        <v>14.76</v>
      </c>
      <c r="J31" s="15">
        <f>[27]Março!$H$13</f>
        <v>19.440000000000001</v>
      </c>
      <c r="K31" s="15">
        <f>[27]Março!$H$14</f>
        <v>16.559999999999999</v>
      </c>
      <c r="L31" s="15">
        <f>[27]Março!$H$15</f>
        <v>23.400000000000002</v>
      </c>
      <c r="M31" s="15">
        <f>[27]Março!$H$16</f>
        <v>18.36</v>
      </c>
      <c r="N31" s="15">
        <f>[27]Março!$H$17</f>
        <v>15.48</v>
      </c>
      <c r="O31" s="15">
        <f>[27]Março!$H$18</f>
        <v>18.720000000000002</v>
      </c>
      <c r="P31" s="15">
        <f>[27]Março!$H$19</f>
        <v>17.28</v>
      </c>
      <c r="Q31" s="15">
        <f>[27]Março!$H$20</f>
        <v>16.920000000000002</v>
      </c>
      <c r="R31" s="15">
        <f>[27]Março!$H$21</f>
        <v>25.56</v>
      </c>
      <c r="S31" s="15">
        <f>[27]Março!$H$22</f>
        <v>28.44</v>
      </c>
      <c r="T31" s="15">
        <f>[27]Março!$H$23</f>
        <v>16.920000000000002</v>
      </c>
      <c r="U31" s="15">
        <f>[27]Março!$H$24</f>
        <v>16.2</v>
      </c>
      <c r="V31" s="15">
        <f>[27]Março!$H$25</f>
        <v>15.120000000000001</v>
      </c>
      <c r="W31" s="15">
        <f>[27]Março!$H$26</f>
        <v>17.64</v>
      </c>
      <c r="X31" s="15">
        <f>[27]Março!$H$27</f>
        <v>18.36</v>
      </c>
      <c r="Y31" s="15">
        <f>[27]Março!$H$28</f>
        <v>23.400000000000002</v>
      </c>
      <c r="Z31" s="15">
        <f>[27]Março!$H$29</f>
        <v>19.440000000000001</v>
      </c>
      <c r="AA31" s="15">
        <f>[27]Março!$H$30</f>
        <v>17.64</v>
      </c>
      <c r="AB31" s="15">
        <f>[27]Março!$H$31</f>
        <v>25.2</v>
      </c>
      <c r="AC31" s="15">
        <f>[27]Março!$H$32</f>
        <v>14.4</v>
      </c>
      <c r="AD31" s="15">
        <f>[27]Março!$H$33</f>
        <v>20.88</v>
      </c>
      <c r="AE31" s="15">
        <f>[27]Março!$H$34</f>
        <v>19.079999999999998</v>
      </c>
      <c r="AF31" s="15">
        <f>[27]Março!$H$35</f>
        <v>20.52</v>
      </c>
      <c r="AG31" s="28">
        <f>MAX(B31:AF31)</f>
        <v>28.44</v>
      </c>
      <c r="AH31" s="108">
        <f t="shared" si="3"/>
        <v>19.092857142857138</v>
      </c>
    </row>
    <row r="32" spans="1:34" ht="17.100000000000001" customHeight="1" x14ac:dyDescent="0.2">
      <c r="A32" s="148" t="s">
        <v>20</v>
      </c>
      <c r="B32" s="15">
        <f>[28]Março!$H$5</f>
        <v>12.24</v>
      </c>
      <c r="C32" s="15">
        <f>[28]Março!$H$6</f>
        <v>20.52</v>
      </c>
      <c r="D32" s="15">
        <f>[28]Março!$H$7</f>
        <v>6.48</v>
      </c>
      <c r="E32" s="15">
        <f>[28]Março!$H$8</f>
        <v>7.2</v>
      </c>
      <c r="F32" s="15">
        <f>[28]Março!$H$9</f>
        <v>12.6</v>
      </c>
      <c r="G32" s="15">
        <f>[28]Março!$H$10</f>
        <v>11.16</v>
      </c>
      <c r="H32" s="15">
        <f>[28]Março!$H$11</f>
        <v>10.44</v>
      </c>
      <c r="I32" s="15">
        <f>[28]Março!$H$12</f>
        <v>7.9200000000000008</v>
      </c>
      <c r="J32" s="15">
        <f>[28]Março!$H$13</f>
        <v>12.96</v>
      </c>
      <c r="K32" s="15">
        <f>[28]Março!$H$14</f>
        <v>10.08</v>
      </c>
      <c r="L32" s="15">
        <f>[28]Março!$H$15</f>
        <v>13.68</v>
      </c>
      <c r="M32" s="15">
        <f>[28]Março!$H$16</f>
        <v>9.7200000000000006</v>
      </c>
      <c r="N32" s="15">
        <f>[28]Março!$H$17</f>
        <v>6.84</v>
      </c>
      <c r="O32" s="15">
        <f>[28]Março!$H$18</f>
        <v>9.7200000000000006</v>
      </c>
      <c r="P32" s="15">
        <f>[28]Março!$H$19</f>
        <v>9.3600000000000012</v>
      </c>
      <c r="Q32" s="15">
        <f>[28]Março!$H$20</f>
        <v>15.840000000000002</v>
      </c>
      <c r="R32" s="15">
        <f>[28]Março!$H$21</f>
        <v>10.08</v>
      </c>
      <c r="S32" s="15">
        <f>[28]Março!$H$22</f>
        <v>8.64</v>
      </c>
      <c r="T32" s="15">
        <f>[28]Março!$H$23</f>
        <v>9</v>
      </c>
      <c r="U32" s="15">
        <f>[28]Março!$H$24</f>
        <v>11.520000000000001</v>
      </c>
      <c r="V32" s="15">
        <f>[28]Março!$H$25</f>
        <v>18</v>
      </c>
      <c r="W32" s="15">
        <f>[28]Março!$H$26</f>
        <v>5.7600000000000007</v>
      </c>
      <c r="X32" s="15">
        <f>[28]Março!$H$27</f>
        <v>6.84</v>
      </c>
      <c r="Y32" s="15">
        <f>[28]Março!$H$28</f>
        <v>15.48</v>
      </c>
      <c r="Z32" s="15">
        <f>[28]Março!$H$29</f>
        <v>12.6</v>
      </c>
      <c r="AA32" s="15">
        <f>[28]Março!$H$30</f>
        <v>9</v>
      </c>
      <c r="AB32" s="15">
        <f>[28]Março!$H$31</f>
        <v>9.7200000000000006</v>
      </c>
      <c r="AC32" s="15">
        <f>[28]Março!$H$32</f>
        <v>12.24</v>
      </c>
      <c r="AD32" s="15">
        <f>[28]Março!$H$33</f>
        <v>13.32</v>
      </c>
      <c r="AE32" s="15">
        <f>[28]Março!$H$34</f>
        <v>7.2</v>
      </c>
      <c r="AF32" s="15">
        <f>[28]Março!$H$35</f>
        <v>8.2799999999999994</v>
      </c>
      <c r="AG32" s="28">
        <f t="shared" ref="AG32:AG42" si="7">MAX(B32:AF32)</f>
        <v>20.52</v>
      </c>
      <c r="AH32" s="108">
        <f t="shared" ref="AH32:AH42" si="8">AVERAGE(E32:AF32)</f>
        <v>10.542857142857141</v>
      </c>
    </row>
    <row r="33" spans="1:37" ht="17.100000000000001" customHeight="1" x14ac:dyDescent="0.2">
      <c r="A33" s="91" t="s">
        <v>145</v>
      </c>
      <c r="B33" s="15" t="str">
        <f>[29]Março!$H$5</f>
        <v>*</v>
      </c>
      <c r="C33" s="15" t="str">
        <f>[29]Março!$H$6</f>
        <v>*</v>
      </c>
      <c r="D33" s="15" t="str">
        <f>[29]Março!$H$7</f>
        <v>*</v>
      </c>
      <c r="E33" s="15" t="str">
        <f>[29]Março!$H$8</f>
        <v>*</v>
      </c>
      <c r="F33" s="15" t="str">
        <f>[29]Março!$H$9</f>
        <v>*</v>
      </c>
      <c r="G33" s="15" t="str">
        <f>[29]Março!$H$10</f>
        <v>*</v>
      </c>
      <c r="H33" s="15" t="str">
        <f>[29]Março!$H$11</f>
        <v>*</v>
      </c>
      <c r="I33" s="15" t="str">
        <f>[29]Março!$H$12</f>
        <v>*</v>
      </c>
      <c r="J33" s="15" t="str">
        <f>[29]Março!$H$13</f>
        <v>*</v>
      </c>
      <c r="K33" s="15" t="str">
        <f>[29]Março!$H$14</f>
        <v>*</v>
      </c>
      <c r="L33" s="15" t="str">
        <f>[29]Março!$H$15</f>
        <v>*</v>
      </c>
      <c r="M33" s="15" t="str">
        <f>[29]Março!$H$16</f>
        <v>*</v>
      </c>
      <c r="N33" s="15" t="str">
        <f>[29]Março!$H$17</f>
        <v>*</v>
      </c>
      <c r="O33" s="15" t="str">
        <f>[29]Março!$H$18</f>
        <v>*</v>
      </c>
      <c r="P33" s="15" t="str">
        <f>[29]Março!$H$19</f>
        <v>*</v>
      </c>
      <c r="Q33" s="15" t="str">
        <f>[29]Março!$H$20</f>
        <v>*</v>
      </c>
      <c r="R33" s="15" t="str">
        <f>[29]Março!$H$21</f>
        <v>*</v>
      </c>
      <c r="S33" s="15" t="str">
        <f>[29]Março!$H$22</f>
        <v>*</v>
      </c>
      <c r="T33" s="15" t="str">
        <f>[29]Março!$H$23</f>
        <v>*</v>
      </c>
      <c r="U33" s="15" t="str">
        <f>[29]Março!$H$24</f>
        <v>*</v>
      </c>
      <c r="V33" s="15">
        <f>[29]Março!$H$25</f>
        <v>5.04</v>
      </c>
      <c r="W33" s="15">
        <f>[29]Março!$H$26</f>
        <v>16.2</v>
      </c>
      <c r="X33" s="15">
        <f>[29]Março!$H$27</f>
        <v>20.16</v>
      </c>
      <c r="Y33" s="15">
        <f>[29]Março!$H$28</f>
        <v>19.8</v>
      </c>
      <c r="Z33" s="15">
        <f>[29]Março!$H$29</f>
        <v>37.080000000000005</v>
      </c>
      <c r="AA33" s="15">
        <f>[29]Março!$H$30</f>
        <v>24.48</v>
      </c>
      <c r="AB33" s="15">
        <f>[29]Março!$H$31</f>
        <v>23.759999999999998</v>
      </c>
      <c r="AC33" s="15">
        <f>[29]Março!$H$32</f>
        <v>15.48</v>
      </c>
      <c r="AD33" s="15">
        <f>[29]Março!$H$33</f>
        <v>20.16</v>
      </c>
      <c r="AE33" s="15">
        <f>[29]Março!$H$34</f>
        <v>18.36</v>
      </c>
      <c r="AF33" s="15">
        <f>[29]Março!$H$35</f>
        <v>16.2</v>
      </c>
      <c r="AG33" s="28">
        <f t="shared" si="7"/>
        <v>37.080000000000005</v>
      </c>
      <c r="AH33" s="108">
        <f t="shared" si="8"/>
        <v>19.701818181818179</v>
      </c>
    </row>
    <row r="34" spans="1:37" ht="17.100000000000001" customHeight="1" x14ac:dyDescent="0.2">
      <c r="A34" s="91" t="s">
        <v>146</v>
      </c>
      <c r="B34" s="15" t="str">
        <f>[30]Março!$H$5</f>
        <v>*</v>
      </c>
      <c r="C34" s="15" t="str">
        <f>[30]Março!$H$6</f>
        <v>*</v>
      </c>
      <c r="D34" s="15" t="str">
        <f>[30]Março!$H$7</f>
        <v>*</v>
      </c>
      <c r="E34" s="15" t="str">
        <f>[30]Março!$H$8</f>
        <v>*</v>
      </c>
      <c r="F34" s="15" t="str">
        <f>[30]Março!$H$9</f>
        <v>*</v>
      </c>
      <c r="G34" s="15" t="str">
        <f>[30]Março!$H$10</f>
        <v>*</v>
      </c>
      <c r="H34" s="15" t="str">
        <f>[30]Março!$H$11</f>
        <v>*</v>
      </c>
      <c r="I34" s="15" t="str">
        <f>[30]Março!$H$12</f>
        <v>*</v>
      </c>
      <c r="J34" s="15" t="str">
        <f>[30]Março!$H$13</f>
        <v>*</v>
      </c>
      <c r="K34" s="15" t="str">
        <f>[30]Março!$H$14</f>
        <v>*</v>
      </c>
      <c r="L34" s="15" t="str">
        <f>[30]Março!$H$15</f>
        <v>*</v>
      </c>
      <c r="M34" s="15" t="str">
        <f>[30]Março!$H$16</f>
        <v>*</v>
      </c>
      <c r="N34" s="15" t="str">
        <f>[30]Março!$H$17</f>
        <v>*</v>
      </c>
      <c r="O34" s="15" t="str">
        <f>[30]Março!$H$18</f>
        <v>*</v>
      </c>
      <c r="P34" s="15" t="str">
        <f>[30]Março!$H$19</f>
        <v>*</v>
      </c>
      <c r="Q34" s="15" t="str">
        <f>[30]Março!$H$20</f>
        <v>*</v>
      </c>
      <c r="R34" s="15" t="str">
        <f>[30]Março!$H$21</f>
        <v>*</v>
      </c>
      <c r="S34" s="15" t="str">
        <f>[30]Março!$H$22</f>
        <v>*</v>
      </c>
      <c r="T34" s="15" t="str">
        <f>[30]Março!$H$23</f>
        <v>*</v>
      </c>
      <c r="U34" s="15" t="str">
        <f>[30]Março!$H$24</f>
        <v>*</v>
      </c>
      <c r="V34" s="15" t="str">
        <f>[30]Março!$H$25</f>
        <v>*</v>
      </c>
      <c r="W34" s="15" t="str">
        <f>[30]Março!$H$26</f>
        <v>*</v>
      </c>
      <c r="X34" s="15" t="str">
        <f>[30]Março!$H$27</f>
        <v>*</v>
      </c>
      <c r="Y34" s="15" t="str">
        <f>[30]Março!$H$28</f>
        <v>*</v>
      </c>
      <c r="Z34" s="15" t="str">
        <f>[30]Março!$H$29</f>
        <v>*</v>
      </c>
      <c r="AA34" s="15" t="str">
        <f>[30]Março!$H$30</f>
        <v>*</v>
      </c>
      <c r="AB34" s="15" t="str">
        <f>[30]Março!$H$31</f>
        <v>*</v>
      </c>
      <c r="AC34" s="15" t="str">
        <f>[30]Março!$H$32</f>
        <v>*</v>
      </c>
      <c r="AD34" s="15" t="str">
        <f>[30]Março!$H$33</f>
        <v>*</v>
      </c>
      <c r="AE34" s="15" t="str">
        <f>[30]Março!$H$34</f>
        <v>*</v>
      </c>
      <c r="AF34" s="15" t="str">
        <f>[30]Março!$H$35</f>
        <v>*</v>
      </c>
      <c r="AG34" s="28" t="s">
        <v>132</v>
      </c>
      <c r="AH34" s="108" t="s">
        <v>132</v>
      </c>
    </row>
    <row r="35" spans="1:37" ht="17.100000000000001" customHeight="1" x14ac:dyDescent="0.2">
      <c r="A35" s="91" t="s">
        <v>147</v>
      </c>
      <c r="B35" s="15" t="str">
        <f>[31]Março!$H$5</f>
        <v>*</v>
      </c>
      <c r="C35" s="15" t="str">
        <f>[31]Março!$H$6</f>
        <v>*</v>
      </c>
      <c r="D35" s="15" t="str">
        <f>[31]Março!$H$7</f>
        <v>*</v>
      </c>
      <c r="E35" s="15" t="str">
        <f>[31]Março!$H$8</f>
        <v>*</v>
      </c>
      <c r="F35" s="15" t="str">
        <f>[31]Março!$H$9</f>
        <v>*</v>
      </c>
      <c r="G35" s="15" t="str">
        <f>[31]Março!$H$10</f>
        <v>*</v>
      </c>
      <c r="H35" s="15" t="str">
        <f>[31]Março!$H$11</f>
        <v>*</v>
      </c>
      <c r="I35" s="15" t="str">
        <f>[31]Março!$H$12</f>
        <v>*</v>
      </c>
      <c r="J35" s="15" t="str">
        <f>[31]Março!$H$13</f>
        <v>*</v>
      </c>
      <c r="K35" s="15" t="str">
        <f>[31]Março!$H$14</f>
        <v>*</v>
      </c>
      <c r="L35" s="15" t="str">
        <f>[31]Março!$H$15</f>
        <v>*</v>
      </c>
      <c r="M35" s="15" t="str">
        <f>[31]Março!$H$16</f>
        <v>*</v>
      </c>
      <c r="N35" s="15" t="str">
        <f>[31]Março!$H$17</f>
        <v>*</v>
      </c>
      <c r="O35" s="15" t="str">
        <f>[31]Março!$H$18</f>
        <v>*</v>
      </c>
      <c r="P35" s="15" t="str">
        <f>[31]Março!$H$19</f>
        <v>*</v>
      </c>
      <c r="Q35" s="15" t="str">
        <f>[31]Março!$H$20</f>
        <v>*</v>
      </c>
      <c r="R35" s="15" t="str">
        <f>[31]Março!$H$21</f>
        <v>*</v>
      </c>
      <c r="S35" s="15" t="str">
        <f>[31]Março!$H$22</f>
        <v>*</v>
      </c>
      <c r="T35" s="15" t="str">
        <f>[31]Março!$H$23</f>
        <v>*</v>
      </c>
      <c r="U35" s="15" t="str">
        <f>[31]Março!$H$24</f>
        <v>*</v>
      </c>
      <c r="V35" s="15">
        <f>[31]Março!$H$25</f>
        <v>15.48</v>
      </c>
      <c r="W35" s="15">
        <f>[31]Março!$H$26</f>
        <v>15.48</v>
      </c>
      <c r="X35" s="15">
        <f>[31]Março!$H$27</f>
        <v>18.36</v>
      </c>
      <c r="Y35" s="15">
        <f>[31]Março!$H$28</f>
        <v>23.400000000000002</v>
      </c>
      <c r="Z35" s="15">
        <f>[31]Março!$H$29</f>
        <v>31.680000000000003</v>
      </c>
      <c r="AA35" s="15">
        <f>[31]Março!$H$30</f>
        <v>16.920000000000002</v>
      </c>
      <c r="AB35" s="15">
        <f>[31]Março!$H$31</f>
        <v>17.64</v>
      </c>
      <c r="AC35" s="15">
        <f>[31]Março!$H$32</f>
        <v>17.28</v>
      </c>
      <c r="AD35" s="15">
        <f>[31]Março!$H$33</f>
        <v>12.24</v>
      </c>
      <c r="AE35" s="15">
        <f>[31]Março!$H$34</f>
        <v>14.04</v>
      </c>
      <c r="AF35" s="15">
        <f>[31]Março!$H$35</f>
        <v>14.76</v>
      </c>
      <c r="AG35" s="28">
        <f t="shared" si="7"/>
        <v>31.680000000000003</v>
      </c>
      <c r="AH35" s="108">
        <f t="shared" si="8"/>
        <v>17.934545454545454</v>
      </c>
    </row>
    <row r="36" spans="1:37" ht="17.100000000000001" customHeight="1" x14ac:dyDescent="0.2">
      <c r="A36" s="91" t="s">
        <v>148</v>
      </c>
      <c r="B36" s="15" t="str">
        <f>[32]Março!$H$5</f>
        <v>*</v>
      </c>
      <c r="C36" s="15" t="str">
        <f>[32]Março!$H$6</f>
        <v>*</v>
      </c>
      <c r="D36" s="15" t="str">
        <f>[32]Março!$H$7</f>
        <v>*</v>
      </c>
      <c r="E36" s="15" t="str">
        <f>[32]Março!$H$8</f>
        <v>*</v>
      </c>
      <c r="F36" s="15" t="str">
        <f>[32]Março!$H$9</f>
        <v>*</v>
      </c>
      <c r="G36" s="15" t="str">
        <f>[32]Março!$H$10</f>
        <v>*</v>
      </c>
      <c r="H36" s="15" t="str">
        <f>[32]Março!$H$11</f>
        <v>*</v>
      </c>
      <c r="I36" s="15" t="str">
        <f>[32]Março!$H$12</f>
        <v>*</v>
      </c>
      <c r="J36" s="15" t="str">
        <f>[32]Março!$H$13</f>
        <v>*</v>
      </c>
      <c r="K36" s="15" t="str">
        <f>[32]Março!$H$14</f>
        <v>*</v>
      </c>
      <c r="L36" s="15" t="str">
        <f>[32]Março!$H$15</f>
        <v>*</v>
      </c>
      <c r="M36" s="15" t="str">
        <f>[32]Março!$H$16</f>
        <v>*</v>
      </c>
      <c r="N36" s="15" t="str">
        <f>[32]Março!$H$17</f>
        <v>*</v>
      </c>
      <c r="O36" s="15" t="str">
        <f>[32]Março!$H$18</f>
        <v>*</v>
      </c>
      <c r="P36" s="15" t="str">
        <f>[32]Março!$H$19</f>
        <v>*</v>
      </c>
      <c r="Q36" s="15" t="str">
        <f>[32]Março!$H$20</f>
        <v>*</v>
      </c>
      <c r="R36" s="15" t="str">
        <f>[32]Março!$H$21</f>
        <v>*</v>
      </c>
      <c r="S36" s="15" t="str">
        <f>[32]Março!$H$22</f>
        <v>*</v>
      </c>
      <c r="T36" s="15" t="str">
        <f>[32]Março!$H$23</f>
        <v>*</v>
      </c>
      <c r="U36" s="15" t="str">
        <f>[32]Março!$H$24</f>
        <v>*</v>
      </c>
      <c r="V36" s="15" t="str">
        <f>[32]Março!$H$25</f>
        <v>*</v>
      </c>
      <c r="W36" s="15" t="str">
        <f>[32]Março!$H$26</f>
        <v>*</v>
      </c>
      <c r="X36" s="15" t="str">
        <f>[32]Março!$H$27</f>
        <v>*</v>
      </c>
      <c r="Y36" s="15" t="str">
        <f>[32]Março!$H$28</f>
        <v>*</v>
      </c>
      <c r="Z36" s="15" t="str">
        <f>[32]Março!$H$29</f>
        <v>*</v>
      </c>
      <c r="AA36" s="15" t="str">
        <f>[32]Março!$H$30</f>
        <v>*</v>
      </c>
      <c r="AB36" s="15" t="str">
        <f>[32]Março!$H$31</f>
        <v>*</v>
      </c>
      <c r="AC36" s="15" t="str">
        <f>[32]Março!$H$32</f>
        <v>*</v>
      </c>
      <c r="AD36" s="15" t="str">
        <f>[32]Março!$H$33</f>
        <v>*</v>
      </c>
      <c r="AE36" s="15" t="str">
        <f>[32]Março!$H$34</f>
        <v>*</v>
      </c>
      <c r="AF36" s="15" t="str">
        <f>[32]Março!$H$35</f>
        <v>*</v>
      </c>
      <c r="AG36" s="28" t="s">
        <v>132</v>
      </c>
      <c r="AH36" s="108" t="s">
        <v>132</v>
      </c>
    </row>
    <row r="37" spans="1:37" ht="17.100000000000001" customHeight="1" x14ac:dyDescent="0.2">
      <c r="A37" s="91" t="s">
        <v>149</v>
      </c>
      <c r="B37" s="15" t="str">
        <f>[33]Março!$H$5</f>
        <v>*</v>
      </c>
      <c r="C37" s="15" t="str">
        <f>[33]Março!$H$6</f>
        <v>*</v>
      </c>
      <c r="D37" s="15" t="str">
        <f>[33]Março!$H$7</f>
        <v>*</v>
      </c>
      <c r="E37" s="15" t="str">
        <f>[33]Março!$H$8</f>
        <v>*</v>
      </c>
      <c r="F37" s="15" t="str">
        <f>[33]Março!$H$9</f>
        <v>*</v>
      </c>
      <c r="G37" s="15" t="str">
        <f>[33]Março!$H$10</f>
        <v>*</v>
      </c>
      <c r="H37" s="15" t="str">
        <f>[33]Março!$H$11</f>
        <v>*</v>
      </c>
      <c r="I37" s="15" t="str">
        <f>[33]Março!$H$12</f>
        <v>*</v>
      </c>
      <c r="J37" s="15" t="str">
        <f>[33]Março!$H$13</f>
        <v>*</v>
      </c>
      <c r="K37" s="15" t="str">
        <f>[33]Março!$H$14</f>
        <v>*</v>
      </c>
      <c r="L37" s="15" t="str">
        <f>[33]Março!$H$15</f>
        <v>*</v>
      </c>
      <c r="M37" s="15" t="str">
        <f>[33]Março!$H$16</f>
        <v>*</v>
      </c>
      <c r="N37" s="15" t="str">
        <f>[33]Março!$H$17</f>
        <v>*</v>
      </c>
      <c r="O37" s="15" t="str">
        <f>[33]Março!$H$18</f>
        <v>*</v>
      </c>
      <c r="P37" s="15" t="str">
        <f>[33]Março!$H$19</f>
        <v>*</v>
      </c>
      <c r="Q37" s="15" t="str">
        <f>[33]Março!$H$20</f>
        <v>*</v>
      </c>
      <c r="R37" s="15" t="str">
        <f>[33]Março!$H$21</f>
        <v>*</v>
      </c>
      <c r="S37" s="15" t="str">
        <f>[33]Março!$H$22</f>
        <v>*</v>
      </c>
      <c r="T37" s="15" t="str">
        <f>[33]Março!$H$23</f>
        <v>*</v>
      </c>
      <c r="U37" s="15" t="str">
        <f>[33]Março!$H$24</f>
        <v>*</v>
      </c>
      <c r="V37" s="15">
        <f>[33]Março!$H$25</f>
        <v>9.3600000000000012</v>
      </c>
      <c r="W37" s="15">
        <f>[33]Março!$H$26</f>
        <v>16.559999999999999</v>
      </c>
      <c r="X37" s="15">
        <f>[33]Março!$H$27</f>
        <v>19.079999999999998</v>
      </c>
      <c r="Y37" s="15">
        <f>[33]Março!$H$28</f>
        <v>23.759999999999998</v>
      </c>
      <c r="Z37" s="15">
        <f>[33]Março!$H$29</f>
        <v>33.119999999999997</v>
      </c>
      <c r="AA37" s="15">
        <f>[33]Março!$H$30</f>
        <v>15.48</v>
      </c>
      <c r="AB37" s="15">
        <f>[33]Março!$H$31</f>
        <v>21.96</v>
      </c>
      <c r="AC37" s="15">
        <f>[33]Março!$H$32</f>
        <v>19.8</v>
      </c>
      <c r="AD37" s="15">
        <f>[33]Março!$H$33</f>
        <v>14.04</v>
      </c>
      <c r="AE37" s="15">
        <f>[33]Março!$H$34</f>
        <v>16.920000000000002</v>
      </c>
      <c r="AF37" s="15">
        <f>[33]Março!$H$35</f>
        <v>9</v>
      </c>
      <c r="AG37" s="28">
        <f t="shared" si="7"/>
        <v>33.119999999999997</v>
      </c>
      <c r="AH37" s="108">
        <f t="shared" si="8"/>
        <v>18.098181818181818</v>
      </c>
    </row>
    <row r="38" spans="1:37" ht="17.100000000000001" customHeight="1" x14ac:dyDescent="0.2">
      <c r="A38" s="91" t="s">
        <v>150</v>
      </c>
      <c r="B38" s="15" t="str">
        <f>[34]Março!$H$5</f>
        <v>*</v>
      </c>
      <c r="C38" s="15" t="str">
        <f>[34]Março!$H$6</f>
        <v>*</v>
      </c>
      <c r="D38" s="15" t="str">
        <f>[34]Março!$H$7</f>
        <v>*</v>
      </c>
      <c r="E38" s="15" t="str">
        <f>[34]Março!$H$8</f>
        <v>*</v>
      </c>
      <c r="F38" s="15" t="str">
        <f>[34]Março!$H$9</f>
        <v>*</v>
      </c>
      <c r="G38" s="15" t="str">
        <f>[34]Março!$H$10</f>
        <v>*</v>
      </c>
      <c r="H38" s="15" t="str">
        <f>[34]Março!$H$11</f>
        <v>*</v>
      </c>
      <c r="I38" s="15" t="str">
        <f>[34]Março!$H$12</f>
        <v>*</v>
      </c>
      <c r="J38" s="15" t="str">
        <f>[34]Março!$H$13</f>
        <v>*</v>
      </c>
      <c r="K38" s="15" t="str">
        <f>[34]Março!$H$14</f>
        <v>*</v>
      </c>
      <c r="L38" s="15" t="str">
        <f>[34]Março!$H$15</f>
        <v>*</v>
      </c>
      <c r="M38" s="15" t="str">
        <f>[34]Março!$H$16</f>
        <v>*</v>
      </c>
      <c r="N38" s="15" t="str">
        <f>[34]Março!$H$17</f>
        <v>*</v>
      </c>
      <c r="O38" s="15" t="str">
        <f>[34]Março!$H$18</f>
        <v>*</v>
      </c>
      <c r="P38" s="15" t="str">
        <f>[34]Março!$H$19</f>
        <v>*</v>
      </c>
      <c r="Q38" s="15" t="str">
        <f>[34]Março!$H$20</f>
        <v>*</v>
      </c>
      <c r="R38" s="15" t="str">
        <f>[34]Março!$H$21</f>
        <v>*</v>
      </c>
      <c r="S38" s="15" t="str">
        <f>[34]Março!$H$22</f>
        <v>*</v>
      </c>
      <c r="T38" s="15" t="str">
        <f>[34]Março!$H$23</f>
        <v>*</v>
      </c>
      <c r="U38" s="15" t="str">
        <f>[34]Março!$H$24</f>
        <v>*</v>
      </c>
      <c r="V38" s="15">
        <f>[34]Março!$H$25</f>
        <v>8.2799999999999994</v>
      </c>
      <c r="W38" s="15">
        <f>[34]Março!$H$26</f>
        <v>16.559999999999999</v>
      </c>
      <c r="X38" s="15">
        <f>[34]Março!$H$27</f>
        <v>16.2</v>
      </c>
      <c r="Y38" s="15">
        <f>[34]Março!$H$28</f>
        <v>21.6</v>
      </c>
      <c r="Z38" s="15">
        <f>[34]Março!$H$29</f>
        <v>16.2</v>
      </c>
      <c r="AA38" s="15">
        <f>[34]Março!$H$30</f>
        <v>15.840000000000002</v>
      </c>
      <c r="AB38" s="15">
        <f>[34]Março!$H$31</f>
        <v>13.32</v>
      </c>
      <c r="AC38" s="15">
        <f>[34]Março!$H$32</f>
        <v>16.2</v>
      </c>
      <c r="AD38" s="15">
        <f>[34]Março!$H$33</f>
        <v>11.520000000000001</v>
      </c>
      <c r="AE38" s="15">
        <f>[34]Março!$H$34</f>
        <v>14.04</v>
      </c>
      <c r="AF38" s="15">
        <f>[34]Março!$H$35</f>
        <v>10.8</v>
      </c>
      <c r="AG38" s="28">
        <f>MAX(B38:AF38)</f>
        <v>21.6</v>
      </c>
      <c r="AH38" s="108">
        <f t="shared" si="8"/>
        <v>14.596363636363636</v>
      </c>
    </row>
    <row r="39" spans="1:37" ht="17.100000000000001" customHeight="1" x14ac:dyDescent="0.2">
      <c r="A39" s="91" t="s">
        <v>151</v>
      </c>
      <c r="B39" s="15" t="str">
        <f>[35]Março!$H$5</f>
        <v>*</v>
      </c>
      <c r="C39" s="15" t="str">
        <f>[35]Março!$H$6</f>
        <v>*</v>
      </c>
      <c r="D39" s="15" t="str">
        <f>[35]Março!$H$7</f>
        <v>*</v>
      </c>
      <c r="E39" s="15" t="str">
        <f>[35]Março!$H$8</f>
        <v>*</v>
      </c>
      <c r="F39" s="15" t="str">
        <f>[35]Março!$H$9</f>
        <v>*</v>
      </c>
      <c r="G39" s="15" t="str">
        <f>[35]Março!$H$10</f>
        <v>*</v>
      </c>
      <c r="H39" s="15" t="str">
        <f>[35]Março!$H$11</f>
        <v>*</v>
      </c>
      <c r="I39" s="15" t="str">
        <f>[35]Março!$H$12</f>
        <v>*</v>
      </c>
      <c r="J39" s="15" t="str">
        <f>[35]Março!$H$13</f>
        <v>*</v>
      </c>
      <c r="K39" s="15" t="str">
        <f>[35]Março!$H$14</f>
        <v>*</v>
      </c>
      <c r="L39" s="15" t="str">
        <f>[35]Março!$H$15</f>
        <v>*</v>
      </c>
      <c r="M39" s="15" t="str">
        <f>[35]Março!$H$16</f>
        <v>*</v>
      </c>
      <c r="N39" s="15" t="str">
        <f>[35]Março!$H$17</f>
        <v>*</v>
      </c>
      <c r="O39" s="15" t="str">
        <f>[35]Março!$H$18</f>
        <v>*</v>
      </c>
      <c r="P39" s="15" t="str">
        <f>[35]Março!$H$19</f>
        <v>*</v>
      </c>
      <c r="Q39" s="15" t="str">
        <f>[35]Março!$H$20</f>
        <v>*</v>
      </c>
      <c r="R39" s="15" t="str">
        <f>[35]Março!$H$21</f>
        <v>*</v>
      </c>
      <c r="S39" s="15" t="str">
        <f>[35]Março!$H$22</f>
        <v>*</v>
      </c>
      <c r="T39" s="15" t="str">
        <f>[35]Março!$H$23</f>
        <v>*</v>
      </c>
      <c r="U39" s="15" t="str">
        <f>[35]Março!$H$24</f>
        <v>*</v>
      </c>
      <c r="V39" s="15" t="str">
        <f>[35]Março!$H$25</f>
        <v>*</v>
      </c>
      <c r="W39" s="15" t="str">
        <f>[35]Março!$H$26</f>
        <v>*</v>
      </c>
      <c r="X39" s="15" t="str">
        <f>[35]Março!$H$27</f>
        <v>*</v>
      </c>
      <c r="Y39" s="15" t="str">
        <f>[35]Março!$H$28</f>
        <v>*</v>
      </c>
      <c r="Z39" s="15" t="str">
        <f>[35]Março!$H$29</f>
        <v>*</v>
      </c>
      <c r="AA39" s="15" t="str">
        <f>[35]Março!$H$30</f>
        <v>*</v>
      </c>
      <c r="AB39" s="15" t="str">
        <f>[35]Março!$H$31</f>
        <v>*</v>
      </c>
      <c r="AC39" s="15" t="str">
        <f>[35]Março!$H$32</f>
        <v>*</v>
      </c>
      <c r="AD39" s="15" t="str">
        <f>[35]Março!$H$33</f>
        <v>*</v>
      </c>
      <c r="AE39" s="15" t="str">
        <f>[35]Março!$H$34</f>
        <v>*</v>
      </c>
      <c r="AF39" s="15" t="str">
        <f>[35]Março!$H$35</f>
        <v>*</v>
      </c>
      <c r="AG39" s="28" t="s">
        <v>132</v>
      </c>
      <c r="AH39" s="108" t="s">
        <v>132</v>
      </c>
    </row>
    <row r="40" spans="1:37" ht="17.100000000000001" customHeight="1" x14ac:dyDescent="0.2">
      <c r="A40" s="91" t="s">
        <v>152</v>
      </c>
      <c r="B40" s="15" t="str">
        <f>[36]Março!$H$5</f>
        <v>*</v>
      </c>
      <c r="C40" s="15" t="str">
        <f>[36]Março!$H$6</f>
        <v>*</v>
      </c>
      <c r="D40" s="15" t="str">
        <f>[36]Março!$H$7</f>
        <v>*</v>
      </c>
      <c r="E40" s="15" t="str">
        <f>[36]Março!$H$8</f>
        <v>*</v>
      </c>
      <c r="F40" s="15" t="str">
        <f>[36]Março!$H$9</f>
        <v>*</v>
      </c>
      <c r="G40" s="15" t="str">
        <f>[36]Março!$H$10</f>
        <v>*</v>
      </c>
      <c r="H40" s="15" t="str">
        <f>[36]Março!$H$11</f>
        <v>*</v>
      </c>
      <c r="I40" s="15" t="str">
        <f>[36]Março!$H$12</f>
        <v>*</v>
      </c>
      <c r="J40" s="15" t="str">
        <f>[36]Março!$H$13</f>
        <v>*</v>
      </c>
      <c r="K40" s="15" t="str">
        <f>[36]Março!$H$14</f>
        <v>*</v>
      </c>
      <c r="L40" s="15" t="str">
        <f>[36]Março!$H$15</f>
        <v>*</v>
      </c>
      <c r="M40" s="15" t="str">
        <f>[36]Março!$H$16</f>
        <v>*</v>
      </c>
      <c r="N40" s="15" t="str">
        <f>[36]Março!$H$17</f>
        <v>*</v>
      </c>
      <c r="O40" s="15" t="str">
        <f>[36]Março!$H$18</f>
        <v>*</v>
      </c>
      <c r="P40" s="15" t="str">
        <f>[36]Março!$H$19</f>
        <v>*</v>
      </c>
      <c r="Q40" s="15" t="str">
        <f>[36]Março!$H$20</f>
        <v>*</v>
      </c>
      <c r="R40" s="15" t="str">
        <f>[36]Março!$H$21</f>
        <v>*</v>
      </c>
      <c r="S40" s="15" t="str">
        <f>[36]Março!$H$22</f>
        <v>*</v>
      </c>
      <c r="T40" s="15" t="str">
        <f>[36]Março!$H$23</f>
        <v>*</v>
      </c>
      <c r="U40" s="15" t="str">
        <f>[36]Março!$H$24</f>
        <v>*</v>
      </c>
      <c r="V40" s="15" t="str">
        <f>[36]Março!$H$25</f>
        <v>*</v>
      </c>
      <c r="W40" s="15" t="str">
        <f>[36]Março!$H$26</f>
        <v>*</v>
      </c>
      <c r="X40" s="15" t="str">
        <f>[36]Março!$H$27</f>
        <v>*</v>
      </c>
      <c r="Y40" s="15" t="str">
        <f>[36]Março!$H$28</f>
        <v>*</v>
      </c>
      <c r="Z40" s="15" t="str">
        <f>[36]Março!$H$29</f>
        <v>*</v>
      </c>
      <c r="AA40" s="15" t="str">
        <f>[36]Março!$H$30</f>
        <v>*</v>
      </c>
      <c r="AB40" s="15" t="str">
        <f>[36]Março!$H$31</f>
        <v>*</v>
      </c>
      <c r="AC40" s="15" t="str">
        <f>[36]Março!$H$32</f>
        <v>*</v>
      </c>
      <c r="AD40" s="15" t="str">
        <f>[36]Março!$H$33</f>
        <v>*</v>
      </c>
      <c r="AE40" s="15" t="str">
        <f>[36]Março!$H$34</f>
        <v>*</v>
      </c>
      <c r="AF40" s="15" t="str">
        <f>[36]Março!$H$35</f>
        <v>*</v>
      </c>
      <c r="AG40" s="28" t="s">
        <v>132</v>
      </c>
      <c r="AH40" s="108" t="s">
        <v>132</v>
      </c>
    </row>
    <row r="41" spans="1:37" ht="17.100000000000001" customHeight="1" x14ac:dyDescent="0.2">
      <c r="A41" s="91" t="s">
        <v>153</v>
      </c>
      <c r="B41" s="15" t="str">
        <f>[37]Março!$H$5</f>
        <v>*</v>
      </c>
      <c r="C41" s="15" t="str">
        <f>[37]Março!$H$6</f>
        <v>*</v>
      </c>
      <c r="D41" s="15" t="str">
        <f>[37]Março!$H$7</f>
        <v>*</v>
      </c>
      <c r="E41" s="15" t="str">
        <f>[37]Março!$H$8</f>
        <v>*</v>
      </c>
      <c r="F41" s="15" t="str">
        <f>[37]Março!$H$9</f>
        <v>*</v>
      </c>
      <c r="G41" s="15" t="str">
        <f>[37]Março!$H$10</f>
        <v>*</v>
      </c>
      <c r="H41" s="15" t="str">
        <f>[37]Março!$H$11</f>
        <v>*</v>
      </c>
      <c r="I41" s="15" t="str">
        <f>[37]Março!$H$12</f>
        <v>*</v>
      </c>
      <c r="J41" s="15" t="str">
        <f>[37]Março!$H$13</f>
        <v>*</v>
      </c>
      <c r="K41" s="15" t="str">
        <f>[37]Março!$H$14</f>
        <v>*</v>
      </c>
      <c r="L41" s="15" t="str">
        <f>[37]Março!$H$15</f>
        <v>*</v>
      </c>
      <c r="M41" s="15" t="str">
        <f>[37]Março!$H$16</f>
        <v>*</v>
      </c>
      <c r="N41" s="15" t="str">
        <f>[37]Março!$H$17</f>
        <v>*</v>
      </c>
      <c r="O41" s="15" t="str">
        <f>[37]Março!$H$18</f>
        <v>*</v>
      </c>
      <c r="P41" s="15" t="str">
        <f>[37]Março!$H$19</f>
        <v>*</v>
      </c>
      <c r="Q41" s="15" t="str">
        <f>[37]Março!$H$20</f>
        <v>*</v>
      </c>
      <c r="R41" s="15" t="str">
        <f>[37]Março!$H$21</f>
        <v>*</v>
      </c>
      <c r="S41" s="15" t="str">
        <f>[37]Março!$H$22</f>
        <v>*</v>
      </c>
      <c r="T41" s="15" t="str">
        <f>[37]Março!$H$23</f>
        <v>*</v>
      </c>
      <c r="U41" s="15" t="str">
        <f>[37]Março!$H$24</f>
        <v>*</v>
      </c>
      <c r="V41" s="15">
        <f>[37]Março!$H$25</f>
        <v>3.6</v>
      </c>
      <c r="W41" s="15">
        <f>[37]Março!$H$26</f>
        <v>13.32</v>
      </c>
      <c r="X41" s="15">
        <f>[37]Março!$H$27</f>
        <v>10.8</v>
      </c>
      <c r="Y41" s="15">
        <f>[37]Março!$H$28</f>
        <v>19.8</v>
      </c>
      <c r="Z41" s="15">
        <f>[37]Março!$H$29</f>
        <v>14.04</v>
      </c>
      <c r="AA41" s="15">
        <f>[37]Março!$H$30</f>
        <v>13.68</v>
      </c>
      <c r="AB41" s="15">
        <f>[37]Março!$H$31</f>
        <v>14.4</v>
      </c>
      <c r="AC41" s="15">
        <f>[37]Março!$H$32</f>
        <v>10.44</v>
      </c>
      <c r="AD41" s="15">
        <f>[37]Março!$H$33</f>
        <v>10.08</v>
      </c>
      <c r="AE41" s="15">
        <f>[37]Março!$H$34</f>
        <v>17.64</v>
      </c>
      <c r="AF41" s="15">
        <f>[37]Março!$H$35</f>
        <v>22.32</v>
      </c>
      <c r="AG41" s="28">
        <f t="shared" si="7"/>
        <v>22.32</v>
      </c>
      <c r="AH41" s="108">
        <f t="shared" si="8"/>
        <v>13.647272727272728</v>
      </c>
    </row>
    <row r="42" spans="1:37" ht="17.100000000000001" customHeight="1" x14ac:dyDescent="0.2">
      <c r="A42" s="91" t="s">
        <v>154</v>
      </c>
      <c r="B42" s="15" t="str">
        <f>[38]Março!$H$5</f>
        <v>*</v>
      </c>
      <c r="C42" s="15" t="str">
        <f>[38]Março!$H$6</f>
        <v>*</v>
      </c>
      <c r="D42" s="15" t="str">
        <f>[38]Março!$H$7</f>
        <v>*</v>
      </c>
      <c r="E42" s="15" t="str">
        <f>[38]Março!$H$8</f>
        <v>*</v>
      </c>
      <c r="F42" s="15" t="str">
        <f>[38]Março!$H$9</f>
        <v>*</v>
      </c>
      <c r="G42" s="15" t="str">
        <f>[38]Março!$H$10</f>
        <v>*</v>
      </c>
      <c r="H42" s="15" t="str">
        <f>[38]Março!$H$11</f>
        <v>*</v>
      </c>
      <c r="I42" s="15" t="str">
        <f>[38]Março!$H$12</f>
        <v>*</v>
      </c>
      <c r="J42" s="15" t="str">
        <f>[38]Março!$H$13</f>
        <v>*</v>
      </c>
      <c r="K42" s="15" t="str">
        <f>[38]Março!$H$14</f>
        <v>*</v>
      </c>
      <c r="L42" s="15" t="str">
        <f>[38]Março!$H$15</f>
        <v>*</v>
      </c>
      <c r="M42" s="15" t="str">
        <f>[38]Março!$H$16</f>
        <v>*</v>
      </c>
      <c r="N42" s="15" t="str">
        <f>[38]Março!$H$17</f>
        <v>*</v>
      </c>
      <c r="O42" s="15" t="str">
        <f>[38]Março!$H$18</f>
        <v>*</v>
      </c>
      <c r="P42" s="15" t="str">
        <f>[38]Março!$H$19</f>
        <v>*</v>
      </c>
      <c r="Q42" s="15" t="str">
        <f>[38]Março!$H$20</f>
        <v>*</v>
      </c>
      <c r="R42" s="15" t="str">
        <f>[38]Março!$H$21</f>
        <v>*</v>
      </c>
      <c r="S42" s="15" t="str">
        <f>[38]Março!$H$22</f>
        <v>*</v>
      </c>
      <c r="T42" s="15" t="str">
        <f>[38]Março!$H$23</f>
        <v>*</v>
      </c>
      <c r="U42" s="15" t="str">
        <f>[38]Março!$H$24</f>
        <v>*</v>
      </c>
      <c r="V42" s="15">
        <f>[38]Março!$H$25</f>
        <v>5.7600000000000007</v>
      </c>
      <c r="W42" s="15">
        <f>[38]Março!$H$26</f>
        <v>17.64</v>
      </c>
      <c r="X42" s="15">
        <f>[38]Março!$H$27</f>
        <v>17.64</v>
      </c>
      <c r="Y42" s="15">
        <f>[38]Março!$H$28</f>
        <v>20.88</v>
      </c>
      <c r="Z42" s="15">
        <f>[38]Março!$H$29</f>
        <v>43.2</v>
      </c>
      <c r="AA42" s="15">
        <f>[38]Março!$H$30</f>
        <v>12.96</v>
      </c>
      <c r="AB42" s="15">
        <f>[38]Março!$H$31</f>
        <v>21.96</v>
      </c>
      <c r="AC42" s="15">
        <f>[38]Março!$H$32</f>
        <v>14.76</v>
      </c>
      <c r="AD42" s="15">
        <f>[38]Março!$H$33</f>
        <v>10.8</v>
      </c>
      <c r="AE42" s="15">
        <f>[38]Março!$H$34</f>
        <v>18</v>
      </c>
      <c r="AF42" s="15">
        <f>[38]Março!$H$35</f>
        <v>16.920000000000002</v>
      </c>
      <c r="AG42" s="28">
        <f t="shared" si="7"/>
        <v>43.2</v>
      </c>
      <c r="AH42" s="108">
        <f t="shared" si="8"/>
        <v>18.229090909090914</v>
      </c>
    </row>
    <row r="43" spans="1:37" s="5" customFormat="1" ht="17.100000000000001" customHeight="1" x14ac:dyDescent="0.2">
      <c r="A43" s="93" t="s">
        <v>33</v>
      </c>
      <c r="B43" s="25">
        <f t="shared" ref="B43:AG43" si="9">MAX(B5:B42)</f>
        <v>29.880000000000003</v>
      </c>
      <c r="C43" s="25">
        <f t="shared" si="9"/>
        <v>37.080000000000005</v>
      </c>
      <c r="D43" s="25">
        <f t="shared" si="9"/>
        <v>18.36</v>
      </c>
      <c r="E43" s="25">
        <f t="shared" si="9"/>
        <v>31.680000000000003</v>
      </c>
      <c r="F43" s="25">
        <f t="shared" si="9"/>
        <v>32.76</v>
      </c>
      <c r="G43" s="25">
        <f t="shared" si="9"/>
        <v>27.720000000000002</v>
      </c>
      <c r="H43" s="25">
        <f t="shared" si="9"/>
        <v>22.32</v>
      </c>
      <c r="I43" s="25">
        <f t="shared" si="9"/>
        <v>17.28</v>
      </c>
      <c r="J43" s="25">
        <f t="shared" si="9"/>
        <v>25.56</v>
      </c>
      <c r="K43" s="25">
        <f t="shared" si="9"/>
        <v>25.56</v>
      </c>
      <c r="L43" s="25">
        <f t="shared" si="9"/>
        <v>23.400000000000002</v>
      </c>
      <c r="M43" s="25">
        <f t="shared" si="9"/>
        <v>18.36</v>
      </c>
      <c r="N43" s="25">
        <f t="shared" si="9"/>
        <v>19.079999999999998</v>
      </c>
      <c r="O43" s="25">
        <f t="shared" si="9"/>
        <v>27.36</v>
      </c>
      <c r="P43" s="25">
        <f t="shared" si="9"/>
        <v>23.759999999999998</v>
      </c>
      <c r="Q43" s="25">
        <f t="shared" si="9"/>
        <v>33.840000000000003</v>
      </c>
      <c r="R43" s="25">
        <f t="shared" si="9"/>
        <v>25.56</v>
      </c>
      <c r="S43" s="25">
        <f t="shared" si="9"/>
        <v>29.52</v>
      </c>
      <c r="T43" s="25">
        <f t="shared" si="9"/>
        <v>20.52</v>
      </c>
      <c r="U43" s="25">
        <f t="shared" si="9"/>
        <v>19.440000000000001</v>
      </c>
      <c r="V43" s="25">
        <f t="shared" si="9"/>
        <v>28.08</v>
      </c>
      <c r="W43" s="25">
        <f t="shared" si="9"/>
        <v>21.96</v>
      </c>
      <c r="X43" s="25">
        <f t="shared" si="9"/>
        <v>20.16</v>
      </c>
      <c r="Y43" s="25">
        <f t="shared" si="9"/>
        <v>44.064</v>
      </c>
      <c r="Z43" s="25">
        <f t="shared" si="9"/>
        <v>43.2</v>
      </c>
      <c r="AA43" s="25">
        <f t="shared" si="9"/>
        <v>26.28</v>
      </c>
      <c r="AB43" s="25">
        <f t="shared" si="9"/>
        <v>25.2</v>
      </c>
      <c r="AC43" s="25">
        <f t="shared" si="9"/>
        <v>19.8</v>
      </c>
      <c r="AD43" s="25">
        <f t="shared" si="9"/>
        <v>22.68</v>
      </c>
      <c r="AE43" s="25">
        <f t="shared" si="9"/>
        <v>22.68</v>
      </c>
      <c r="AF43" s="25">
        <f t="shared" si="9"/>
        <v>26.64</v>
      </c>
      <c r="AG43" s="28">
        <f t="shared" si="9"/>
        <v>44.064</v>
      </c>
      <c r="AH43" s="108">
        <f>AVERAGE(AH5:AH42)</f>
        <v>13.931599167137211</v>
      </c>
    </row>
    <row r="44" spans="1:37" x14ac:dyDescent="0.2">
      <c r="A44" s="84"/>
      <c r="B44" s="66"/>
      <c r="C44" s="66"/>
      <c r="D44" s="66" t="s">
        <v>143</v>
      </c>
      <c r="E44" s="66"/>
      <c r="F44" s="66"/>
      <c r="G44" s="6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71"/>
      <c r="AE44" s="101" t="s">
        <v>50</v>
      </c>
      <c r="AF44" s="122"/>
      <c r="AG44" s="68"/>
      <c r="AH44" s="80"/>
    </row>
    <row r="45" spans="1:37" x14ac:dyDescent="0.2">
      <c r="A45" s="84"/>
      <c r="B45" s="85" t="s">
        <v>134</v>
      </c>
      <c r="C45" s="85"/>
      <c r="D45" s="85"/>
      <c r="E45" s="85"/>
      <c r="F45" s="85"/>
      <c r="G45" s="85"/>
      <c r="H45" s="85"/>
      <c r="I45" s="85"/>
      <c r="J45" s="86"/>
      <c r="K45" s="86"/>
      <c r="L45" s="86"/>
      <c r="M45" s="86" t="s">
        <v>51</v>
      </c>
      <c r="N45" s="86"/>
      <c r="O45" s="86"/>
      <c r="P45" s="86"/>
      <c r="Q45" s="86"/>
      <c r="R45" s="86"/>
      <c r="S45" s="86"/>
      <c r="T45" s="150" t="s">
        <v>135</v>
      </c>
      <c r="U45" s="150"/>
      <c r="V45" s="150"/>
      <c r="W45" s="150"/>
      <c r="X45" s="150"/>
      <c r="Y45" s="86"/>
      <c r="Z45" s="86"/>
      <c r="AA45" s="86"/>
      <c r="AB45" s="86"/>
      <c r="AC45" s="86"/>
      <c r="AD45" s="86"/>
      <c r="AE45" s="86"/>
      <c r="AF45" s="122"/>
      <c r="AG45" s="68"/>
      <c r="AH45" s="80"/>
    </row>
    <row r="46" spans="1:37" x14ac:dyDescent="0.2">
      <c r="A46" s="64"/>
      <c r="B46" s="86"/>
      <c r="C46" s="86"/>
      <c r="D46" s="86"/>
      <c r="E46" s="86"/>
      <c r="F46" s="86"/>
      <c r="G46" s="86"/>
      <c r="H46" s="86"/>
      <c r="I46" s="86"/>
      <c r="J46" s="87"/>
      <c r="K46" s="87"/>
      <c r="L46" s="87"/>
      <c r="M46" s="87" t="s">
        <v>52</v>
      </c>
      <c r="N46" s="87"/>
      <c r="O46" s="87"/>
      <c r="P46" s="87"/>
      <c r="Q46" s="86"/>
      <c r="R46" s="86"/>
      <c r="S46" s="86"/>
      <c r="T46" s="151" t="s">
        <v>136</v>
      </c>
      <c r="U46" s="151"/>
      <c r="V46" s="151"/>
      <c r="W46" s="151"/>
      <c r="X46" s="151"/>
      <c r="Y46" s="86"/>
      <c r="Z46" s="86"/>
      <c r="AA46" s="86"/>
      <c r="AB46" s="86"/>
      <c r="AC46" s="86"/>
      <c r="AD46" s="71"/>
      <c r="AE46" s="71"/>
      <c r="AF46" s="122"/>
      <c r="AG46" s="68"/>
      <c r="AH46" s="80"/>
    </row>
    <row r="47" spans="1:37" x14ac:dyDescent="0.2">
      <c r="A47" s="84"/>
      <c r="B47" s="66"/>
      <c r="C47" s="66"/>
      <c r="D47" s="66"/>
      <c r="E47" s="66"/>
      <c r="F47" s="66"/>
      <c r="G47" s="66"/>
      <c r="H47" s="66"/>
      <c r="I47" s="66"/>
      <c r="J47" s="6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71"/>
      <c r="AE47" s="71"/>
      <c r="AF47" s="122"/>
      <c r="AG47" s="68"/>
      <c r="AH47" s="80"/>
      <c r="AK47" t="s">
        <v>50</v>
      </c>
    </row>
    <row r="48" spans="1:37" x14ac:dyDescent="0.2">
      <c r="A48" s="64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71"/>
      <c r="AF48" s="122"/>
      <c r="AG48" s="68"/>
      <c r="AH48" s="80"/>
    </row>
    <row r="49" spans="1:38" ht="13.5" thickBot="1" x14ac:dyDescent="0.25">
      <c r="A49" s="78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7"/>
      <c r="AF49" s="123"/>
      <c r="AG49" s="75"/>
      <c r="AH49" s="121"/>
      <c r="AL49" t="s">
        <v>50</v>
      </c>
    </row>
    <row r="50" spans="1:38" x14ac:dyDescent="0.2">
      <c r="G50" s="3" t="s">
        <v>50</v>
      </c>
      <c r="AH50" t="s">
        <v>50</v>
      </c>
    </row>
    <row r="58" spans="1:38" x14ac:dyDescent="0.2">
      <c r="AK58" t="s">
        <v>50</v>
      </c>
    </row>
    <row r="64" spans="1:38" x14ac:dyDescent="0.2">
      <c r="AK64" t="s">
        <v>50</v>
      </c>
    </row>
  </sheetData>
  <sheetProtection algorithmName="SHA-512" hashValue="S8ZadC7yadDNZ9LO+QE6EMKHs6L3WvcQWpBYzv9eweV3abVnyD1jzVF/lc92ODeZ+gBCgS9lSNPywKgo5HjvTw==" saltValue="1P0yLu8O5Rv3nOAiHk7XtQ==" spinCount="100000" sheet="1" objects="1" scenarios="1"/>
  <mergeCells count="36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45:X45"/>
    <mergeCell ref="T46:X46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4"/>
  <sheetViews>
    <sheetView workbookViewId="0">
      <selection activeCell="AO56" sqref="AO56"/>
    </sheetView>
  </sheetViews>
  <sheetFormatPr defaultRowHeight="12.75" x14ac:dyDescent="0.2"/>
  <cols>
    <col min="1" max="1" width="20.7109375" style="2" bestFit="1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1" width="3.5703125" style="2" bestFit="1" customWidth="1"/>
    <col min="32" max="32" width="3.5703125" style="2" customWidth="1"/>
    <col min="33" max="33" width="15.28515625" style="6" bestFit="1" customWidth="1"/>
    <col min="34" max="34" width="9.140625" style="1"/>
  </cols>
  <sheetData>
    <row r="1" spans="1:35" ht="20.25" customHeight="1" x14ac:dyDescent="0.2">
      <c r="A1" s="165" t="s">
        <v>29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7"/>
    </row>
    <row r="2" spans="1:35" s="4" customFormat="1" ht="15" customHeight="1" x14ac:dyDescent="0.2">
      <c r="A2" s="158" t="s">
        <v>21</v>
      </c>
      <c r="B2" s="163" t="s">
        <v>133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4"/>
      <c r="AH2" s="7"/>
    </row>
    <row r="3" spans="1:35" s="5" customFormat="1" ht="12.75" customHeight="1" x14ac:dyDescent="0.2">
      <c r="A3" s="158"/>
      <c r="B3" s="152">
        <v>1</v>
      </c>
      <c r="C3" s="152">
        <f>SUM(B3+1)</f>
        <v>2</v>
      </c>
      <c r="D3" s="152">
        <f t="shared" ref="D3:AD3" si="0">SUM(C3+1)</f>
        <v>3</v>
      </c>
      <c r="E3" s="152">
        <f t="shared" si="0"/>
        <v>4</v>
      </c>
      <c r="F3" s="152">
        <f t="shared" si="0"/>
        <v>5</v>
      </c>
      <c r="G3" s="152">
        <f t="shared" si="0"/>
        <v>6</v>
      </c>
      <c r="H3" s="152">
        <f t="shared" si="0"/>
        <v>7</v>
      </c>
      <c r="I3" s="152">
        <f t="shared" si="0"/>
        <v>8</v>
      </c>
      <c r="J3" s="152">
        <f t="shared" si="0"/>
        <v>9</v>
      </c>
      <c r="K3" s="152">
        <f t="shared" si="0"/>
        <v>10</v>
      </c>
      <c r="L3" s="152">
        <f t="shared" si="0"/>
        <v>11</v>
      </c>
      <c r="M3" s="152">
        <f t="shared" si="0"/>
        <v>12</v>
      </c>
      <c r="N3" s="152">
        <f t="shared" si="0"/>
        <v>13</v>
      </c>
      <c r="O3" s="152">
        <f t="shared" si="0"/>
        <v>14</v>
      </c>
      <c r="P3" s="152">
        <f t="shared" si="0"/>
        <v>15</v>
      </c>
      <c r="Q3" s="152">
        <f t="shared" si="0"/>
        <v>16</v>
      </c>
      <c r="R3" s="152">
        <f t="shared" si="0"/>
        <v>17</v>
      </c>
      <c r="S3" s="152">
        <f t="shared" si="0"/>
        <v>18</v>
      </c>
      <c r="T3" s="152">
        <f t="shared" si="0"/>
        <v>19</v>
      </c>
      <c r="U3" s="152">
        <f t="shared" si="0"/>
        <v>20</v>
      </c>
      <c r="V3" s="152">
        <f t="shared" si="0"/>
        <v>21</v>
      </c>
      <c r="W3" s="152">
        <f t="shared" si="0"/>
        <v>22</v>
      </c>
      <c r="X3" s="152">
        <f t="shared" si="0"/>
        <v>23</v>
      </c>
      <c r="Y3" s="152">
        <f t="shared" si="0"/>
        <v>24</v>
      </c>
      <c r="Z3" s="152">
        <f t="shared" si="0"/>
        <v>25</v>
      </c>
      <c r="AA3" s="152">
        <f t="shared" si="0"/>
        <v>26</v>
      </c>
      <c r="AB3" s="152">
        <f t="shared" si="0"/>
        <v>27</v>
      </c>
      <c r="AC3" s="152">
        <f t="shared" si="0"/>
        <v>28</v>
      </c>
      <c r="AD3" s="152">
        <f t="shared" si="0"/>
        <v>29</v>
      </c>
      <c r="AE3" s="152">
        <v>30</v>
      </c>
      <c r="AF3" s="152">
        <v>31</v>
      </c>
      <c r="AG3" s="113" t="s">
        <v>43</v>
      </c>
      <c r="AH3" s="10"/>
    </row>
    <row r="4" spans="1:35" s="5" customFormat="1" ht="10.5" customHeight="1" x14ac:dyDescent="0.2">
      <c r="A4" s="158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13" t="s">
        <v>39</v>
      </c>
      <c r="AH4" s="10"/>
    </row>
    <row r="5" spans="1:35" s="5" customFormat="1" ht="14.25" customHeight="1" x14ac:dyDescent="0.2">
      <c r="A5" s="148" t="s">
        <v>45</v>
      </c>
      <c r="B5" s="17" t="str">
        <f>[1]Março!$I$5</f>
        <v>SO</v>
      </c>
      <c r="C5" s="17" t="str">
        <f>[1]Março!$I$6</f>
        <v>SO</v>
      </c>
      <c r="D5" s="17" t="str">
        <f>[1]Março!$I$7</f>
        <v>SO</v>
      </c>
      <c r="E5" s="17" t="str">
        <f>[1]Março!$I$8</f>
        <v>SO</v>
      </c>
      <c r="F5" s="17" t="str">
        <f>[1]Março!$I$9</f>
        <v>SO</v>
      </c>
      <c r="G5" s="17" t="str">
        <f>[1]Março!$I$10</f>
        <v>SO</v>
      </c>
      <c r="H5" s="17" t="str">
        <f>[1]Março!$I$11</f>
        <v>SO</v>
      </c>
      <c r="I5" s="17" t="str">
        <f>[1]Março!$I$12</f>
        <v>SO</v>
      </c>
      <c r="J5" s="17" t="str">
        <f>[1]Março!$I$13</f>
        <v>SO</v>
      </c>
      <c r="K5" s="17" t="str">
        <f>[1]Março!$I$14</f>
        <v>SO</v>
      </c>
      <c r="L5" s="17" t="str">
        <f>[1]Março!$I$15</f>
        <v>SO</v>
      </c>
      <c r="M5" s="17" t="str">
        <f>[1]Março!$I$16</f>
        <v>SO</v>
      </c>
      <c r="N5" s="17" t="str">
        <f>[1]Março!$I$17</f>
        <v>SO</v>
      </c>
      <c r="O5" s="17" t="str">
        <f>[1]Março!$I$18</f>
        <v>SO</v>
      </c>
      <c r="P5" s="17" t="str">
        <f>[1]Março!$I$19</f>
        <v>SO</v>
      </c>
      <c r="Q5" s="17" t="str">
        <f>[1]Março!$I$20</f>
        <v>SO</v>
      </c>
      <c r="R5" s="17" t="str">
        <f>[1]Março!$I$21</f>
        <v>SO</v>
      </c>
      <c r="S5" s="17" t="str">
        <f>[1]Março!$I$22</f>
        <v>SO</v>
      </c>
      <c r="T5" s="17" t="str">
        <f>[1]Março!$I$23</f>
        <v>SO</v>
      </c>
      <c r="U5" s="17" t="str">
        <f>[1]Março!$I$24</f>
        <v>SO</v>
      </c>
      <c r="V5" s="17" t="str">
        <f>[1]Março!$I$25</f>
        <v>SO</v>
      </c>
      <c r="W5" s="17" t="str">
        <f>[1]Março!$I$26</f>
        <v>SO</v>
      </c>
      <c r="X5" s="17" t="str">
        <f>[1]Março!$I$27</f>
        <v>SO</v>
      </c>
      <c r="Y5" s="17" t="str">
        <f>[1]Março!$I$28</f>
        <v>SO</v>
      </c>
      <c r="Z5" s="17" t="str">
        <f>[1]Março!$I$29</f>
        <v>SO</v>
      </c>
      <c r="AA5" s="17" t="str">
        <f>[1]Março!$I$30</f>
        <v>SO</v>
      </c>
      <c r="AB5" s="17" t="str">
        <f>[1]Março!$I$31</f>
        <v>SO</v>
      </c>
      <c r="AC5" s="17" t="str">
        <f>[1]Março!$I$32</f>
        <v>SO</v>
      </c>
      <c r="AD5" s="17" t="str">
        <f>[1]Março!$I$33</f>
        <v>SO</v>
      </c>
      <c r="AE5" s="17" t="str">
        <f>[1]Março!$I$34</f>
        <v>SO</v>
      </c>
      <c r="AF5" s="17" t="str">
        <f>[1]Março!$I$35</f>
        <v>SO</v>
      </c>
      <c r="AG5" s="114" t="str">
        <f>[1]Março!$I$36</f>
        <v>SO</v>
      </c>
      <c r="AH5" s="10"/>
    </row>
    <row r="6" spans="1:35" s="1" customFormat="1" ht="12" customHeight="1" x14ac:dyDescent="0.2">
      <c r="A6" s="148" t="s">
        <v>0</v>
      </c>
      <c r="B6" s="15" t="str">
        <f>[2]Março!$I$5</f>
        <v>SO</v>
      </c>
      <c r="C6" s="15" t="str">
        <f>[2]Março!$I$6</f>
        <v>SO</v>
      </c>
      <c r="D6" s="15" t="str">
        <f>[2]Março!$I$7</f>
        <v>SO</v>
      </c>
      <c r="E6" s="15" t="str">
        <f>[2]Março!$I$8</f>
        <v>SO</v>
      </c>
      <c r="F6" s="15" t="str">
        <f>[2]Março!$I$9</f>
        <v>SO</v>
      </c>
      <c r="G6" s="15" t="str">
        <f>[2]Março!$I$10</f>
        <v>SO</v>
      </c>
      <c r="H6" s="15" t="str">
        <f>[2]Março!$I$11</f>
        <v>SO</v>
      </c>
      <c r="I6" s="15" t="str">
        <f>[2]Março!$I$12</f>
        <v>SO</v>
      </c>
      <c r="J6" s="15" t="str">
        <f>[2]Março!$I$13</f>
        <v>SO</v>
      </c>
      <c r="K6" s="15" t="str">
        <f>[2]Março!$I$14</f>
        <v>SO</v>
      </c>
      <c r="L6" s="15" t="str">
        <f>[2]Março!$I$15</f>
        <v>SO</v>
      </c>
      <c r="M6" s="15" t="str">
        <f>[2]Março!$I$16</f>
        <v>SO</v>
      </c>
      <c r="N6" s="15" t="str">
        <f>[2]Março!$I$17</f>
        <v>SO</v>
      </c>
      <c r="O6" s="15" t="str">
        <f>[2]Março!$I$18</f>
        <v>SO</v>
      </c>
      <c r="P6" s="15" t="str">
        <f>[2]Março!$I$19</f>
        <v>SO</v>
      </c>
      <c r="Q6" s="15" t="str">
        <f>[2]Março!$I$20</f>
        <v>SO</v>
      </c>
      <c r="R6" s="15" t="str">
        <f>[2]Março!$I$21</f>
        <v>SO</v>
      </c>
      <c r="S6" s="15" t="str">
        <f>[2]Março!$I$22</f>
        <v>SO</v>
      </c>
      <c r="T6" s="18" t="str">
        <f>[2]Março!$I$23</f>
        <v>SO</v>
      </c>
      <c r="U6" s="18" t="str">
        <f>[2]Março!$I$24</f>
        <v>SO</v>
      </c>
      <c r="V6" s="18" t="str">
        <f>[2]Março!$I$25</f>
        <v>SO</v>
      </c>
      <c r="W6" s="18" t="str">
        <f>[2]Março!$I$26</f>
        <v>SO</v>
      </c>
      <c r="X6" s="18" t="str">
        <f>[2]Março!$I$27</f>
        <v>SO</v>
      </c>
      <c r="Y6" s="18" t="str">
        <f>[2]Março!$I$28</f>
        <v>SO</v>
      </c>
      <c r="Z6" s="18" t="str">
        <f>[2]Março!$I$29</f>
        <v>SO</v>
      </c>
      <c r="AA6" s="18" t="str">
        <f>[2]Março!$I$30</f>
        <v>SO</v>
      </c>
      <c r="AB6" s="18" t="str">
        <f>[2]Março!$I$31</f>
        <v>SO</v>
      </c>
      <c r="AC6" s="18" t="str">
        <f>[2]Março!$I$32</f>
        <v>SO</v>
      </c>
      <c r="AD6" s="18" t="str">
        <f>[2]Março!$I$33</f>
        <v>SO</v>
      </c>
      <c r="AE6" s="18" t="str">
        <f>[2]Março!$I$34</f>
        <v>SO</v>
      </c>
      <c r="AF6" s="18" t="str">
        <f>[2]Março!$I$35</f>
        <v>SO</v>
      </c>
      <c r="AG6" s="115" t="str">
        <f>[2]Março!$I$36</f>
        <v>SO</v>
      </c>
      <c r="AH6" s="2"/>
    </row>
    <row r="7" spans="1:35" ht="12" customHeight="1" x14ac:dyDescent="0.2">
      <c r="A7" s="148" t="s">
        <v>1</v>
      </c>
      <c r="B7" s="15" t="str">
        <f>[3]Março!$I$5</f>
        <v>SE</v>
      </c>
      <c r="C7" s="16" t="str">
        <f>[3]Março!$I$6</f>
        <v>SE</v>
      </c>
      <c r="D7" s="15" t="str">
        <f>[3]Março!$I$7</f>
        <v>S</v>
      </c>
      <c r="E7" s="15" t="str">
        <f>[3]Março!$I$8</f>
        <v>SE</v>
      </c>
      <c r="F7" s="15" t="str">
        <f>[3]Março!$I$9</f>
        <v>SE</v>
      </c>
      <c r="G7" s="15" t="str">
        <f>[3]Março!$I$10</f>
        <v>SE</v>
      </c>
      <c r="H7" s="15" t="str">
        <f>[3]Março!$I$11</f>
        <v>O</v>
      </c>
      <c r="I7" s="15" t="str">
        <f>[3]Março!$I$12</f>
        <v>SE</v>
      </c>
      <c r="J7" s="15" t="str">
        <f>[3]Março!$I$13</f>
        <v>SE</v>
      </c>
      <c r="K7" s="15" t="str">
        <f>[3]Março!$I$14</f>
        <v>SE</v>
      </c>
      <c r="L7" s="15" t="str">
        <f>[3]Março!$I$15</f>
        <v>NO</v>
      </c>
      <c r="M7" s="15" t="str">
        <f>[3]Março!$I$16</f>
        <v>NO</v>
      </c>
      <c r="N7" s="15" t="str">
        <f>[3]Março!$I$17</f>
        <v>NO</v>
      </c>
      <c r="O7" s="15" t="str">
        <f>[3]Março!$I$18</f>
        <v>N</v>
      </c>
      <c r="P7" s="15" t="str">
        <f>[3]Março!$I$19</f>
        <v>N</v>
      </c>
      <c r="Q7" s="15" t="str">
        <f>[3]Março!$I$20</f>
        <v>NO</v>
      </c>
      <c r="R7" s="15" t="str">
        <f>[3]Março!$I$21</f>
        <v>SE</v>
      </c>
      <c r="S7" s="15" t="str">
        <f>[3]Março!$I$22</f>
        <v>N</v>
      </c>
      <c r="T7" s="18" t="str">
        <f>[3]Março!$I$23</f>
        <v>NO</v>
      </c>
      <c r="U7" s="18" t="str">
        <f>[3]Março!$I$24</f>
        <v>NE</v>
      </c>
      <c r="V7" s="18" t="str">
        <f>[3]Março!$I$25</f>
        <v>SE</v>
      </c>
      <c r="W7" s="18" t="str">
        <f>[3]Março!$I$26</f>
        <v>NO</v>
      </c>
      <c r="X7" s="18" t="str">
        <f>[3]Março!$I$27</f>
        <v>SE</v>
      </c>
      <c r="Y7" s="18" t="str">
        <f>[3]Março!$I$28</f>
        <v>NO</v>
      </c>
      <c r="Z7" s="18" t="str">
        <f>[3]Março!$I$29</f>
        <v>SE</v>
      </c>
      <c r="AA7" s="18" t="str">
        <f>[3]Março!$I$30</f>
        <v>S</v>
      </c>
      <c r="AB7" s="18" t="str">
        <f>[3]Março!$I$31</f>
        <v>NO</v>
      </c>
      <c r="AC7" s="18" t="str">
        <f>[3]Março!$I$32</f>
        <v>S</v>
      </c>
      <c r="AD7" s="18" t="str">
        <f>[3]Março!$I$33</f>
        <v>S</v>
      </c>
      <c r="AE7" s="18" t="str">
        <f>[3]Março!$I$34</f>
        <v>L</v>
      </c>
      <c r="AF7" s="18" t="str">
        <f>[3]Março!$I$35</f>
        <v>NO</v>
      </c>
      <c r="AG7" s="115" t="str">
        <f>[3]Março!$I$36</f>
        <v>SE</v>
      </c>
      <c r="AH7" s="2"/>
    </row>
    <row r="8" spans="1:35" ht="12" customHeight="1" x14ac:dyDescent="0.2">
      <c r="A8" s="148" t="s">
        <v>55</v>
      </c>
      <c r="B8" s="16" t="str">
        <f>[4]Março!$I$5</f>
        <v>NE</v>
      </c>
      <c r="C8" s="16" t="str">
        <f>[4]Março!$I$6</f>
        <v>N</v>
      </c>
      <c r="D8" s="16" t="str">
        <f>[4]Março!$I$7</f>
        <v>L</v>
      </c>
      <c r="E8" s="16" t="str">
        <f>[4]Março!$I$8</f>
        <v>SE</v>
      </c>
      <c r="F8" s="16" t="str">
        <f>[4]Março!$I$9</f>
        <v>O</v>
      </c>
      <c r="G8" s="16" t="str">
        <f>[4]Março!$I$10</f>
        <v>NO</v>
      </c>
      <c r="H8" s="16" t="str">
        <f>[4]Março!$I$11</f>
        <v>O</v>
      </c>
      <c r="I8" s="16" t="str">
        <f>[4]Março!$I$12</f>
        <v>O</v>
      </c>
      <c r="J8" s="16" t="str">
        <f>[4]Março!$I$13</f>
        <v>L</v>
      </c>
      <c r="K8" s="16" t="str">
        <f>[4]Março!$I$14</f>
        <v>NE</v>
      </c>
      <c r="L8" s="16" t="str">
        <f>[4]Março!$I$15</f>
        <v>O</v>
      </c>
      <c r="M8" s="16" t="str">
        <f>[4]Março!$I$16</f>
        <v>O</v>
      </c>
      <c r="N8" s="16" t="str">
        <f>[4]Março!$I$17</f>
        <v>N</v>
      </c>
      <c r="O8" s="16" t="str">
        <f>[4]Março!$I$18</f>
        <v>N</v>
      </c>
      <c r="P8" s="16" t="str">
        <f>[4]Março!$I$19</f>
        <v>NE</v>
      </c>
      <c r="Q8" s="16" t="str">
        <f>[4]Março!$I$20</f>
        <v>SE</v>
      </c>
      <c r="R8" s="16" t="str">
        <f>[4]Março!$I$21</f>
        <v>L</v>
      </c>
      <c r="S8" s="16" t="str">
        <f>[4]Março!$I$22</f>
        <v>L</v>
      </c>
      <c r="T8" s="19" t="str">
        <f>[4]Março!$I$23</f>
        <v>N</v>
      </c>
      <c r="U8" s="19" t="str">
        <f>[4]Março!$I$24</f>
        <v>N</v>
      </c>
      <c r="V8" s="19" t="str">
        <f>[4]Março!$I$25</f>
        <v>SE</v>
      </c>
      <c r="W8" s="19" t="str">
        <f>[4]Março!$I$26</f>
        <v>NE</v>
      </c>
      <c r="X8" s="19" t="str">
        <f>[4]Março!$I$27</f>
        <v>L</v>
      </c>
      <c r="Y8" s="19" t="str">
        <f>[4]Março!$I$28</f>
        <v>L</v>
      </c>
      <c r="Z8" s="19" t="str">
        <f>[4]Março!$I$29</f>
        <v>NO</v>
      </c>
      <c r="AA8" s="19" t="str">
        <f>[4]Março!$I$30</f>
        <v>SO</v>
      </c>
      <c r="AB8" s="19" t="str">
        <f>[4]Março!$I$31</f>
        <v>L</v>
      </c>
      <c r="AC8" s="19" t="str">
        <f>[4]Março!$I$32</f>
        <v>L</v>
      </c>
      <c r="AD8" s="19" t="str">
        <f>[4]Março!$I$33</f>
        <v>SE</v>
      </c>
      <c r="AE8" s="19" t="str">
        <f>[4]Março!$I$34</f>
        <v>SE</v>
      </c>
      <c r="AF8" s="19" t="str">
        <f>[4]Março!$I$35</f>
        <v>NE</v>
      </c>
      <c r="AG8" s="115" t="str">
        <f>[4]Março!$I$36</f>
        <v>L</v>
      </c>
      <c r="AH8" s="2"/>
    </row>
    <row r="9" spans="1:35" ht="10.5" customHeight="1" x14ac:dyDescent="0.2">
      <c r="A9" s="148" t="s">
        <v>46</v>
      </c>
      <c r="B9" s="20" t="str">
        <f>[5]Março!$I$5</f>
        <v>*</v>
      </c>
      <c r="C9" s="20" t="str">
        <f>[5]Março!$I$6</f>
        <v>*</v>
      </c>
      <c r="D9" s="20" t="str">
        <f>[5]Março!$I$7</f>
        <v>*</v>
      </c>
      <c r="E9" s="20" t="str">
        <f>[5]Março!$I$8</f>
        <v>*</v>
      </c>
      <c r="F9" s="20" t="str">
        <f>[5]Março!$I$9</f>
        <v>*</v>
      </c>
      <c r="G9" s="20" t="str">
        <f>[5]Março!$I$10</f>
        <v>*</v>
      </c>
      <c r="H9" s="20" t="str">
        <f>[5]Março!$I$11</f>
        <v>*</v>
      </c>
      <c r="I9" s="20" t="str">
        <f>[5]Março!$I$12</f>
        <v>*</v>
      </c>
      <c r="J9" s="20" t="str">
        <f>[5]Março!$I$13</f>
        <v>*</v>
      </c>
      <c r="K9" s="20" t="str">
        <f>[5]Março!$I$14</f>
        <v>*</v>
      </c>
      <c r="L9" s="20" t="str">
        <f>[5]Março!$I$15</f>
        <v>*</v>
      </c>
      <c r="M9" s="20" t="str">
        <f>[5]Março!$I$16</f>
        <v>*</v>
      </c>
      <c r="N9" s="20" t="str">
        <f>[5]Março!$I$17</f>
        <v>*</v>
      </c>
      <c r="O9" s="20" t="str">
        <f>[5]Março!$I$18</f>
        <v>*</v>
      </c>
      <c r="P9" s="20" t="str">
        <f>[5]Março!$I$19</f>
        <v>*</v>
      </c>
      <c r="Q9" s="20" t="str">
        <f>[5]Março!$I$20</f>
        <v>*</v>
      </c>
      <c r="R9" s="20" t="str">
        <f>[5]Março!$I$21</f>
        <v>*</v>
      </c>
      <c r="S9" s="20" t="str">
        <f>[5]Março!$I$22</f>
        <v>*</v>
      </c>
      <c r="T9" s="19" t="str">
        <f>[5]Março!$I$23</f>
        <v>*</v>
      </c>
      <c r="U9" s="19" t="str">
        <f>[5]Março!$I$24</f>
        <v>*</v>
      </c>
      <c r="V9" s="19" t="str">
        <f>[5]Março!$I$25</f>
        <v>*</v>
      </c>
      <c r="W9" s="19" t="str">
        <f>[5]Março!$I$26</f>
        <v>*</v>
      </c>
      <c r="X9" s="19" t="str">
        <f>[5]Março!$I$27</f>
        <v>*</v>
      </c>
      <c r="Y9" s="19" t="str">
        <f>[5]Março!$I$28</f>
        <v>*</v>
      </c>
      <c r="Z9" s="19" t="str">
        <f>[5]Março!$I$29</f>
        <v>*</v>
      </c>
      <c r="AA9" s="19" t="str">
        <f>[5]Março!$I$30</f>
        <v>*</v>
      </c>
      <c r="AB9" s="19" t="str">
        <f>[5]Março!$I$31</f>
        <v>*</v>
      </c>
      <c r="AC9" s="19" t="str">
        <f>[5]Março!$I$32</f>
        <v>*</v>
      </c>
      <c r="AD9" s="19" t="str">
        <f>[5]Março!$I$33</f>
        <v>*</v>
      </c>
      <c r="AE9" s="19" t="str">
        <f>[5]Março!$I$34</f>
        <v>*</v>
      </c>
      <c r="AF9" s="19" t="str">
        <f>[5]Março!$I$35</f>
        <v>*</v>
      </c>
      <c r="AG9" s="115" t="str">
        <f>[5]Março!$I$36</f>
        <v>*</v>
      </c>
      <c r="AH9" s="2"/>
    </row>
    <row r="10" spans="1:35" ht="13.5" customHeight="1" x14ac:dyDescent="0.2">
      <c r="A10" s="148" t="s">
        <v>2</v>
      </c>
      <c r="B10" s="21" t="str">
        <f>[6]Março!$I$5</f>
        <v>N</v>
      </c>
      <c r="C10" s="21" t="str">
        <f>[6]Março!$I$6</f>
        <v>N</v>
      </c>
      <c r="D10" s="21" t="str">
        <f>[6]Março!$I$7</f>
        <v>N</v>
      </c>
      <c r="E10" s="21" t="str">
        <f>[6]Março!$I$8</f>
        <v>N</v>
      </c>
      <c r="F10" s="21" t="str">
        <f>[6]Março!$I$9</f>
        <v>N</v>
      </c>
      <c r="G10" s="21" t="str">
        <f>[6]Março!$I$10</f>
        <v>N</v>
      </c>
      <c r="H10" s="21" t="str">
        <f>[6]Março!$I$11</f>
        <v>N</v>
      </c>
      <c r="I10" s="21" t="str">
        <f>[6]Março!$I$12</f>
        <v>N</v>
      </c>
      <c r="J10" s="21" t="str">
        <f>[6]Março!$I$13</f>
        <v>N</v>
      </c>
      <c r="K10" s="21" t="str">
        <f>[6]Março!$I$14</f>
        <v>N</v>
      </c>
      <c r="L10" s="21" t="str">
        <f>[6]Março!$I$15</f>
        <v>N</v>
      </c>
      <c r="M10" s="21" t="str">
        <f>[6]Março!$I$16</f>
        <v>N</v>
      </c>
      <c r="N10" s="21" t="str">
        <f>[6]Março!$I$17</f>
        <v>N</v>
      </c>
      <c r="O10" s="21" t="str">
        <f>[6]Março!$I$18</f>
        <v>N</v>
      </c>
      <c r="P10" s="21" t="str">
        <f>[6]Março!$I$19</f>
        <v>N</v>
      </c>
      <c r="Q10" s="21" t="str">
        <f>[6]Março!$I$20</f>
        <v>N</v>
      </c>
      <c r="R10" s="21" t="str">
        <f>[6]Março!$I$21</f>
        <v>N</v>
      </c>
      <c r="S10" s="21" t="str">
        <f>[6]Março!$I$22</f>
        <v>N</v>
      </c>
      <c r="T10" s="18" t="str">
        <f>[6]Março!$I$23</f>
        <v>N</v>
      </c>
      <c r="U10" s="18" t="str">
        <f>[6]Março!$I$24</f>
        <v>N</v>
      </c>
      <c r="V10" s="21" t="str">
        <f>[6]Março!$I$25</f>
        <v>N</v>
      </c>
      <c r="W10" s="18" t="str">
        <f>[6]Março!$I$26</f>
        <v>N</v>
      </c>
      <c r="X10" s="18" t="str">
        <f>[6]Março!$I$27</f>
        <v>N</v>
      </c>
      <c r="Y10" s="18" t="str">
        <f>[6]Março!$I$28</f>
        <v>L</v>
      </c>
      <c r="Z10" s="18" t="str">
        <f>[6]Março!$I$29</f>
        <v>N</v>
      </c>
      <c r="AA10" s="18" t="str">
        <f>[6]Março!$I$30</f>
        <v>SE</v>
      </c>
      <c r="AB10" s="18" t="str">
        <f>[6]Março!$I$31</f>
        <v>N</v>
      </c>
      <c r="AC10" s="18" t="str">
        <f>[6]Março!$I$32</f>
        <v>L</v>
      </c>
      <c r="AD10" s="18" t="str">
        <f>[6]Março!$I$33</f>
        <v>L</v>
      </c>
      <c r="AE10" s="18" t="str">
        <f>[6]Março!$I$34</f>
        <v>L</v>
      </c>
      <c r="AF10" s="18" t="str">
        <f>[6]Março!$I$35</f>
        <v>N</v>
      </c>
      <c r="AG10" s="115" t="str">
        <f>[6]Março!$I$36</f>
        <v>N</v>
      </c>
      <c r="AH10" s="2"/>
    </row>
    <row r="11" spans="1:35" ht="12" customHeight="1" x14ac:dyDescent="0.2">
      <c r="A11" s="148" t="s">
        <v>3</v>
      </c>
      <c r="B11" s="21" t="str">
        <f>[7]Março!$I$5</f>
        <v>L</v>
      </c>
      <c r="C11" s="21" t="str">
        <f>[7]Março!$I$6</f>
        <v>L</v>
      </c>
      <c r="D11" s="21" t="str">
        <f>[7]Março!$I$7</f>
        <v>NO</v>
      </c>
      <c r="E11" s="21" t="str">
        <f>[7]Março!$I$8</f>
        <v>NO</v>
      </c>
      <c r="F11" s="21" t="str">
        <f>[7]Março!$I$9</f>
        <v>NO</v>
      </c>
      <c r="G11" s="21" t="str">
        <f>[7]Março!$I$10</f>
        <v>O</v>
      </c>
      <c r="H11" s="21" t="str">
        <f>[7]Março!$I$11</f>
        <v>NO</v>
      </c>
      <c r="I11" s="21" t="str">
        <f>[7]Março!$I$12</f>
        <v>O</v>
      </c>
      <c r="J11" s="21" t="str">
        <f>[7]Março!$I$13</f>
        <v>O</v>
      </c>
      <c r="K11" s="21" t="str">
        <f>[7]Março!$I$14</f>
        <v>O</v>
      </c>
      <c r="L11" s="21" t="str">
        <f>[7]Março!$I$15</f>
        <v>O</v>
      </c>
      <c r="M11" s="21" t="str">
        <f>[7]Março!$I$16</f>
        <v>NO</v>
      </c>
      <c r="N11" s="21" t="str">
        <f>[7]Março!$I$17</f>
        <v>O</v>
      </c>
      <c r="O11" s="21" t="str">
        <f>[7]Março!$I$18</f>
        <v>SO</v>
      </c>
      <c r="P11" s="21" t="str">
        <f>[7]Março!$I$19</f>
        <v>NO</v>
      </c>
      <c r="Q11" s="21" t="str">
        <f>[7]Março!$I$20</f>
        <v>NO</v>
      </c>
      <c r="R11" s="21" t="str">
        <f>[7]Março!$I$21</f>
        <v>N</v>
      </c>
      <c r="S11" s="21" t="str">
        <f>[7]Março!$I$22</f>
        <v>L</v>
      </c>
      <c r="T11" s="18" t="str">
        <f>[7]Março!$I$23</f>
        <v>O</v>
      </c>
      <c r="U11" s="18" t="str">
        <f>[7]Março!$I$24</f>
        <v>NO</v>
      </c>
      <c r="V11" s="18" t="str">
        <f>[7]Março!$I$25</f>
        <v>O</v>
      </c>
      <c r="W11" s="18" t="str">
        <f>[7]Março!$I$26</f>
        <v>SE</v>
      </c>
      <c r="X11" s="18" t="str">
        <f>[7]Março!$I$27</f>
        <v>O</v>
      </c>
      <c r="Y11" s="18" t="str">
        <f>[7]Março!$I$28</f>
        <v>O</v>
      </c>
      <c r="Z11" s="18" t="str">
        <f>[7]Março!$I$29</f>
        <v>NO</v>
      </c>
      <c r="AA11" s="18" t="str">
        <f>[7]Março!$I$30</f>
        <v>SO</v>
      </c>
      <c r="AB11" s="18" t="str">
        <f>[7]Março!$I$31</f>
        <v>L</v>
      </c>
      <c r="AC11" s="18" t="str">
        <f>[7]Março!$I$32</f>
        <v>O</v>
      </c>
      <c r="AD11" s="18" t="str">
        <f>[7]Março!$I$33</f>
        <v>O</v>
      </c>
      <c r="AE11" s="18" t="str">
        <f>[7]Março!$I$34</f>
        <v>O</v>
      </c>
      <c r="AF11" s="18" t="str">
        <f>[7]Março!$I$35</f>
        <v>O</v>
      </c>
      <c r="AG11" s="115" t="str">
        <f>[7]Março!$I$36</f>
        <v>O</v>
      </c>
      <c r="AH11" s="2"/>
    </row>
    <row r="12" spans="1:35" ht="12" customHeight="1" x14ac:dyDescent="0.2">
      <c r="A12" s="148" t="s">
        <v>4</v>
      </c>
      <c r="B12" s="21" t="str">
        <f>[8]Março!$I$5</f>
        <v>O</v>
      </c>
      <c r="C12" s="21" t="str">
        <f>[8]Março!$I$6</f>
        <v>L</v>
      </c>
      <c r="D12" s="21" t="str">
        <f>[8]Março!$I$7</f>
        <v>NE</v>
      </c>
      <c r="E12" s="21" t="str">
        <f>[8]Março!$I$8</f>
        <v>SE</v>
      </c>
      <c r="F12" s="21" t="str">
        <f>[8]Março!$I$9</f>
        <v>O</v>
      </c>
      <c r="G12" s="21" t="str">
        <f>[8]Março!$I$10</f>
        <v>L</v>
      </c>
      <c r="H12" s="21" t="str">
        <f>[8]Março!$I$11</f>
        <v>S</v>
      </c>
      <c r="I12" s="21" t="str">
        <f>[8]Março!$I$12</f>
        <v>SE</v>
      </c>
      <c r="J12" s="21" t="str">
        <f>[8]Março!$I$13</f>
        <v>SE</v>
      </c>
      <c r="K12" s="21" t="str">
        <f>[8]Março!$I$14</f>
        <v>L</v>
      </c>
      <c r="L12" s="21" t="str">
        <f>[8]Março!$I$15</f>
        <v>SE</v>
      </c>
      <c r="M12" s="21" t="str">
        <f>[8]Março!$I$16</f>
        <v>SE</v>
      </c>
      <c r="N12" s="21" t="str">
        <f>[8]Março!$I$17</f>
        <v>SE</v>
      </c>
      <c r="O12" s="21" t="str">
        <f>[8]Março!$I$18</f>
        <v>S</v>
      </c>
      <c r="P12" s="21" t="str">
        <f>[8]Março!$I$19</f>
        <v>S</v>
      </c>
      <c r="Q12" s="21" t="str">
        <f>[8]Março!$I$20</f>
        <v>S</v>
      </c>
      <c r="R12" s="21" t="str">
        <f>[8]Março!$I$21</f>
        <v>SE</v>
      </c>
      <c r="S12" s="21" t="str">
        <f>[8]Março!$I$22</f>
        <v>SE</v>
      </c>
      <c r="T12" s="18" t="str">
        <f>[8]Março!$I$23</f>
        <v>NO</v>
      </c>
      <c r="U12" s="18" t="str">
        <f>[8]Março!$I$24</f>
        <v>S</v>
      </c>
      <c r="V12" s="18" t="str">
        <f>[8]Março!$I$25</f>
        <v>SE</v>
      </c>
      <c r="W12" s="18" t="str">
        <f>[8]Março!$I$26</f>
        <v>SO</v>
      </c>
      <c r="X12" s="18" t="str">
        <f>[8]Março!$I$27</f>
        <v>SO</v>
      </c>
      <c r="Y12" s="18" t="str">
        <f>[8]Março!$I$28</f>
        <v>SO</v>
      </c>
      <c r="Z12" s="18" t="str">
        <f>[8]Março!$I$29</f>
        <v>SO</v>
      </c>
      <c r="AA12" s="18" t="str">
        <f>[8]Março!$I$30</f>
        <v>NO</v>
      </c>
      <c r="AB12" s="18" t="str">
        <f>[8]Março!$I$31</f>
        <v>O</v>
      </c>
      <c r="AC12" s="18" t="str">
        <f>[8]Março!$I$32</f>
        <v>NO</v>
      </c>
      <c r="AD12" s="18" t="str">
        <f>[8]Março!$I$33</f>
        <v>NO</v>
      </c>
      <c r="AE12" s="18" t="str">
        <f>[8]Março!$I$34</f>
        <v>N</v>
      </c>
      <c r="AF12" s="18" t="str">
        <f>[8]Março!$I$35</f>
        <v>S</v>
      </c>
      <c r="AG12" s="115" t="str">
        <f>[8]Março!$I$36</f>
        <v>SE</v>
      </c>
      <c r="AH12" s="2"/>
    </row>
    <row r="13" spans="1:35" ht="11.25" customHeight="1" x14ac:dyDescent="0.2">
      <c r="A13" s="148" t="s">
        <v>5</v>
      </c>
      <c r="B13" s="18" t="str">
        <f>[9]Março!$I$5</f>
        <v>SE</v>
      </c>
      <c r="C13" s="18" t="str">
        <f>[9]Março!$I$6</f>
        <v>L</v>
      </c>
      <c r="D13" s="18" t="str">
        <f>[9]Março!$I$7</f>
        <v>SO</v>
      </c>
      <c r="E13" s="18" t="str">
        <f>[9]Março!$I$8</f>
        <v>NE</v>
      </c>
      <c r="F13" s="18" t="str">
        <f>[9]Março!$I$9</f>
        <v>L</v>
      </c>
      <c r="G13" s="18" t="str">
        <f>[9]Março!$I$10</f>
        <v>S</v>
      </c>
      <c r="H13" s="18" t="str">
        <f>[9]Março!$I$11</f>
        <v>O</v>
      </c>
      <c r="I13" s="18" t="str">
        <f>[9]Março!$I$12</f>
        <v>NO</v>
      </c>
      <c r="J13" s="18" t="str">
        <f>[9]Março!$I$13</f>
        <v>NO</v>
      </c>
      <c r="K13" s="18" t="str">
        <f>[9]Março!$I$14</f>
        <v>L</v>
      </c>
      <c r="L13" s="18" t="str">
        <f>[9]Março!$I$15</f>
        <v>NO</v>
      </c>
      <c r="M13" s="18" t="str">
        <f>[9]Março!$I$16</f>
        <v>NO</v>
      </c>
      <c r="N13" s="18" t="str">
        <f>[9]Março!$I$17</f>
        <v>NO</v>
      </c>
      <c r="O13" s="18" t="str">
        <f>[9]Março!$I$18</f>
        <v>NO</v>
      </c>
      <c r="P13" s="18" t="str">
        <f>[9]Março!$I$19</f>
        <v>NO</v>
      </c>
      <c r="Q13" s="18" t="str">
        <f>[9]Março!$I$20</f>
        <v>N</v>
      </c>
      <c r="R13" s="18" t="str">
        <f>[9]Março!$I$21</f>
        <v>N</v>
      </c>
      <c r="S13" s="18" t="str">
        <f>[9]Março!$I$22</f>
        <v>N</v>
      </c>
      <c r="T13" s="18" t="str">
        <f>[9]Março!$I$23</f>
        <v>NO</v>
      </c>
      <c r="U13" s="18" t="str">
        <f>[9]Março!$I$24</f>
        <v>SO</v>
      </c>
      <c r="V13" s="18" t="str">
        <f>[9]Março!$I$25</f>
        <v>SO</v>
      </c>
      <c r="W13" s="18" t="str">
        <f>[9]Março!$I$26</f>
        <v>L</v>
      </c>
      <c r="X13" s="18" t="str">
        <f>[9]Março!$I$27</f>
        <v>NO</v>
      </c>
      <c r="Y13" s="18" t="str">
        <f>[9]Março!$I$28</f>
        <v>NO</v>
      </c>
      <c r="Z13" s="18" t="str">
        <f>[9]Março!$I$29</f>
        <v>SO</v>
      </c>
      <c r="AA13" s="18" t="str">
        <f>[9]Março!$I$30</f>
        <v>SO</v>
      </c>
      <c r="AB13" s="18" t="str">
        <f>[9]Março!$I$31</f>
        <v>SO</v>
      </c>
      <c r="AC13" s="18" t="str">
        <f>[9]Março!$I$32</f>
        <v>NE</v>
      </c>
      <c r="AD13" s="18" t="str">
        <f>[9]Março!$I$33</f>
        <v>SE</v>
      </c>
      <c r="AE13" s="18" t="str">
        <f>[9]Março!$I$34</f>
        <v>L</v>
      </c>
      <c r="AF13" s="18" t="str">
        <f>[9]Março!$I$35</f>
        <v>NO</v>
      </c>
      <c r="AG13" s="115" t="s">
        <v>137</v>
      </c>
      <c r="AH13" s="2"/>
    </row>
    <row r="14" spans="1:35" ht="12.75" customHeight="1" x14ac:dyDescent="0.2">
      <c r="A14" s="148" t="s">
        <v>48</v>
      </c>
      <c r="B14" s="18" t="str">
        <f>[10]Março!$I$5</f>
        <v>NE</v>
      </c>
      <c r="C14" s="18" t="str">
        <f>[10]Março!$I$6</f>
        <v>NE</v>
      </c>
      <c r="D14" s="18" t="str">
        <f>[10]Março!$I$7</f>
        <v>NE</v>
      </c>
      <c r="E14" s="18" t="str">
        <f>[10]Março!$I$8</f>
        <v>NE</v>
      </c>
      <c r="F14" s="18" t="str">
        <f>[10]Março!$I$9</f>
        <v>NE</v>
      </c>
      <c r="G14" s="18" t="str">
        <f>[10]Março!$I$10</f>
        <v>NE</v>
      </c>
      <c r="H14" s="18" t="str">
        <f>[10]Março!$I$11</f>
        <v>NE</v>
      </c>
      <c r="I14" s="18" t="str">
        <f>[10]Março!$I$12</f>
        <v>O</v>
      </c>
      <c r="J14" s="18" t="str">
        <f>[10]Março!$I$13</f>
        <v>N</v>
      </c>
      <c r="K14" s="18" t="str">
        <f>[10]Março!$I$14</f>
        <v>NE</v>
      </c>
      <c r="L14" s="18" t="str">
        <f>[10]Março!$I$15</f>
        <v>O</v>
      </c>
      <c r="M14" s="18" t="str">
        <f>[10]Março!$I$16</f>
        <v>O</v>
      </c>
      <c r="N14" s="18" t="str">
        <f>[10]Março!$I$17</f>
        <v>O</v>
      </c>
      <c r="O14" s="18" t="str">
        <f>[10]Março!$I$18</f>
        <v>N</v>
      </c>
      <c r="P14" s="18" t="str">
        <f>[10]Março!$I$19</f>
        <v>N</v>
      </c>
      <c r="Q14" s="18" t="str">
        <f>[10]Março!$I$20</f>
        <v>N</v>
      </c>
      <c r="R14" s="18" t="str">
        <f>[10]Março!$I$21</f>
        <v>NE</v>
      </c>
      <c r="S14" s="18" t="str">
        <f>[10]Março!$I$22</f>
        <v>N</v>
      </c>
      <c r="T14" s="18" t="str">
        <f>[10]Março!$I$23</f>
        <v>O</v>
      </c>
      <c r="U14" s="18" t="str">
        <f>[10]Março!$I$24</f>
        <v>NE</v>
      </c>
      <c r="V14" s="18" t="str">
        <f>[10]Março!$I$25</f>
        <v>O</v>
      </c>
      <c r="W14" s="18" t="str">
        <f>[10]Março!$I$26</f>
        <v>NE</v>
      </c>
      <c r="X14" s="18" t="str">
        <f>[10]Março!$I$27</f>
        <v>NE</v>
      </c>
      <c r="Y14" s="18" t="str">
        <f>[10]Março!$I$28</f>
        <v>N</v>
      </c>
      <c r="Z14" s="18" t="str">
        <f>[10]Março!$I$29</f>
        <v>NE</v>
      </c>
      <c r="AA14" s="18" t="str">
        <f>[10]Março!$I$30</f>
        <v>L</v>
      </c>
      <c r="AB14" s="18" t="str">
        <f>[10]Março!$I$31</f>
        <v>NE</v>
      </c>
      <c r="AC14" s="18" t="str">
        <f>[10]Março!$I$32</f>
        <v>S</v>
      </c>
      <c r="AD14" s="18" t="str">
        <f>[10]Março!$I$33</f>
        <v>L</v>
      </c>
      <c r="AE14" s="18" t="str">
        <f>[10]Março!$I$34</f>
        <v>L</v>
      </c>
      <c r="AF14" s="18" t="str">
        <f>[10]Março!$I$35</f>
        <v>NE</v>
      </c>
      <c r="AG14" s="115" t="str">
        <f>[10]Março!$I$36</f>
        <v>NE</v>
      </c>
      <c r="AH14" s="2"/>
      <c r="AI14" s="24" t="s">
        <v>50</v>
      </c>
    </row>
    <row r="15" spans="1:35" ht="12" customHeight="1" x14ac:dyDescent="0.2">
      <c r="A15" s="148" t="s">
        <v>6</v>
      </c>
      <c r="B15" s="18" t="str">
        <f>[11]Março!$I$5</f>
        <v>L</v>
      </c>
      <c r="C15" s="18" t="str">
        <f>[11]Março!$I$6</f>
        <v>L</v>
      </c>
      <c r="D15" s="18" t="str">
        <f>[11]Março!$I$7</f>
        <v>L</v>
      </c>
      <c r="E15" s="18" t="str">
        <f>[11]Março!$I$8</f>
        <v>L</v>
      </c>
      <c r="F15" s="18" t="str">
        <f>[11]Março!$I$9</f>
        <v>SE</v>
      </c>
      <c r="G15" s="18" t="str">
        <f>[11]Março!$I$10</f>
        <v>NO</v>
      </c>
      <c r="H15" s="18" t="str">
        <f>[11]Março!$I$11</f>
        <v>NO</v>
      </c>
      <c r="I15" s="18" t="str">
        <f>[11]Março!$I$12</f>
        <v>NO</v>
      </c>
      <c r="J15" s="18" t="str">
        <f>[11]Março!$I$13</f>
        <v>O</v>
      </c>
      <c r="K15" s="18" t="str">
        <f>[11]Março!$I$14</f>
        <v>NO</v>
      </c>
      <c r="L15" s="18" t="str">
        <f>[11]Março!$I$15</f>
        <v>O</v>
      </c>
      <c r="M15" s="18" t="str">
        <f>[11]Março!$I$16</f>
        <v>NO</v>
      </c>
      <c r="N15" s="18" t="str">
        <f>[11]Março!$I$17</f>
        <v>NO</v>
      </c>
      <c r="O15" s="18" t="str">
        <f>[11]Março!$I$18</f>
        <v>NO</v>
      </c>
      <c r="P15" s="18" t="str">
        <f>[11]Março!$I$19</f>
        <v>O</v>
      </c>
      <c r="Q15" s="18" t="str">
        <f>[11]Março!$I$20</f>
        <v>L</v>
      </c>
      <c r="R15" s="18" t="str">
        <f>[11]Março!$I$21</f>
        <v>O</v>
      </c>
      <c r="S15" s="18" t="str">
        <f>[11]Março!$I$22</f>
        <v>NO</v>
      </c>
      <c r="T15" s="18" t="str">
        <f>[11]Março!$I$23</f>
        <v>O</v>
      </c>
      <c r="U15" s="18" t="str">
        <f>[11]Março!$I$24</f>
        <v>O</v>
      </c>
      <c r="V15" s="18" t="str">
        <f>[11]Março!$I$25</f>
        <v>O</v>
      </c>
      <c r="W15" s="18" t="str">
        <f>[11]Março!$I$26</f>
        <v>NO</v>
      </c>
      <c r="X15" s="18" t="str">
        <f>[11]Março!$I$27</f>
        <v>O</v>
      </c>
      <c r="Y15" s="18" t="str">
        <f>[11]Março!$I$28</f>
        <v>L</v>
      </c>
      <c r="Z15" s="18" t="str">
        <f>[11]Março!$I$29</f>
        <v>NO</v>
      </c>
      <c r="AA15" s="18" t="str">
        <f>[11]Março!$I$30</f>
        <v>SE</v>
      </c>
      <c r="AB15" s="18" t="str">
        <f>[11]Março!$I$31</f>
        <v>L</v>
      </c>
      <c r="AC15" s="18" t="str">
        <f>[11]Março!$I$32</f>
        <v>L</v>
      </c>
      <c r="AD15" s="18" t="str">
        <f>[11]Março!$I$33</f>
        <v>L</v>
      </c>
      <c r="AE15" s="18" t="str">
        <f>[11]Março!$I$34</f>
        <v>L</v>
      </c>
      <c r="AF15" s="18" t="str">
        <f>[11]Março!$I$35</f>
        <v>L</v>
      </c>
      <c r="AG15" s="115" t="str">
        <f>[11]Março!$I$36</f>
        <v>L</v>
      </c>
      <c r="AH15" s="2"/>
    </row>
    <row r="16" spans="1:35" ht="10.5" customHeight="1" x14ac:dyDescent="0.2">
      <c r="A16" s="148" t="s">
        <v>7</v>
      </c>
      <c r="B16" s="21" t="str">
        <f>[12]Março!$I$5</f>
        <v>N</v>
      </c>
      <c r="C16" s="21" t="str">
        <f>[12]Março!$I$6</f>
        <v>SO</v>
      </c>
      <c r="D16" s="21" t="str">
        <f>[12]Março!$I$7</f>
        <v>S</v>
      </c>
      <c r="E16" s="21" t="str">
        <f>[12]Março!$I$8</f>
        <v>SE</v>
      </c>
      <c r="F16" s="21" t="str">
        <f>[12]Março!$I$9</f>
        <v>SE</v>
      </c>
      <c r="G16" s="21" t="str">
        <f>[12]Março!$I$10</f>
        <v>O</v>
      </c>
      <c r="H16" s="21" t="str">
        <f>[12]Março!$I$11</f>
        <v>SO</v>
      </c>
      <c r="I16" s="21" t="str">
        <f>[12]Março!$I$12</f>
        <v>S</v>
      </c>
      <c r="J16" s="21" t="str">
        <f>[12]Março!$I$13</f>
        <v>NE</v>
      </c>
      <c r="K16" s="21" t="str">
        <f>[12]Março!$I$14</f>
        <v>NO</v>
      </c>
      <c r="L16" s="21" t="str">
        <f>[12]Março!$I$15</f>
        <v>NO</v>
      </c>
      <c r="M16" s="21" t="str">
        <f>[12]Março!$I$16</f>
        <v>O</v>
      </c>
      <c r="N16" s="21" t="str">
        <f>[12]Março!$I$17</f>
        <v>N</v>
      </c>
      <c r="O16" s="21" t="str">
        <f>[12]Março!$I$18</f>
        <v>N</v>
      </c>
      <c r="P16" s="21" t="str">
        <f>[12]Março!$I$19</f>
        <v>N</v>
      </c>
      <c r="Q16" s="21" t="str">
        <f>[12]Março!$I$20</f>
        <v>N</v>
      </c>
      <c r="R16" s="21" t="str">
        <f>[12]Março!$I$21</f>
        <v>N</v>
      </c>
      <c r="S16" s="21" t="str">
        <f>[12]Março!$I$22</f>
        <v>N</v>
      </c>
      <c r="T16" s="18" t="str">
        <f>[12]Março!$I$23</f>
        <v>O</v>
      </c>
      <c r="U16" s="18" t="str">
        <f>[12]Março!$I$24</f>
        <v>N</v>
      </c>
      <c r="V16" s="18" t="str">
        <f>[12]Março!$I$25</f>
        <v>SO</v>
      </c>
      <c r="W16" s="18" t="str">
        <f>[12]Março!$I$26</f>
        <v>NO</v>
      </c>
      <c r="X16" s="18" t="str">
        <f>[12]Março!$I$27</f>
        <v>NO</v>
      </c>
      <c r="Y16" s="18" t="str">
        <f>[12]Março!$I$28</f>
        <v>N</v>
      </c>
      <c r="Z16" s="18" t="str">
        <f>[12]Março!$I$29</f>
        <v>S</v>
      </c>
      <c r="AA16" s="18" t="str">
        <f>[12]Março!$I$30</f>
        <v>S</v>
      </c>
      <c r="AB16" s="18" t="str">
        <f>[12]Março!$I$31</f>
        <v>S</v>
      </c>
      <c r="AC16" s="18" t="str">
        <f>[12]Março!$I$32</f>
        <v>N</v>
      </c>
      <c r="AD16" s="18" t="str">
        <f>[12]Março!$I$33</f>
        <v>NE</v>
      </c>
      <c r="AE16" s="18" t="str">
        <f>[12]Março!$I$34</f>
        <v>NE</v>
      </c>
      <c r="AF16" s="18" t="str">
        <f>[12]Março!$I$35</f>
        <v>NE</v>
      </c>
      <c r="AG16" s="115" t="str">
        <f>[12]Março!$I$36</f>
        <v>N</v>
      </c>
      <c r="AH16" s="2"/>
    </row>
    <row r="17" spans="1:34" ht="11.25" customHeight="1" x14ac:dyDescent="0.2">
      <c r="A17" s="148" t="s">
        <v>8</v>
      </c>
      <c r="B17" s="21" t="str">
        <f>[13]Março!$I$5</f>
        <v>N</v>
      </c>
      <c r="C17" s="21" t="str">
        <f>[13]Março!$I$6</f>
        <v>O</v>
      </c>
      <c r="D17" s="21" t="str">
        <f>[13]Março!$I$7</f>
        <v>O</v>
      </c>
      <c r="E17" s="21" t="str">
        <f>[13]Março!$I$8</f>
        <v>S</v>
      </c>
      <c r="F17" s="21" t="str">
        <f>[13]Março!$I$9</f>
        <v>SO</v>
      </c>
      <c r="G17" s="21" t="str">
        <f>[13]Março!$I$10</f>
        <v>SO</v>
      </c>
      <c r="H17" s="21" t="str">
        <f>[13]Março!$I$11</f>
        <v>SO</v>
      </c>
      <c r="I17" s="21" t="str">
        <f>[13]Março!$I$12</f>
        <v>S</v>
      </c>
      <c r="J17" s="21" t="str">
        <f>[13]Março!$I$13</f>
        <v>NE</v>
      </c>
      <c r="K17" s="21" t="str">
        <f>[13]Março!$I$14</f>
        <v>N</v>
      </c>
      <c r="L17" s="21" t="str">
        <f>[13]Março!$I$15</f>
        <v>O</v>
      </c>
      <c r="M17" s="21" t="str">
        <f>[13]Março!$I$16</f>
        <v>O</v>
      </c>
      <c r="N17" s="21" t="str">
        <f>[13]Março!$I$17</f>
        <v>NO</v>
      </c>
      <c r="O17" s="21" t="str">
        <f>[13]Março!$I$18</f>
        <v>N</v>
      </c>
      <c r="P17" s="21" t="str">
        <f>[13]Março!$I$19</f>
        <v>O</v>
      </c>
      <c r="Q17" s="18" t="str">
        <f>[13]Março!$I$20</f>
        <v>NO</v>
      </c>
      <c r="R17" s="18" t="str">
        <f>[13]Março!$I$21</f>
        <v>N</v>
      </c>
      <c r="S17" s="18" t="str">
        <f>[13]Março!$I$22</f>
        <v>NO</v>
      </c>
      <c r="T17" s="18" t="str">
        <f>[13]Março!$I$23</f>
        <v>O</v>
      </c>
      <c r="U17" s="18" t="str">
        <f>[13]Março!$I$24</f>
        <v>NE</v>
      </c>
      <c r="V17" s="18" t="str">
        <f>[13]Março!$I$25</f>
        <v>S</v>
      </c>
      <c r="W17" s="18" t="str">
        <f>[13]Março!$I$26</f>
        <v>NE</v>
      </c>
      <c r="X17" s="18" t="str">
        <f>[13]Março!$I$27</f>
        <v>NE</v>
      </c>
      <c r="Y17" s="18" t="str">
        <f>[13]Março!$I$28</f>
        <v>NE</v>
      </c>
      <c r="Z17" s="18" t="str">
        <f>[13]Março!$I$29</f>
        <v>SE</v>
      </c>
      <c r="AA17" s="18" t="str">
        <f>[13]Março!$I$30</f>
        <v>S</v>
      </c>
      <c r="AB17" s="18" t="str">
        <f>[13]Março!$I$31</f>
        <v>S</v>
      </c>
      <c r="AC17" s="18" t="str">
        <f>[13]Março!$I$32</f>
        <v>NO</v>
      </c>
      <c r="AD17" s="18" t="str">
        <f>[13]Março!$I$33</f>
        <v>NE</v>
      </c>
      <c r="AE17" s="18" t="str">
        <f>[13]Março!$I$34</f>
        <v>L</v>
      </c>
      <c r="AF17" s="18" t="str">
        <f>[13]Março!$I$35</f>
        <v>NE</v>
      </c>
      <c r="AG17" s="115" t="str">
        <f>[13]Março!$I$36</f>
        <v>O</v>
      </c>
      <c r="AH17" s="2"/>
    </row>
    <row r="18" spans="1:34" ht="12" customHeight="1" x14ac:dyDescent="0.2">
      <c r="A18" s="148" t="s">
        <v>9</v>
      </c>
      <c r="B18" s="21" t="str">
        <f>[14]Março!$I$5</f>
        <v>N</v>
      </c>
      <c r="C18" s="21" t="str">
        <f>[14]Março!$I$6</f>
        <v>N</v>
      </c>
      <c r="D18" s="21" t="str">
        <f>[14]Março!$I$7</f>
        <v>SO</v>
      </c>
      <c r="E18" s="21" t="str">
        <f>[14]Março!$I$8</f>
        <v>S</v>
      </c>
      <c r="F18" s="21" t="str">
        <f>[14]Março!$I$9</f>
        <v>N</v>
      </c>
      <c r="G18" s="21" t="str">
        <f>[14]Março!$I$10</f>
        <v>SO</v>
      </c>
      <c r="H18" s="21" t="str">
        <f>[14]Março!$I$11</f>
        <v>SO</v>
      </c>
      <c r="I18" s="21" t="str">
        <f>[14]Março!$I$12</f>
        <v>S</v>
      </c>
      <c r="J18" s="21" t="str">
        <f>[14]Março!$I$13</f>
        <v>L</v>
      </c>
      <c r="K18" s="21" t="str">
        <f>[14]Março!$I$14</f>
        <v>NO</v>
      </c>
      <c r="L18" s="21" t="str">
        <f>[14]Março!$I$15</f>
        <v>NO</v>
      </c>
      <c r="M18" s="21" t="str">
        <f>[14]Março!$I$16</f>
        <v>O</v>
      </c>
      <c r="N18" s="21" t="str">
        <f>[14]Março!$I$17</f>
        <v>NO</v>
      </c>
      <c r="O18" s="21" t="str">
        <f>[14]Março!$I$18</f>
        <v>N</v>
      </c>
      <c r="P18" s="21" t="str">
        <f>[14]Março!$I$19</f>
        <v>N</v>
      </c>
      <c r="Q18" s="21" t="str">
        <f>[14]Março!$I$20</f>
        <v>N</v>
      </c>
      <c r="R18" s="21" t="str">
        <f>[14]Março!$I$21</f>
        <v>N</v>
      </c>
      <c r="S18" s="21" t="str">
        <f>[14]Março!$I$22</f>
        <v>N</v>
      </c>
      <c r="T18" s="18" t="str">
        <f>[14]Março!$I$23</f>
        <v>SO</v>
      </c>
      <c r="U18" s="18" t="str">
        <f>[14]Março!$I$24</f>
        <v>N</v>
      </c>
      <c r="V18" s="18" t="str">
        <f>[14]Março!$I$25</f>
        <v>S</v>
      </c>
      <c r="W18" s="18" t="str">
        <f>[14]Março!$I$26</f>
        <v>N</v>
      </c>
      <c r="X18" s="18" t="str">
        <f>[14]Março!$I$27</f>
        <v>L</v>
      </c>
      <c r="Y18" s="18" t="str">
        <f>[14]Março!$I$28</f>
        <v>L</v>
      </c>
      <c r="Z18" s="18" t="str">
        <f>[14]Março!$I$29</f>
        <v>S</v>
      </c>
      <c r="AA18" s="18" t="str">
        <f>[14]Março!$I$30</f>
        <v>S</v>
      </c>
      <c r="AB18" s="18" t="str">
        <f>[14]Março!$I$31</f>
        <v>NE</v>
      </c>
      <c r="AC18" s="18" t="str">
        <f>[14]Março!$I$32</f>
        <v>N</v>
      </c>
      <c r="AD18" s="18" t="str">
        <f>[14]Março!$I$33</f>
        <v>SE</v>
      </c>
      <c r="AE18" s="18" t="str">
        <f>[14]Março!$I$34</f>
        <v>L</v>
      </c>
      <c r="AF18" s="18" t="str">
        <f>[14]Março!$I$35</f>
        <v>NE</v>
      </c>
      <c r="AG18" s="115" t="str">
        <f>[14]Março!$I$36</f>
        <v>N</v>
      </c>
      <c r="AH18" s="2"/>
    </row>
    <row r="19" spans="1:34" ht="11.25" customHeight="1" x14ac:dyDescent="0.2">
      <c r="A19" s="148" t="s">
        <v>47</v>
      </c>
      <c r="B19" s="21" t="str">
        <f>[15]Março!$I$5</f>
        <v>NE</v>
      </c>
      <c r="C19" s="21" t="str">
        <f>[15]Março!$I$6</f>
        <v>N</v>
      </c>
      <c r="D19" s="21" t="str">
        <f>[15]Março!$I$7</f>
        <v>N</v>
      </c>
      <c r="E19" s="21" t="str">
        <f>[15]Março!$I$8</f>
        <v>NO</v>
      </c>
      <c r="F19" s="21" t="str">
        <f>[15]Março!$I$9</f>
        <v>N</v>
      </c>
      <c r="G19" s="21" t="str">
        <f>[15]Março!$I$10</f>
        <v>O</v>
      </c>
      <c r="H19" s="21" t="str">
        <f>[15]Março!$I$11</f>
        <v>SO</v>
      </c>
      <c r="I19" s="21" t="str">
        <f>[15]Março!$I$12</f>
        <v>NO</v>
      </c>
      <c r="J19" s="21" t="str">
        <f>[15]Março!$I$13</f>
        <v>N</v>
      </c>
      <c r="K19" s="21" t="str">
        <f>[15]Março!$I$14</f>
        <v>N</v>
      </c>
      <c r="L19" s="21" t="str">
        <f>[15]Março!$I$15</f>
        <v>NO</v>
      </c>
      <c r="M19" s="21" t="str">
        <f>[15]Março!$I$16</f>
        <v>NO</v>
      </c>
      <c r="N19" s="21" t="str">
        <f>[15]Março!$I$17</f>
        <v>N</v>
      </c>
      <c r="O19" s="21" t="str">
        <f>[15]Março!$I$18</f>
        <v>N</v>
      </c>
      <c r="P19" s="21" t="str">
        <f>[15]Março!$I$19</f>
        <v>N</v>
      </c>
      <c r="Q19" s="21" t="str">
        <f>[15]Março!$I$20</f>
        <v>N</v>
      </c>
      <c r="R19" s="21" t="str">
        <f>[15]Março!$I$21</f>
        <v>N</v>
      </c>
      <c r="S19" s="21" t="str">
        <f>[15]Março!$I$22</f>
        <v>N</v>
      </c>
      <c r="T19" s="18" t="str">
        <f>[15]Março!$I$23</f>
        <v>N</v>
      </c>
      <c r="U19" s="18" t="str">
        <f>[15]Março!$I$24</f>
        <v>O</v>
      </c>
      <c r="V19" s="18" t="str">
        <f>[15]Março!$I$25</f>
        <v>SO</v>
      </c>
      <c r="W19" s="18" t="str">
        <f>[15]Março!$I$26</f>
        <v>N</v>
      </c>
      <c r="X19" s="18" t="str">
        <f>[15]Março!$I$27</f>
        <v>N</v>
      </c>
      <c r="Y19" s="18" t="str">
        <f>[15]Março!$I$28</f>
        <v>N</v>
      </c>
      <c r="Z19" s="18" t="str">
        <f>[15]Março!$I$29</f>
        <v>S</v>
      </c>
      <c r="AA19" s="18" t="str">
        <f>[15]Março!$I$30</f>
        <v>S</v>
      </c>
      <c r="AB19" s="18" t="str">
        <f>[15]Março!$I$31</f>
        <v>S</v>
      </c>
      <c r="AC19" s="18" t="str">
        <f>[15]Março!$I$32</f>
        <v>N</v>
      </c>
      <c r="AD19" s="18" t="str">
        <f>[15]Março!$I$33</f>
        <v>SE</v>
      </c>
      <c r="AE19" s="18" t="str">
        <f>[15]Março!$I$34</f>
        <v>SE</v>
      </c>
      <c r="AF19" s="18" t="str">
        <f>[15]Março!$I$35</f>
        <v>N</v>
      </c>
      <c r="AG19" s="115" t="str">
        <f>[15]Março!$I$36</f>
        <v>N</v>
      </c>
      <c r="AH19" s="2"/>
    </row>
    <row r="20" spans="1:34" ht="12" customHeight="1" x14ac:dyDescent="0.2">
      <c r="A20" s="148" t="s">
        <v>10</v>
      </c>
      <c r="B20" s="15" t="str">
        <f>[16]Março!$I$5</f>
        <v>SO</v>
      </c>
      <c r="C20" s="15" t="str">
        <f>[16]Março!$I$6</f>
        <v>S</v>
      </c>
      <c r="D20" s="15" t="str">
        <f>[16]Março!$I$7</f>
        <v>SE</v>
      </c>
      <c r="E20" s="15" t="str">
        <f>[16]Março!$I$8</f>
        <v>S</v>
      </c>
      <c r="F20" s="15" t="str">
        <f>[16]Março!$I$9</f>
        <v>S</v>
      </c>
      <c r="G20" s="15" t="str">
        <f>[16]Março!$I$10</f>
        <v>L</v>
      </c>
      <c r="H20" s="15" t="str">
        <f>[16]Março!$I$11</f>
        <v>L</v>
      </c>
      <c r="I20" s="15" t="str">
        <f>[16]Março!$I$12</f>
        <v>N</v>
      </c>
      <c r="J20" s="15" t="str">
        <f>[16]Março!$I$13</f>
        <v>NO</v>
      </c>
      <c r="K20" s="15" t="str">
        <f>[16]Março!$I$14</f>
        <v>SE</v>
      </c>
      <c r="L20" s="15" t="str">
        <f>[16]Março!$I$15</f>
        <v>L</v>
      </c>
      <c r="M20" s="15" t="str">
        <f>[16]Março!$I$16</f>
        <v>L</v>
      </c>
      <c r="N20" s="15" t="str">
        <f>[16]Março!$I$17</f>
        <v>SE</v>
      </c>
      <c r="O20" s="15" t="str">
        <f>[16]Março!$I$18</f>
        <v>SO</v>
      </c>
      <c r="P20" s="15" t="str">
        <f>[16]Março!$I$19</f>
        <v>S</v>
      </c>
      <c r="Q20" s="15" t="str">
        <f>[16]Março!$I$20</f>
        <v>S</v>
      </c>
      <c r="R20" s="15" t="str">
        <f>[16]Março!$I$21</f>
        <v>SO</v>
      </c>
      <c r="S20" s="15" t="str">
        <f>[16]Março!$I$22</f>
        <v>SO</v>
      </c>
      <c r="T20" s="18" t="str">
        <f>[16]Março!$I$23</f>
        <v>S</v>
      </c>
      <c r="U20" s="18" t="str">
        <f>[16]Março!$I$24</f>
        <v>N</v>
      </c>
      <c r="V20" s="18" t="str">
        <f>[16]Março!$I$25</f>
        <v>N</v>
      </c>
      <c r="W20" s="18" t="str">
        <f>[16]Março!$I$26</f>
        <v>SO</v>
      </c>
      <c r="X20" s="18" t="str">
        <f>[16]Março!$I$27</f>
        <v>SO</v>
      </c>
      <c r="Y20" s="18" t="str">
        <f>[16]Março!$I$28</f>
        <v>O</v>
      </c>
      <c r="Z20" s="18" t="str">
        <f>[16]Março!$I$29</f>
        <v>N</v>
      </c>
      <c r="AA20" s="18" t="str">
        <f>[16]Março!$I$30</f>
        <v>NE</v>
      </c>
      <c r="AB20" s="18" t="str">
        <f>[16]Março!$I$31</f>
        <v>SO</v>
      </c>
      <c r="AC20" s="18" t="str">
        <f>[16]Março!$I$32</f>
        <v>S</v>
      </c>
      <c r="AD20" s="18" t="str">
        <f>[16]Março!$I$33</f>
        <v>NO</v>
      </c>
      <c r="AE20" s="18" t="str">
        <f>[16]Março!$I$34</f>
        <v>NO</v>
      </c>
      <c r="AF20" s="18" t="str">
        <f>[16]Março!$I$35</f>
        <v>SO</v>
      </c>
      <c r="AG20" s="115" t="str">
        <f>[16]Março!$I$36</f>
        <v>SO</v>
      </c>
      <c r="AH20" s="2"/>
    </row>
    <row r="21" spans="1:34" ht="11.25" customHeight="1" x14ac:dyDescent="0.2">
      <c r="A21" s="148" t="s">
        <v>11</v>
      </c>
      <c r="B21" s="21" t="str">
        <f>[17]Março!$I$5</f>
        <v>SE</v>
      </c>
      <c r="C21" s="21" t="str">
        <f>[17]Março!$I$6</f>
        <v>SO</v>
      </c>
      <c r="D21" s="21" t="str">
        <f>[17]Março!$I$7</f>
        <v>NO</v>
      </c>
      <c r="E21" s="21" t="str">
        <f>[17]Março!$I$8</f>
        <v>NE</v>
      </c>
      <c r="F21" s="21" t="str">
        <f>[17]Março!$I$9</f>
        <v>SO</v>
      </c>
      <c r="G21" s="21" t="str">
        <f>[17]Março!$I$10</f>
        <v>N</v>
      </c>
      <c r="H21" s="21" t="str">
        <f>[17]Março!$I$11</f>
        <v>NE</v>
      </c>
      <c r="I21" s="21" t="str">
        <f>[17]Março!$I$12</f>
        <v>N</v>
      </c>
      <c r="J21" s="21" t="str">
        <f>[17]Março!$I$13</f>
        <v>O</v>
      </c>
      <c r="K21" s="21" t="str">
        <f>[17]Março!$I$14</f>
        <v>NE</v>
      </c>
      <c r="L21" s="21" t="str">
        <f>[17]Março!$I$15</f>
        <v>NE</v>
      </c>
      <c r="M21" s="21" t="str">
        <f>[17]Março!$I$16</f>
        <v>NE</v>
      </c>
      <c r="N21" s="21" t="str">
        <f>[17]Março!$I$17</f>
        <v>L</v>
      </c>
      <c r="O21" s="21" t="str">
        <f>[17]Março!$I$18</f>
        <v>L</v>
      </c>
      <c r="P21" s="21" t="str">
        <f>[17]Março!$I$19</f>
        <v>L</v>
      </c>
      <c r="Q21" s="21" t="str">
        <f>[17]Março!$I$20</f>
        <v>NE</v>
      </c>
      <c r="R21" s="21" t="str">
        <f>[17]Março!$I$21</f>
        <v>L</v>
      </c>
      <c r="S21" s="21" t="str">
        <f>[17]Março!$I$22</f>
        <v>NE</v>
      </c>
      <c r="T21" s="18" t="str">
        <f>[17]Março!$I$23</f>
        <v>NE</v>
      </c>
      <c r="U21" s="18" t="str">
        <f>[17]Março!$I$24</f>
        <v>SE</v>
      </c>
      <c r="V21" s="18" t="str">
        <f>[17]Março!$I$25</f>
        <v>N</v>
      </c>
      <c r="W21" s="18" t="str">
        <f>[17]Março!$I$26</f>
        <v>L</v>
      </c>
      <c r="X21" s="18" t="str">
        <f>[17]Março!$I$27</f>
        <v>L</v>
      </c>
      <c r="Y21" s="18" t="str">
        <f>[17]Março!$I$28</f>
        <v>SO</v>
      </c>
      <c r="Z21" s="18" t="str">
        <f>[17]Março!$I$29</f>
        <v>O</v>
      </c>
      <c r="AA21" s="18" t="str">
        <f>[17]Março!$I$30</f>
        <v>NO</v>
      </c>
      <c r="AB21" s="18" t="str">
        <f>[17]Março!$I$31</f>
        <v>NO</v>
      </c>
      <c r="AC21" s="18" t="str">
        <f>[17]Março!$I$32</f>
        <v>SE</v>
      </c>
      <c r="AD21" s="18" t="str">
        <f>[17]Março!$I$33</f>
        <v>SO</v>
      </c>
      <c r="AE21" s="18" t="str">
        <f>[17]Março!$I$34</f>
        <v>SO</v>
      </c>
      <c r="AF21" s="18" t="str">
        <f>[17]Março!$I$35</f>
        <v>SE</v>
      </c>
      <c r="AG21" s="115" t="str">
        <f>[17]Março!$I$36</f>
        <v>NE</v>
      </c>
      <c r="AH21" s="2"/>
    </row>
    <row r="22" spans="1:34" ht="11.25" customHeight="1" x14ac:dyDescent="0.2">
      <c r="A22" s="148" t="s">
        <v>12</v>
      </c>
      <c r="B22" s="21" t="str">
        <f>[18]Março!$I$5</f>
        <v>S</v>
      </c>
      <c r="C22" s="21" t="str">
        <f>[18]Março!$I$6</f>
        <v>S</v>
      </c>
      <c r="D22" s="21" t="str">
        <f>[18]Março!$I$7</f>
        <v>S</v>
      </c>
      <c r="E22" s="21" t="str">
        <f>[18]Março!$I$8</f>
        <v>S</v>
      </c>
      <c r="F22" s="21" t="str">
        <f>[18]Março!$I$9</f>
        <v>N</v>
      </c>
      <c r="G22" s="21" t="str">
        <f>[18]Março!$I$10</f>
        <v>SO</v>
      </c>
      <c r="H22" s="21" t="str">
        <f>[18]Março!$I$11</f>
        <v>SO</v>
      </c>
      <c r="I22" s="21" t="str">
        <f>[18]Março!$I$12</f>
        <v>N</v>
      </c>
      <c r="J22" s="21" t="str">
        <f>[18]Março!$I$13</f>
        <v>N</v>
      </c>
      <c r="K22" s="21" t="str">
        <f>[18]Março!$I$14</f>
        <v>L</v>
      </c>
      <c r="L22" s="21" t="str">
        <f>[18]Março!$I$15</f>
        <v>NO</v>
      </c>
      <c r="M22" s="21" t="str">
        <f>[18]Março!$I$16</f>
        <v>NO</v>
      </c>
      <c r="N22" s="21" t="str">
        <f>[18]Março!$I$17</f>
        <v>N</v>
      </c>
      <c r="O22" s="21" t="str">
        <f>[18]Março!$I$18</f>
        <v>N</v>
      </c>
      <c r="P22" s="21" t="str">
        <f>[18]Março!$I$19</f>
        <v>N</v>
      </c>
      <c r="Q22" s="21" t="str">
        <f>[18]Março!$I$20</f>
        <v>N</v>
      </c>
      <c r="R22" s="21" t="str">
        <f>[18]Março!$I$21</f>
        <v>N</v>
      </c>
      <c r="S22" s="21" t="str">
        <f>[18]Março!$I$22</f>
        <v>N</v>
      </c>
      <c r="T22" s="21" t="str">
        <f>[18]Março!$I$23</f>
        <v>N</v>
      </c>
      <c r="U22" s="21" t="str">
        <f>[18]Março!$I$24</f>
        <v>O</v>
      </c>
      <c r="V22" s="21" t="str">
        <f>[18]Março!$I$25</f>
        <v>S</v>
      </c>
      <c r="W22" s="21" t="str">
        <f>[18]Março!$I$26</f>
        <v>SO</v>
      </c>
      <c r="X22" s="21" t="str">
        <f>[18]Março!$I$27</f>
        <v>N</v>
      </c>
      <c r="Y22" s="21" t="str">
        <f>[18]Março!$I$28</f>
        <v>N</v>
      </c>
      <c r="Z22" s="21" t="str">
        <f>[18]Março!$I$29</f>
        <v>S</v>
      </c>
      <c r="AA22" s="21" t="str">
        <f>[18]Março!$I$30</f>
        <v>S</v>
      </c>
      <c r="AB22" s="21" t="str">
        <f>[18]Março!$I$31</f>
        <v>S</v>
      </c>
      <c r="AC22" s="21" t="str">
        <f>[18]Março!$I$32</f>
        <v>NE</v>
      </c>
      <c r="AD22" s="21" t="str">
        <f>[18]Março!$I$33</f>
        <v>S</v>
      </c>
      <c r="AE22" s="21" t="str">
        <f>[18]Março!$I$34</f>
        <v>NO</v>
      </c>
      <c r="AF22" s="21" t="str">
        <f>[18]Março!$I$35</f>
        <v>N</v>
      </c>
      <c r="AG22" s="114" t="str">
        <f>[18]Março!$I$36</f>
        <v>N</v>
      </c>
      <c r="AH22" s="2"/>
    </row>
    <row r="23" spans="1:34" ht="12.75" customHeight="1" x14ac:dyDescent="0.2">
      <c r="A23" s="148" t="s">
        <v>13</v>
      </c>
      <c r="B23" s="18" t="str">
        <f>[19]Março!$I$5</f>
        <v>NE</v>
      </c>
      <c r="C23" s="18" t="str">
        <f>[19]Março!$I$6</f>
        <v>SE</v>
      </c>
      <c r="D23" s="18" t="str">
        <f>[19]Março!$I$7</f>
        <v>SO</v>
      </c>
      <c r="E23" s="18" t="str">
        <f>[19]Março!$I$8</f>
        <v>NE</v>
      </c>
      <c r="F23" s="18" t="str">
        <f>[19]Março!$I$9</f>
        <v>L</v>
      </c>
      <c r="G23" s="18" t="str">
        <f>[19]Março!$I$10</f>
        <v>S</v>
      </c>
      <c r="H23" s="18" t="str">
        <f>[19]Março!$I$11</f>
        <v>SO</v>
      </c>
      <c r="I23" s="18" t="str">
        <f>[19]Março!$I$12</f>
        <v>O</v>
      </c>
      <c r="J23" s="18" t="str">
        <f>[19]Março!$I$13</f>
        <v>NO</v>
      </c>
      <c r="K23" s="18" t="str">
        <f>[19]Março!$I$14</f>
        <v>NE</v>
      </c>
      <c r="L23" s="18" t="str">
        <f>[19]Março!$I$15</f>
        <v>NE</v>
      </c>
      <c r="M23" s="18" t="str">
        <f>[19]Março!$I$16</f>
        <v>O</v>
      </c>
      <c r="N23" s="18" t="str">
        <f>[19]Março!$I$17</f>
        <v>NO</v>
      </c>
      <c r="O23" s="18" t="str">
        <f>[19]Março!$I$18</f>
        <v>NO</v>
      </c>
      <c r="P23" s="18" t="str">
        <f>[19]Março!$I$19</f>
        <v>N</v>
      </c>
      <c r="Q23" s="18" t="str">
        <f>[19]Março!$I$20</f>
        <v>N</v>
      </c>
      <c r="R23" s="18" t="str">
        <f>[19]Março!$I$21</f>
        <v>NO</v>
      </c>
      <c r="S23" s="18" t="str">
        <f>[19]Março!$I$22</f>
        <v>NO</v>
      </c>
      <c r="T23" s="18" t="str">
        <f>[19]Março!$I$23</f>
        <v>N</v>
      </c>
      <c r="U23" s="18" t="str">
        <f>[19]Março!$I$24</f>
        <v>S</v>
      </c>
      <c r="V23" s="18" t="str">
        <f>[19]Março!$I$25</f>
        <v>S</v>
      </c>
      <c r="W23" s="18" t="str">
        <f>[19]Março!$I$26</f>
        <v>SO</v>
      </c>
      <c r="X23" s="18" t="str">
        <f>[19]Março!$I$27</f>
        <v>NO</v>
      </c>
      <c r="Y23" s="18" t="str">
        <f>[19]Março!$I$28</f>
        <v>N</v>
      </c>
      <c r="Z23" s="18" t="str">
        <f>[19]Março!$I$29</f>
        <v>SO</v>
      </c>
      <c r="AA23" s="18" t="str">
        <f>[19]Março!$I$30</f>
        <v>S</v>
      </c>
      <c r="AB23" s="18" t="str">
        <f>[19]Março!$I$31</f>
        <v>*</v>
      </c>
      <c r="AC23" s="18" t="str">
        <f>[19]Março!$I$32</f>
        <v>NO</v>
      </c>
      <c r="AD23" s="18" t="str">
        <f>[19]Março!$I$33</f>
        <v>L</v>
      </c>
      <c r="AE23" s="18" t="str">
        <f>[19]Março!$I$34</f>
        <v>*</v>
      </c>
      <c r="AF23" s="18" t="str">
        <f>[19]Março!$I$35</f>
        <v>*</v>
      </c>
      <c r="AG23" s="115" t="str">
        <f>[19]Março!$I$36</f>
        <v>NO</v>
      </c>
      <c r="AH23" s="2"/>
    </row>
    <row r="24" spans="1:34" ht="12" customHeight="1" x14ac:dyDescent="0.2">
      <c r="A24" s="148" t="s">
        <v>14</v>
      </c>
      <c r="B24" s="21" t="str">
        <f>[20]Março!$I$5</f>
        <v>NE</v>
      </c>
      <c r="C24" s="21" t="str">
        <f>[20]Março!$I$6</f>
        <v>N</v>
      </c>
      <c r="D24" s="21" t="str">
        <f>[20]Março!$I$7</f>
        <v>SO</v>
      </c>
      <c r="E24" s="21" t="str">
        <f>[20]Março!$I$8</f>
        <v>S</v>
      </c>
      <c r="F24" s="21" t="str">
        <f>[20]Março!$I$9</f>
        <v>O</v>
      </c>
      <c r="G24" s="21" t="str">
        <f>[20]Março!$I$10</f>
        <v>SO</v>
      </c>
      <c r="H24" s="21" t="str">
        <f>[20]Março!$I$11</f>
        <v>SO</v>
      </c>
      <c r="I24" s="21" t="str">
        <f>[20]Março!$I$12</f>
        <v>SO</v>
      </c>
      <c r="J24" s="21" t="str">
        <f>[20]Março!$I$13</f>
        <v>O</v>
      </c>
      <c r="K24" s="21" t="str">
        <f>[20]Março!$I$14</f>
        <v>O</v>
      </c>
      <c r="L24" s="21" t="str">
        <f>[20]Março!$I$15</f>
        <v>O</v>
      </c>
      <c r="M24" s="21" t="str">
        <f>[20]Março!$I$16</f>
        <v>O</v>
      </c>
      <c r="N24" s="21" t="str">
        <f>[20]Março!$I$17</f>
        <v>O</v>
      </c>
      <c r="O24" s="21" t="str">
        <f>[20]Março!$I$18</f>
        <v>NE</v>
      </c>
      <c r="P24" s="21" t="str">
        <f>[20]Março!$I$19</f>
        <v>N</v>
      </c>
      <c r="Q24" s="21" t="str">
        <f>[20]Março!$I$20</f>
        <v>N</v>
      </c>
      <c r="R24" s="21" t="str">
        <f>[20]Março!$I$21</f>
        <v>N</v>
      </c>
      <c r="S24" s="21" t="str">
        <f>[20]Março!$I$22</f>
        <v>L</v>
      </c>
      <c r="T24" s="21" t="str">
        <f>[20]Março!$I$23</f>
        <v>NE</v>
      </c>
      <c r="U24" s="21" t="str">
        <f>[20]Março!$I$24</f>
        <v>N</v>
      </c>
      <c r="V24" s="21" t="str">
        <f>[20]Março!$I$25</f>
        <v>S</v>
      </c>
      <c r="W24" s="21" t="str">
        <f>[20]Março!$I$26</f>
        <v>L</v>
      </c>
      <c r="X24" s="21" t="str">
        <f>[20]Março!$I$27</f>
        <v>NE</v>
      </c>
      <c r="Y24" s="21" t="str">
        <f>[20]Março!$I$28</f>
        <v>NE</v>
      </c>
      <c r="Z24" s="21" t="str">
        <f>[20]Março!$I$29</f>
        <v>N</v>
      </c>
      <c r="AA24" s="21" t="str">
        <f>[20]Março!$I$30</f>
        <v>SO</v>
      </c>
      <c r="AB24" s="21" t="str">
        <f>[20]Março!$I$31</f>
        <v>L</v>
      </c>
      <c r="AC24" s="21" t="str">
        <f>[20]Março!$I$32</f>
        <v>SE</v>
      </c>
      <c r="AD24" s="21" t="str">
        <f>[20]Março!$I$33</f>
        <v>SO</v>
      </c>
      <c r="AE24" s="21" t="str">
        <f>[20]Março!$I$34</f>
        <v>SO</v>
      </c>
      <c r="AF24" s="21" t="str">
        <f>[20]Março!$I$35</f>
        <v>SE</v>
      </c>
      <c r="AG24" s="114" t="str">
        <f>[20]Março!$I$36</f>
        <v>SO</v>
      </c>
      <c r="AH24" s="2"/>
    </row>
    <row r="25" spans="1:34" ht="11.25" customHeight="1" x14ac:dyDescent="0.2">
      <c r="A25" s="148" t="s">
        <v>15</v>
      </c>
      <c r="B25" s="21" t="str">
        <f>[21]Março!$I$5</f>
        <v>NO</v>
      </c>
      <c r="C25" s="21" t="str">
        <f>[21]Março!$I$6</f>
        <v>O</v>
      </c>
      <c r="D25" s="21" t="str">
        <f>[21]Março!$I$7</f>
        <v>O</v>
      </c>
      <c r="E25" s="21" t="str">
        <f>[21]Março!$I$8</f>
        <v>O</v>
      </c>
      <c r="F25" s="21" t="str">
        <f>[21]Março!$I$9</f>
        <v>O</v>
      </c>
      <c r="G25" s="21" t="str">
        <f>[21]Março!$I$10</f>
        <v>O</v>
      </c>
      <c r="H25" s="21" t="str">
        <f>[21]Março!$I$11</f>
        <v>SO</v>
      </c>
      <c r="I25" s="21" t="str">
        <f>[21]Março!$I$12</f>
        <v>SO</v>
      </c>
      <c r="J25" s="21" t="str">
        <f>[21]Março!$I$13</f>
        <v>O</v>
      </c>
      <c r="K25" s="21" t="str">
        <f>[21]Março!$I$14</f>
        <v>O</v>
      </c>
      <c r="L25" s="21" t="str">
        <f>[21]Março!$I$15</f>
        <v>O</v>
      </c>
      <c r="M25" s="21" t="str">
        <f>[21]Março!$I$16</f>
        <v>O</v>
      </c>
      <c r="N25" s="21" t="str">
        <f>[21]Março!$I$17</f>
        <v>O</v>
      </c>
      <c r="O25" s="21" t="str">
        <f>[21]Março!$I$18</f>
        <v>O</v>
      </c>
      <c r="P25" s="21" t="str">
        <f>[21]Março!$I$19</f>
        <v>O</v>
      </c>
      <c r="Q25" s="21" t="str">
        <f>[21]Março!$I$20</f>
        <v>O</v>
      </c>
      <c r="R25" s="21" t="str">
        <f>[21]Março!$I$21</f>
        <v>O</v>
      </c>
      <c r="S25" s="21" t="str">
        <f>[21]Março!$I$22</f>
        <v>O</v>
      </c>
      <c r="T25" s="21" t="str">
        <f>[21]Março!$I$23</f>
        <v>O</v>
      </c>
      <c r="U25" s="21" t="str">
        <f>[21]Março!$I$24</f>
        <v>O</v>
      </c>
      <c r="V25" s="21" t="str">
        <f>[21]Março!$I$25</f>
        <v>SO</v>
      </c>
      <c r="W25" s="21" t="str">
        <f>[21]Março!$I$26</f>
        <v>O</v>
      </c>
      <c r="X25" s="21" t="str">
        <f>[21]Março!$I$27</f>
        <v>O</v>
      </c>
      <c r="Y25" s="21" t="str">
        <f>[21]Março!$I$28</f>
        <v>NO</v>
      </c>
      <c r="Z25" s="21" t="str">
        <f>[21]Março!$I$29</f>
        <v>SO</v>
      </c>
      <c r="AA25" s="21" t="str">
        <f>[21]Março!$I$30</f>
        <v>SO</v>
      </c>
      <c r="AB25" s="21" t="str">
        <f>[21]Março!$I$31</f>
        <v>SO</v>
      </c>
      <c r="AC25" s="21" t="str">
        <f>[21]Março!$I$32</f>
        <v>O</v>
      </c>
      <c r="AD25" s="21" t="str">
        <f>[21]Março!$I$33</f>
        <v>O</v>
      </c>
      <c r="AE25" s="21" t="str">
        <f>[21]Março!$I$34</f>
        <v>O</v>
      </c>
      <c r="AF25" s="21" t="str">
        <f>[21]Março!$I$35</f>
        <v>O</v>
      </c>
      <c r="AG25" s="114" t="str">
        <f>[21]Março!$I$36</f>
        <v>O</v>
      </c>
      <c r="AH25" s="2"/>
    </row>
    <row r="26" spans="1:34" ht="12" customHeight="1" x14ac:dyDescent="0.2">
      <c r="A26" s="148" t="s">
        <v>16</v>
      </c>
      <c r="B26" s="22" t="str">
        <f>[22]Março!$I$5</f>
        <v>SE</v>
      </c>
      <c r="C26" s="22" t="str">
        <f>[22]Março!$I$6</f>
        <v>SE</v>
      </c>
      <c r="D26" s="22" t="str">
        <f>[22]Março!$I$7</f>
        <v>NO</v>
      </c>
      <c r="E26" s="22" t="str">
        <f>[22]Março!$I$8</f>
        <v>NO</v>
      </c>
      <c r="F26" s="22" t="str">
        <f>[22]Março!$I$9</f>
        <v>NE</v>
      </c>
      <c r="G26" s="22" t="str">
        <f>[22]Março!$I$10</f>
        <v>SO</v>
      </c>
      <c r="H26" s="22" t="str">
        <f>[22]Março!$I$11</f>
        <v>S</v>
      </c>
      <c r="I26" s="22" t="str">
        <f>[22]Março!$I$12</f>
        <v>SE</v>
      </c>
      <c r="J26" s="22" t="str">
        <f>[22]Março!$I$13</f>
        <v>NE</v>
      </c>
      <c r="K26" s="22" t="str">
        <f>[22]Março!$I$14</f>
        <v>N</v>
      </c>
      <c r="L26" s="22" t="str">
        <f>[22]Março!$I$15</f>
        <v>N</v>
      </c>
      <c r="M26" s="22" t="str">
        <f>[22]Março!$I$16</f>
        <v>N</v>
      </c>
      <c r="N26" s="22" t="str">
        <f>[22]Março!$I$17</f>
        <v>NE</v>
      </c>
      <c r="O26" s="22" t="str">
        <f>[22]Março!$I$18</f>
        <v>N</v>
      </c>
      <c r="P26" s="22" t="str">
        <f>[22]Março!$I$19</f>
        <v>N</v>
      </c>
      <c r="Q26" s="22" t="str">
        <f>[22]Março!$I$20</f>
        <v>N</v>
      </c>
      <c r="R26" s="22" t="str">
        <f>[22]Março!$I$21</f>
        <v>NE</v>
      </c>
      <c r="S26" s="22" t="str">
        <f>[22]Março!$I$22</f>
        <v>N</v>
      </c>
      <c r="T26" s="22" t="str">
        <f>[22]Março!$I$23</f>
        <v>NE</v>
      </c>
      <c r="U26" s="22" t="str">
        <f>[22]Março!$I$24</f>
        <v>SO</v>
      </c>
      <c r="V26" s="22" t="str">
        <f>[22]Março!$I$25</f>
        <v>SO</v>
      </c>
      <c r="W26" s="22" t="str">
        <f>[22]Março!$I$26</f>
        <v>N</v>
      </c>
      <c r="X26" s="22" t="str">
        <f>[22]Março!$I$27</f>
        <v>N</v>
      </c>
      <c r="Y26" s="22" t="str">
        <f>[22]Março!$I$28</f>
        <v>N</v>
      </c>
      <c r="Z26" s="22" t="str">
        <f>[22]Março!$I$29</f>
        <v>SO</v>
      </c>
      <c r="AA26" s="22" t="str">
        <f>[22]Março!$I$30</f>
        <v>S</v>
      </c>
      <c r="AB26" s="22" t="str">
        <f>[22]Março!$I$31</f>
        <v>S</v>
      </c>
      <c r="AC26" s="22" t="str">
        <f>[22]Março!$I$32</f>
        <v>S</v>
      </c>
      <c r="AD26" s="22" t="str">
        <f>[22]Março!$I$33</f>
        <v>S</v>
      </c>
      <c r="AE26" s="22" t="str">
        <f>[22]Março!$I$34</f>
        <v>SE</v>
      </c>
      <c r="AF26" s="22" t="str">
        <f>[22]Março!$I$35</f>
        <v>NO</v>
      </c>
      <c r="AG26" s="116" t="str">
        <f>[22]Março!$I$36</f>
        <v>N</v>
      </c>
      <c r="AH26" s="2"/>
    </row>
    <row r="27" spans="1:34" ht="12" customHeight="1" x14ac:dyDescent="0.2">
      <c r="A27" s="148" t="s">
        <v>17</v>
      </c>
      <c r="B27" s="21" t="str">
        <f>[23]Março!$I$5</f>
        <v>N</v>
      </c>
      <c r="C27" s="21" t="str">
        <f>[23]Março!$I$6</f>
        <v>NO</v>
      </c>
      <c r="D27" s="21" t="str">
        <f>[23]Março!$I$7</f>
        <v>NO</v>
      </c>
      <c r="E27" s="21" t="str">
        <f>[23]Março!$I$8</f>
        <v>N</v>
      </c>
      <c r="F27" s="21" t="str">
        <f>[23]Março!$I$9</f>
        <v>L</v>
      </c>
      <c r="G27" s="21" t="str">
        <f>[23]Março!$I$10</f>
        <v>O</v>
      </c>
      <c r="H27" s="21" t="str">
        <f>[23]Março!$I$11</f>
        <v>S</v>
      </c>
      <c r="I27" s="21" t="str">
        <f>[23]Março!$I$12</f>
        <v>S</v>
      </c>
      <c r="J27" s="21" t="str">
        <f>[23]Março!$I$13</f>
        <v>N</v>
      </c>
      <c r="K27" s="21" t="str">
        <f>[23]Março!$I$14</f>
        <v>O</v>
      </c>
      <c r="L27" s="21" t="str">
        <f>[23]Março!$I$15</f>
        <v>O</v>
      </c>
      <c r="M27" s="21" t="str">
        <f>[23]Março!$I$16</f>
        <v>SO</v>
      </c>
      <c r="N27" s="21" t="str">
        <f>[23]Março!$I$17</f>
        <v>O</v>
      </c>
      <c r="O27" s="21" t="str">
        <f>[23]Março!$I$18</f>
        <v>NO</v>
      </c>
      <c r="P27" s="21" t="str">
        <f>[23]Março!$I$19</f>
        <v>O</v>
      </c>
      <c r="Q27" s="21" t="str">
        <f>[23]Março!$I$20</f>
        <v>O</v>
      </c>
      <c r="R27" s="21" t="str">
        <f>[23]Março!$I$21</f>
        <v>O</v>
      </c>
      <c r="S27" s="21" t="str">
        <f>[23]Março!$I$22</f>
        <v>O</v>
      </c>
      <c r="T27" s="21" t="str">
        <f>[23]Março!$I$23</f>
        <v>O</v>
      </c>
      <c r="U27" s="21" t="str">
        <f>[23]Março!$I$24</f>
        <v>NO</v>
      </c>
      <c r="V27" s="21" t="str">
        <f>[23]Março!$I$25</f>
        <v>SO</v>
      </c>
      <c r="W27" s="21" t="str">
        <f>[23]Março!$I$26</f>
        <v>O</v>
      </c>
      <c r="X27" s="21" t="str">
        <f>[23]Março!$I$27</f>
        <v>O</v>
      </c>
      <c r="Y27" s="21" t="str">
        <f>[23]Março!$I$28</f>
        <v>N</v>
      </c>
      <c r="Z27" s="21" t="str">
        <f>[23]Março!$I$29</f>
        <v>L</v>
      </c>
      <c r="AA27" s="21" t="str">
        <f>[23]Março!$I$30</f>
        <v>SE</v>
      </c>
      <c r="AB27" s="21" t="str">
        <f>[23]Março!$I$31</f>
        <v>L</v>
      </c>
      <c r="AC27" s="21" t="str">
        <f>[23]Março!$I$32</f>
        <v>NO</v>
      </c>
      <c r="AD27" s="21" t="str">
        <f>[23]Março!$I$33</f>
        <v>L</v>
      </c>
      <c r="AE27" s="21" t="str">
        <f>[23]Março!$I$34</f>
        <v>L</v>
      </c>
      <c r="AF27" s="21" t="str">
        <f>[23]Março!$I$35</f>
        <v>N</v>
      </c>
      <c r="AG27" s="114" t="str">
        <f>[23]Março!$I$36</f>
        <v>O</v>
      </c>
      <c r="AH27" s="2"/>
    </row>
    <row r="28" spans="1:34" ht="12" customHeight="1" x14ac:dyDescent="0.2">
      <c r="A28" s="148" t="s">
        <v>18</v>
      </c>
      <c r="B28" s="21" t="str">
        <f>[24]Março!$I$5</f>
        <v>L</v>
      </c>
      <c r="C28" s="21" t="str">
        <f>[24]Março!$I$6</f>
        <v>L</v>
      </c>
      <c r="D28" s="21" t="str">
        <f>[24]Março!$I$7</f>
        <v>L</v>
      </c>
      <c r="E28" s="21" t="str">
        <f>[24]Março!$I$8</f>
        <v>SE</v>
      </c>
      <c r="F28" s="21" t="str">
        <f>[24]Março!$I$9</f>
        <v>L</v>
      </c>
      <c r="G28" s="21" t="str">
        <f>[24]Março!$I$10</f>
        <v>S</v>
      </c>
      <c r="H28" s="21" t="str">
        <f>[24]Março!$I$11</f>
        <v>O</v>
      </c>
      <c r="I28" s="21" t="str">
        <f>[24]Março!$I$12</f>
        <v>O</v>
      </c>
      <c r="J28" s="21" t="str">
        <f>[24]Março!$I$13</f>
        <v>O</v>
      </c>
      <c r="K28" s="21" t="str">
        <f>[24]Março!$I$14</f>
        <v>L</v>
      </c>
      <c r="L28" s="21" t="str">
        <f>[24]Março!$I$15</f>
        <v>O</v>
      </c>
      <c r="M28" s="21" t="str">
        <f>[24]Março!$I$16</f>
        <v>O</v>
      </c>
      <c r="N28" s="21" t="str">
        <f>[24]Março!$I$17</f>
        <v>O</v>
      </c>
      <c r="O28" s="21" t="str">
        <f>[24]Março!$I$18</f>
        <v>N</v>
      </c>
      <c r="P28" s="21" t="str">
        <f>[24]Março!$I$19</f>
        <v>NO</v>
      </c>
      <c r="Q28" s="21" t="str">
        <f>[24]Março!$I$20</f>
        <v>O</v>
      </c>
      <c r="R28" s="21" t="str">
        <f>[24]Março!$I$21</f>
        <v>N</v>
      </c>
      <c r="S28" s="21" t="str">
        <f>[24]Março!$I$22</f>
        <v>N</v>
      </c>
      <c r="T28" s="21" t="str">
        <f>[24]Março!$I$23</f>
        <v>SO</v>
      </c>
      <c r="U28" s="21" t="str">
        <f>[24]Março!$I$24</f>
        <v>SO</v>
      </c>
      <c r="V28" s="21" t="str">
        <f>[24]Março!$I$25</f>
        <v>O</v>
      </c>
      <c r="W28" s="21" t="str">
        <f>[24]Março!$I$26</f>
        <v>O</v>
      </c>
      <c r="X28" s="21" t="str">
        <f>[24]Março!$I$27</f>
        <v>NO</v>
      </c>
      <c r="Y28" s="21" t="str">
        <f>[24]Março!$I$28</f>
        <v>L</v>
      </c>
      <c r="Z28" s="21" t="str">
        <f>[24]Março!$I$29</f>
        <v>L</v>
      </c>
      <c r="AA28" s="21" t="str">
        <f>[24]Março!$I$30</f>
        <v>L</v>
      </c>
      <c r="AB28" s="21" t="str">
        <f>[24]Março!$I$31</f>
        <v>L</v>
      </c>
      <c r="AC28" s="21" t="str">
        <f>[24]Março!$I$32</f>
        <v>L</v>
      </c>
      <c r="AD28" s="21" t="str">
        <f>[24]Março!$I$33</f>
        <v>L</v>
      </c>
      <c r="AE28" s="21" t="str">
        <f>[24]Março!$I$34</f>
        <v>L</v>
      </c>
      <c r="AF28" s="21" t="str">
        <f>[24]Março!$I$35</f>
        <v>L</v>
      </c>
      <c r="AG28" s="114" t="str">
        <f>[24]Março!$I$36</f>
        <v>L</v>
      </c>
      <c r="AH28" s="2"/>
    </row>
    <row r="29" spans="1:34" ht="12.75" customHeight="1" x14ac:dyDescent="0.2">
      <c r="A29" s="148" t="s">
        <v>19</v>
      </c>
      <c r="B29" s="21" t="str">
        <f>[25]Março!$I$5</f>
        <v>*</v>
      </c>
      <c r="C29" s="21" t="str">
        <f>[25]Março!$I$6</f>
        <v>*</v>
      </c>
      <c r="D29" s="21" t="str">
        <f>[25]Março!$I$7</f>
        <v>*</v>
      </c>
      <c r="E29" s="21" t="str">
        <f>[25]Março!$I$8</f>
        <v>*</v>
      </c>
      <c r="F29" s="21" t="str">
        <f>[25]Março!$I$9</f>
        <v>*</v>
      </c>
      <c r="G29" s="21" t="str">
        <f>[25]Março!$I$10</f>
        <v>*</v>
      </c>
      <c r="H29" s="21" t="str">
        <f>[25]Março!$I$11</f>
        <v>*</v>
      </c>
      <c r="I29" s="21" t="str">
        <f>[25]Março!$I$12</f>
        <v>*</v>
      </c>
      <c r="J29" s="21" t="str">
        <f>[25]Março!$I$13</f>
        <v>*</v>
      </c>
      <c r="K29" s="21" t="str">
        <f>[25]Março!$I$14</f>
        <v>*</v>
      </c>
      <c r="L29" s="21" t="str">
        <f>[25]Março!$I$15</f>
        <v>*</v>
      </c>
      <c r="M29" s="21" t="str">
        <f>[25]Março!$I$16</f>
        <v>*</v>
      </c>
      <c r="N29" s="21" t="str">
        <f>[25]Março!$I$17</f>
        <v>*</v>
      </c>
      <c r="O29" s="21" t="str">
        <f>[25]Março!$I$18</f>
        <v>*</v>
      </c>
      <c r="P29" s="21" t="str">
        <f>[25]Março!$I$19</f>
        <v>*</v>
      </c>
      <c r="Q29" s="21" t="str">
        <f>[25]Março!$I$20</f>
        <v>*</v>
      </c>
      <c r="R29" s="21" t="str">
        <f>[25]Março!$I$21</f>
        <v>*</v>
      </c>
      <c r="S29" s="21" t="str">
        <f>[25]Março!$I$22</f>
        <v>*</v>
      </c>
      <c r="T29" s="21" t="str">
        <f>[25]Março!$I$23</f>
        <v>*</v>
      </c>
      <c r="U29" s="21" t="str">
        <f>[25]Março!$I$24</f>
        <v>*</v>
      </c>
      <c r="V29" s="21" t="str">
        <f>[25]Março!$I$25</f>
        <v>*</v>
      </c>
      <c r="W29" s="21" t="str">
        <f>[25]Março!$I$26</f>
        <v>*</v>
      </c>
      <c r="X29" s="21" t="str">
        <f>[25]Março!$I$27</f>
        <v>*</v>
      </c>
      <c r="Y29" s="21" t="str">
        <f>[25]Março!$I$28</f>
        <v>*</v>
      </c>
      <c r="Z29" s="21" t="str">
        <f>[25]Março!$I$29</f>
        <v>*</v>
      </c>
      <c r="AA29" s="21" t="str">
        <f>[25]Março!$I$30</f>
        <v>*</v>
      </c>
      <c r="AB29" s="21" t="str">
        <f>[25]Março!$I$31</f>
        <v>*</v>
      </c>
      <c r="AC29" s="21" t="str">
        <f>[25]Março!$I$32</f>
        <v>*</v>
      </c>
      <c r="AD29" s="21" t="str">
        <f>[25]Março!$I$33</f>
        <v>*</v>
      </c>
      <c r="AE29" s="21" t="str">
        <f>[25]Março!$I$34</f>
        <v>*</v>
      </c>
      <c r="AF29" s="21" t="str">
        <f>[25]Março!$I$35</f>
        <v>*</v>
      </c>
      <c r="AG29" s="114" t="str">
        <f>[25]Março!$I$36</f>
        <v>*</v>
      </c>
      <c r="AH29" s="2"/>
    </row>
    <row r="30" spans="1:34" ht="12.75" customHeight="1" x14ac:dyDescent="0.2">
      <c r="A30" s="148" t="s">
        <v>31</v>
      </c>
      <c r="B30" s="21" t="str">
        <f>[26]Março!$I$5</f>
        <v>NO</v>
      </c>
      <c r="C30" s="21" t="str">
        <f>[26]Março!$I$6</f>
        <v>S</v>
      </c>
      <c r="D30" s="21" t="str">
        <f>[26]Março!$I$7</f>
        <v>SE</v>
      </c>
      <c r="E30" s="21" t="str">
        <f>[26]Março!$I$8</f>
        <v>SE</v>
      </c>
      <c r="F30" s="21" t="str">
        <f>[26]Março!$I$9</f>
        <v>NO</v>
      </c>
      <c r="G30" s="21" t="str">
        <f>[26]Março!$I$10</f>
        <v>SE</v>
      </c>
      <c r="H30" s="21" t="str">
        <f>[26]Março!$I$11</f>
        <v>NO</v>
      </c>
      <c r="I30" s="21" t="str">
        <f>[26]Março!$I$12</f>
        <v>NO</v>
      </c>
      <c r="J30" s="21" t="str">
        <f>[26]Março!$I$13</f>
        <v>NO</v>
      </c>
      <c r="K30" s="21" t="str">
        <f>[26]Março!$I$14</f>
        <v>NO</v>
      </c>
      <c r="L30" s="21" t="str">
        <f>[26]Março!$I$15</f>
        <v>NO</v>
      </c>
      <c r="M30" s="21" t="str">
        <f>[26]Março!$I$16</f>
        <v>NO</v>
      </c>
      <c r="N30" s="21" t="str">
        <f>[26]Março!$I$17</f>
        <v>NO</v>
      </c>
      <c r="O30" s="21" t="str">
        <f>[26]Março!$I$18</f>
        <v>NO</v>
      </c>
      <c r="P30" s="21" t="str">
        <f>[26]Março!$I$19</f>
        <v>NO</v>
      </c>
      <c r="Q30" s="21" t="str">
        <f>[26]Março!$I$20</f>
        <v>NO</v>
      </c>
      <c r="R30" s="21" t="str">
        <f>[26]Março!$I$21</f>
        <v>NO</v>
      </c>
      <c r="S30" s="21" t="str">
        <f>[26]Março!$I$22</f>
        <v>NO</v>
      </c>
      <c r="T30" s="21" t="str">
        <f>[26]Março!$I$23</f>
        <v>NO</v>
      </c>
      <c r="U30" s="21" t="str">
        <f>[26]Março!$I$24</f>
        <v>SE</v>
      </c>
      <c r="V30" s="21" t="str">
        <f>[26]Março!$I$25</f>
        <v>SE</v>
      </c>
      <c r="W30" s="21" t="str">
        <f>[26]Março!$I$26</f>
        <v>NO</v>
      </c>
      <c r="X30" s="21" t="str">
        <f>[26]Março!$I$27</f>
        <v>NO</v>
      </c>
      <c r="Y30" s="21" t="str">
        <f>[26]Março!$I$28</f>
        <v>NO</v>
      </c>
      <c r="Z30" s="21" t="str">
        <f>[26]Março!$I$29</f>
        <v>SE</v>
      </c>
      <c r="AA30" s="21" t="str">
        <f>[26]Março!$I$30</f>
        <v>SE</v>
      </c>
      <c r="AB30" s="21" t="str">
        <f>[26]Março!$I$31</f>
        <v>SE</v>
      </c>
      <c r="AC30" s="21" t="str">
        <f>[26]Março!$I$32</f>
        <v>NE</v>
      </c>
      <c r="AD30" s="21" t="str">
        <f>[26]Março!$I$33</f>
        <v>SE</v>
      </c>
      <c r="AE30" s="21" t="str">
        <f>[26]Março!$I$34</f>
        <v>SE</v>
      </c>
      <c r="AF30" s="21" t="str">
        <f>[26]Março!$I$35</f>
        <v>NO</v>
      </c>
      <c r="AG30" s="114" t="s">
        <v>137</v>
      </c>
      <c r="AH30" s="2"/>
    </row>
    <row r="31" spans="1:34" ht="12.75" customHeight="1" x14ac:dyDescent="0.2">
      <c r="A31" s="148" t="s">
        <v>49</v>
      </c>
      <c r="B31" s="21" t="str">
        <f>[27]Março!$I$5</f>
        <v>L</v>
      </c>
      <c r="C31" s="21" t="str">
        <f>[27]Março!$I$6</f>
        <v>L</v>
      </c>
      <c r="D31" s="21" t="str">
        <f>[27]Março!$I$7</f>
        <v>SE</v>
      </c>
      <c r="E31" s="21" t="str">
        <f>[27]Março!$I$8</f>
        <v>L</v>
      </c>
      <c r="F31" s="21" t="str">
        <f>[27]Março!$I$9</f>
        <v>L</v>
      </c>
      <c r="G31" s="21" t="str">
        <f>[27]Março!$I$10</f>
        <v>NO</v>
      </c>
      <c r="H31" s="21" t="str">
        <f>[27]Março!$I$11</f>
        <v>O</v>
      </c>
      <c r="I31" s="21" t="str">
        <f>[27]Março!$I$12</f>
        <v>SO</v>
      </c>
      <c r="J31" s="21" t="str">
        <f>[27]Março!$I$13</f>
        <v>NE</v>
      </c>
      <c r="K31" s="21" t="str">
        <f>[27]Março!$I$14</f>
        <v>NE</v>
      </c>
      <c r="L31" s="21" t="str">
        <f>[27]Março!$I$15</f>
        <v>O</v>
      </c>
      <c r="M31" s="21" t="str">
        <f>[27]Março!$I$16</f>
        <v>N</v>
      </c>
      <c r="N31" s="21" t="str">
        <f>[27]Março!$I$17</f>
        <v>NE</v>
      </c>
      <c r="O31" s="21" t="str">
        <f>[27]Março!$I$18</f>
        <v>NE</v>
      </c>
      <c r="P31" s="21" t="str">
        <f>[27]Março!$I$19</f>
        <v>NE</v>
      </c>
      <c r="Q31" s="21" t="str">
        <f>[27]Março!$I$20</f>
        <v>L</v>
      </c>
      <c r="R31" s="21" t="str">
        <f>[27]Março!$I$21</f>
        <v>L</v>
      </c>
      <c r="S31" s="21" t="str">
        <f>[27]Março!$I$22</f>
        <v>L</v>
      </c>
      <c r="T31" s="21" t="str">
        <f>[27]Março!$I$23</f>
        <v>SO</v>
      </c>
      <c r="U31" s="21" t="str">
        <f>[27]Março!$I$24</f>
        <v>SO</v>
      </c>
      <c r="V31" s="21" t="str">
        <f>[27]Março!$I$25</f>
        <v>NO</v>
      </c>
      <c r="W31" s="21" t="str">
        <f>[27]Março!$I$26</f>
        <v>O</v>
      </c>
      <c r="X31" s="21" t="str">
        <f>[27]Março!$I$27</f>
        <v>L</v>
      </c>
      <c r="Y31" s="21" t="str">
        <f>[27]Março!$I$28</f>
        <v>NE</v>
      </c>
      <c r="Z31" s="21" t="str">
        <f>[27]Março!$I$29</f>
        <v>NE</v>
      </c>
      <c r="AA31" s="21" t="str">
        <f>[27]Março!$I$30</f>
        <v>SE</v>
      </c>
      <c r="AB31" s="21" t="str">
        <f>[27]Março!$I$31</f>
        <v>NE</v>
      </c>
      <c r="AC31" s="21" t="str">
        <f>[27]Março!$I$32</f>
        <v>NE</v>
      </c>
      <c r="AD31" s="21" t="str">
        <f>[27]Março!$I$33</f>
        <v>L</v>
      </c>
      <c r="AE31" s="21" t="str">
        <f>[27]Março!$I$34</f>
        <v>SE</v>
      </c>
      <c r="AF31" s="21" t="str">
        <f>[27]Março!$I$35</f>
        <v>SE</v>
      </c>
      <c r="AG31" s="114" t="str">
        <f>[27]Março!$I$36</f>
        <v>L</v>
      </c>
      <c r="AH31" s="2"/>
    </row>
    <row r="32" spans="1:34" ht="12.75" customHeight="1" x14ac:dyDescent="0.2">
      <c r="A32" s="148" t="s">
        <v>20</v>
      </c>
      <c r="B32" s="18" t="str">
        <f>[28]Março!$I$5</f>
        <v>N</v>
      </c>
      <c r="C32" s="18" t="str">
        <f>[28]Março!$I$6</f>
        <v>N</v>
      </c>
      <c r="D32" s="18" t="str">
        <f>[28]Março!$I$7</f>
        <v>SO</v>
      </c>
      <c r="E32" s="18" t="str">
        <f>[28]Março!$I$8</f>
        <v>S</v>
      </c>
      <c r="F32" s="18" t="str">
        <f>[28]Março!$I$9</f>
        <v>NO</v>
      </c>
      <c r="G32" s="18" t="str">
        <f>[28]Março!$I$10</f>
        <v>SO</v>
      </c>
      <c r="H32" s="18" t="str">
        <f>[28]Março!$I$11</f>
        <v>O</v>
      </c>
      <c r="I32" s="18" t="str">
        <f>[28]Março!$I$12</f>
        <v>O</v>
      </c>
      <c r="J32" s="18" t="str">
        <f>[28]Março!$I$13</f>
        <v>SE</v>
      </c>
      <c r="K32" s="18" t="str">
        <f>[28]Março!$I$14</f>
        <v>O</v>
      </c>
      <c r="L32" s="18" t="str">
        <f>[28]Março!$I$15</f>
        <v>O</v>
      </c>
      <c r="M32" s="18" t="str">
        <f>[28]Março!$I$16</f>
        <v>NO</v>
      </c>
      <c r="N32" s="18" t="str">
        <f>[28]Março!$I$17</f>
        <v>NO</v>
      </c>
      <c r="O32" s="18" t="str">
        <f>[28]Março!$I$18</f>
        <v>NE</v>
      </c>
      <c r="P32" s="18" t="str">
        <f>[28]Março!$I$19</f>
        <v>N</v>
      </c>
      <c r="Q32" s="18" t="str">
        <f>[28]Março!$I$20</f>
        <v>O</v>
      </c>
      <c r="R32" s="18" t="str">
        <f>[28]Março!$I$21</f>
        <v>N</v>
      </c>
      <c r="S32" s="18" t="str">
        <f>[28]Março!$I$22</f>
        <v>N</v>
      </c>
      <c r="T32" s="18" t="str">
        <f>[28]Março!$I$23</f>
        <v>N</v>
      </c>
      <c r="U32" s="18" t="str">
        <f>[28]Março!$I$24</f>
        <v>N</v>
      </c>
      <c r="V32" s="18" t="str">
        <f>[28]Março!$I$25</f>
        <v>SE</v>
      </c>
      <c r="W32" s="18" t="str">
        <f>[28]Março!$I$26</f>
        <v>SE</v>
      </c>
      <c r="X32" s="18" t="str">
        <f>[28]Março!$I$27</f>
        <v>L</v>
      </c>
      <c r="Y32" s="18" t="str">
        <f>[28]Março!$I$28</f>
        <v>NE</v>
      </c>
      <c r="Z32" s="18" t="str">
        <f>[28]Março!$I$29</f>
        <v>NO</v>
      </c>
      <c r="AA32" s="18" t="str">
        <f>[28]Março!$I$30</f>
        <v>SO</v>
      </c>
      <c r="AB32" s="18" t="str">
        <f>[28]Março!$I$31</f>
        <v>NE</v>
      </c>
      <c r="AC32" s="18" t="str">
        <f>[28]Março!$I$32</f>
        <v>S</v>
      </c>
      <c r="AD32" s="18" t="str">
        <f>[28]Março!$I$33</f>
        <v>S</v>
      </c>
      <c r="AE32" s="18" t="str">
        <f>[28]Março!$I$34</f>
        <v>SO</v>
      </c>
      <c r="AF32" s="18" t="str">
        <f>[28]Março!$I$35</f>
        <v>S</v>
      </c>
      <c r="AG32" s="115" t="str">
        <f>[28]Março!$I$36</f>
        <v>N</v>
      </c>
      <c r="AH32" s="2"/>
    </row>
    <row r="33" spans="1:38" ht="12.75" customHeight="1" x14ac:dyDescent="0.2">
      <c r="A33" s="91" t="s">
        <v>145</v>
      </c>
      <c r="B33" s="15" t="str">
        <f>[29]Março!$I$5</f>
        <v>*</v>
      </c>
      <c r="C33" s="15" t="str">
        <f>[29]Março!$I$6</f>
        <v>*</v>
      </c>
      <c r="D33" s="15" t="str">
        <f>[29]Março!$I$7</f>
        <v>*</v>
      </c>
      <c r="E33" s="15" t="str">
        <f>[29]Março!$I$8</f>
        <v>*</v>
      </c>
      <c r="F33" s="15" t="str">
        <f>[29]Março!$I$9</f>
        <v>*</v>
      </c>
      <c r="G33" s="15" t="str">
        <f>[29]Março!$I$10</f>
        <v>*</v>
      </c>
      <c r="H33" s="15" t="str">
        <f>[29]Março!$I$11</f>
        <v>*</v>
      </c>
      <c r="I33" s="15" t="str">
        <f>[29]Março!$I$12</f>
        <v>*</v>
      </c>
      <c r="J33" s="15" t="str">
        <f>[29]Março!$I$13</f>
        <v>*</v>
      </c>
      <c r="K33" s="15" t="str">
        <f>[29]Março!$I$14</f>
        <v>*</v>
      </c>
      <c r="L33" s="15" t="str">
        <f>[29]Março!$I$15</f>
        <v>*</v>
      </c>
      <c r="M33" s="15" t="str">
        <f>[29]Março!$I$16</f>
        <v>*</v>
      </c>
      <c r="N33" s="15" t="str">
        <f>[29]Março!$I$17</f>
        <v>*</v>
      </c>
      <c r="O33" s="15" t="str">
        <f>[29]Março!$I$18</f>
        <v>*</v>
      </c>
      <c r="P33" s="15" t="str">
        <f>[29]Março!$I$19</f>
        <v>*</v>
      </c>
      <c r="Q33" s="15" t="str">
        <f>[29]Março!$I$20</f>
        <v>*</v>
      </c>
      <c r="R33" s="15" t="str">
        <f>[29]Março!$I$21</f>
        <v>*</v>
      </c>
      <c r="S33" s="15" t="str">
        <f>[29]Março!$I$22</f>
        <v>*</v>
      </c>
      <c r="T33" s="18" t="str">
        <f>[29]Março!$I$23</f>
        <v>*</v>
      </c>
      <c r="U33" s="18" t="str">
        <f>[29]Março!$I$24</f>
        <v>*</v>
      </c>
      <c r="V33" s="18" t="str">
        <f>[29]Março!$I$25</f>
        <v>SO</v>
      </c>
      <c r="W33" s="18" t="str">
        <f>[29]Março!$I$26</f>
        <v>NO</v>
      </c>
      <c r="X33" s="18" t="str">
        <f>[29]Março!$I$27</f>
        <v>NO</v>
      </c>
      <c r="Y33" s="18" t="str">
        <f>[29]Março!$I$28</f>
        <v>SE</v>
      </c>
      <c r="Z33" s="18" t="str">
        <f>[29]Março!$I$29</f>
        <v>N</v>
      </c>
      <c r="AA33" s="18" t="str">
        <f>[29]Março!$I$30</f>
        <v>SE</v>
      </c>
      <c r="AB33" s="18" t="str">
        <f>[29]Março!$I$31</f>
        <v>L</v>
      </c>
      <c r="AC33" s="18" t="str">
        <f>[29]Março!$I$32</f>
        <v>SE</v>
      </c>
      <c r="AD33" s="18" t="str">
        <f>[29]Março!$I$33</f>
        <v>SE</v>
      </c>
      <c r="AE33" s="18" t="str">
        <f>[29]Março!$I$34</f>
        <v>SE</v>
      </c>
      <c r="AF33" s="18" t="str">
        <f>[29]Março!$I$35</f>
        <v>NE</v>
      </c>
      <c r="AG33" s="115" t="str">
        <f>[29]Março!$I$36</f>
        <v>SE</v>
      </c>
      <c r="AH33" s="2"/>
    </row>
    <row r="34" spans="1:38" ht="12.75" customHeight="1" x14ac:dyDescent="0.2">
      <c r="A34" s="91" t="s">
        <v>146</v>
      </c>
      <c r="B34" s="15" t="str">
        <f>[30]Março!$I$5</f>
        <v>*</v>
      </c>
      <c r="C34" s="15" t="str">
        <f>[30]Março!$I$6</f>
        <v>*</v>
      </c>
      <c r="D34" s="15" t="str">
        <f>[30]Março!$I$7</f>
        <v>*</v>
      </c>
      <c r="E34" s="15" t="str">
        <f>[30]Março!$I$8</f>
        <v>*</v>
      </c>
      <c r="F34" s="15" t="str">
        <f>[30]Março!$I$9</f>
        <v>*</v>
      </c>
      <c r="G34" s="15" t="str">
        <f>[30]Março!$I$10</f>
        <v>*</v>
      </c>
      <c r="H34" s="15" t="str">
        <f>[30]Março!$I$11</f>
        <v>*</v>
      </c>
      <c r="I34" s="15" t="str">
        <f>[30]Março!$I$12</f>
        <v>*</v>
      </c>
      <c r="J34" s="15" t="str">
        <f>[30]Março!$I$13</f>
        <v>*</v>
      </c>
      <c r="K34" s="15" t="str">
        <f>[30]Março!$I$14</f>
        <v>*</v>
      </c>
      <c r="L34" s="15" t="str">
        <f>[30]Março!$I$15</f>
        <v>*</v>
      </c>
      <c r="M34" s="15" t="str">
        <f>[30]Março!$I$16</f>
        <v>*</v>
      </c>
      <c r="N34" s="15" t="str">
        <f>[30]Março!$I$17</f>
        <v>*</v>
      </c>
      <c r="O34" s="15" t="str">
        <f>[30]Março!$I$18</f>
        <v>*</v>
      </c>
      <c r="P34" s="15" t="str">
        <f>[30]Março!$I$19</f>
        <v>*</v>
      </c>
      <c r="Q34" s="15" t="str">
        <f>[30]Março!$I$20</f>
        <v>*</v>
      </c>
      <c r="R34" s="15" t="str">
        <f>[30]Março!$I$21</f>
        <v>*</v>
      </c>
      <c r="S34" s="15" t="str">
        <f>[30]Março!$I$22</f>
        <v>*</v>
      </c>
      <c r="T34" s="18" t="str">
        <f>[30]Março!$I$23</f>
        <v>*</v>
      </c>
      <c r="U34" s="18" t="str">
        <f>[30]Março!$I$24</f>
        <v>*</v>
      </c>
      <c r="V34" s="18" t="str">
        <f>[30]Março!$I$25</f>
        <v>*</v>
      </c>
      <c r="W34" s="18" t="str">
        <f>[30]Março!$I$26</f>
        <v>*</v>
      </c>
      <c r="X34" s="18" t="str">
        <f>[30]Março!$I$27</f>
        <v>*</v>
      </c>
      <c r="Y34" s="18" t="str">
        <f>[30]Março!$I$28</f>
        <v>*</v>
      </c>
      <c r="Z34" s="18" t="str">
        <f>[30]Março!$I$29</f>
        <v>*</v>
      </c>
      <c r="AA34" s="18" t="str">
        <f>[30]Março!$I$30</f>
        <v>*</v>
      </c>
      <c r="AB34" s="18" t="str">
        <f>[30]Março!$I$31</f>
        <v>*</v>
      </c>
      <c r="AC34" s="18" t="str">
        <f>[30]Março!$I$32</f>
        <v>*</v>
      </c>
      <c r="AD34" s="18" t="str">
        <f>[30]Março!$I$33</f>
        <v>*</v>
      </c>
      <c r="AE34" s="18" t="str">
        <f>[30]Março!$I$34</f>
        <v>*</v>
      </c>
      <c r="AF34" s="18" t="str">
        <f>[30]Março!$I$35</f>
        <v>*</v>
      </c>
      <c r="AG34" s="115" t="str">
        <f>[30]Março!$I$36</f>
        <v>*</v>
      </c>
      <c r="AH34" s="2"/>
    </row>
    <row r="35" spans="1:38" ht="12.75" customHeight="1" x14ac:dyDescent="0.2">
      <c r="A35" s="91" t="s">
        <v>147</v>
      </c>
      <c r="B35" s="21" t="str">
        <f>[31]Março!$I$5</f>
        <v>*</v>
      </c>
      <c r="C35" s="21" t="str">
        <f>[31]Março!$I$6</f>
        <v>*</v>
      </c>
      <c r="D35" s="21" t="str">
        <f>[31]Março!$I$7</f>
        <v>*</v>
      </c>
      <c r="E35" s="21" t="str">
        <f>[31]Março!$I$8</f>
        <v>*</v>
      </c>
      <c r="F35" s="21" t="str">
        <f>[31]Março!$I$9</f>
        <v>*</v>
      </c>
      <c r="G35" s="21" t="str">
        <f>[31]Março!$I$10</f>
        <v>*</v>
      </c>
      <c r="H35" s="21" t="str">
        <f>[31]Março!$I$11</f>
        <v>*</v>
      </c>
      <c r="I35" s="21" t="str">
        <f>[31]Março!$I$12</f>
        <v>*</v>
      </c>
      <c r="J35" s="21" t="str">
        <f>[31]Março!$I$13</f>
        <v>*</v>
      </c>
      <c r="K35" s="21" t="str">
        <f>[31]Março!$I$14</f>
        <v>*</v>
      </c>
      <c r="L35" s="21" t="str">
        <f>[31]Março!$I$15</f>
        <v>*</v>
      </c>
      <c r="M35" s="21" t="str">
        <f>[31]Março!$I$16</f>
        <v>*</v>
      </c>
      <c r="N35" s="21" t="str">
        <f>[31]Março!$I$17</f>
        <v>*</v>
      </c>
      <c r="O35" s="21" t="str">
        <f>[31]Março!$I$18</f>
        <v>*</v>
      </c>
      <c r="P35" s="21" t="str">
        <f>[31]Março!$I$19</f>
        <v>*</v>
      </c>
      <c r="Q35" s="21" t="str">
        <f>[31]Março!$I$20</f>
        <v>*</v>
      </c>
      <c r="R35" s="21" t="str">
        <f>[31]Março!$I$21</f>
        <v>*</v>
      </c>
      <c r="S35" s="21" t="str">
        <f>[31]Março!$I$22</f>
        <v>*</v>
      </c>
      <c r="T35" s="18" t="str">
        <f>[31]Março!$I$23</f>
        <v>*</v>
      </c>
      <c r="U35" s="18" t="str">
        <f>[31]Março!$I$24</f>
        <v>*</v>
      </c>
      <c r="V35" s="21" t="str">
        <f>[31]Março!$I$25</f>
        <v>S</v>
      </c>
      <c r="W35" s="18" t="str">
        <f>[31]Março!$I$26</f>
        <v>N</v>
      </c>
      <c r="X35" s="18" t="str">
        <f>[31]Março!$I$27</f>
        <v>N</v>
      </c>
      <c r="Y35" s="18" t="str">
        <f>[31]Março!$I$28</f>
        <v>NE</v>
      </c>
      <c r="Z35" s="18" t="str">
        <f>[31]Março!$I$29</f>
        <v>S</v>
      </c>
      <c r="AA35" s="18" t="str">
        <f>[31]Março!$I$30</f>
        <v>S</v>
      </c>
      <c r="AB35" s="18" t="str">
        <f>[31]Março!$I$31</f>
        <v>SE</v>
      </c>
      <c r="AC35" s="18" t="str">
        <f>[31]Março!$I$32</f>
        <v>NE</v>
      </c>
      <c r="AD35" s="18" t="str">
        <f>[31]Março!$I$33</f>
        <v>NE</v>
      </c>
      <c r="AE35" s="18" t="str">
        <f>[31]Março!$I$34</f>
        <v>NE</v>
      </c>
      <c r="AF35" s="18" t="str">
        <f>[31]Março!$I$35</f>
        <v>NE</v>
      </c>
      <c r="AG35" s="115" t="str">
        <f>[31]Março!$I$36</f>
        <v>NE</v>
      </c>
      <c r="AH35" s="2"/>
    </row>
    <row r="36" spans="1:38" ht="12.75" customHeight="1" x14ac:dyDescent="0.2">
      <c r="A36" s="91" t="s">
        <v>148</v>
      </c>
      <c r="B36" s="21" t="str">
        <f>[32]Março!$I$5</f>
        <v>*</v>
      </c>
      <c r="C36" s="21" t="str">
        <f>[32]Março!$I$6</f>
        <v>*</v>
      </c>
      <c r="D36" s="21" t="str">
        <f>[32]Março!$I$7</f>
        <v>*</v>
      </c>
      <c r="E36" s="21" t="str">
        <f>[32]Março!$I$8</f>
        <v>*</v>
      </c>
      <c r="F36" s="21" t="str">
        <f>[32]Março!$I$9</f>
        <v>*</v>
      </c>
      <c r="G36" s="21" t="str">
        <f>[32]Março!$I$10</f>
        <v>*</v>
      </c>
      <c r="H36" s="21" t="str">
        <f>[32]Março!$I$11</f>
        <v>*</v>
      </c>
      <c r="I36" s="21" t="str">
        <f>[32]Março!$I$12</f>
        <v>*</v>
      </c>
      <c r="J36" s="21" t="str">
        <f>[32]Março!$I$13</f>
        <v>*</v>
      </c>
      <c r="K36" s="21" t="str">
        <f>[32]Março!$I$14</f>
        <v>*</v>
      </c>
      <c r="L36" s="21" t="str">
        <f>[32]Março!$I$15</f>
        <v>*</v>
      </c>
      <c r="M36" s="21" t="str">
        <f>[32]Março!$I$16</f>
        <v>*</v>
      </c>
      <c r="N36" s="21" t="str">
        <f>[32]Março!$I$17</f>
        <v>*</v>
      </c>
      <c r="O36" s="21" t="str">
        <f>[32]Março!$I$18</f>
        <v>*</v>
      </c>
      <c r="P36" s="21" t="str">
        <f>[32]Março!$I$19</f>
        <v>*</v>
      </c>
      <c r="Q36" s="21" t="str">
        <f>[32]Março!$I$20</f>
        <v>*</v>
      </c>
      <c r="R36" s="21" t="str">
        <f>[32]Março!$I$21</f>
        <v>*</v>
      </c>
      <c r="S36" s="21" t="str">
        <f>[32]Março!$I$22</f>
        <v>*</v>
      </c>
      <c r="T36" s="18" t="str">
        <f>[32]Março!$I$23</f>
        <v>*</v>
      </c>
      <c r="U36" s="18" t="str">
        <f>[32]Março!$I$24</f>
        <v>*</v>
      </c>
      <c r="V36" s="18" t="str">
        <f>[32]Março!$I$25</f>
        <v>*</v>
      </c>
      <c r="W36" s="18" t="str">
        <f>[32]Março!$I$26</f>
        <v>*</v>
      </c>
      <c r="X36" s="18" t="str">
        <f>[32]Março!$I$27</f>
        <v>*</v>
      </c>
      <c r="Y36" s="18" t="str">
        <f>[32]Março!$I$28</f>
        <v>*</v>
      </c>
      <c r="Z36" s="18" t="str">
        <f>[32]Março!$I$29</f>
        <v>*</v>
      </c>
      <c r="AA36" s="18" t="str">
        <f>[32]Março!$I$30</f>
        <v>*</v>
      </c>
      <c r="AB36" s="18" t="str">
        <f>[32]Março!$I$31</f>
        <v>*</v>
      </c>
      <c r="AC36" s="18" t="str">
        <f>[32]Março!$I$32</f>
        <v>*</v>
      </c>
      <c r="AD36" s="18" t="str">
        <f>[32]Março!$I$33</f>
        <v>*</v>
      </c>
      <c r="AE36" s="18" t="str">
        <f>[32]Março!$I$34</f>
        <v>*</v>
      </c>
      <c r="AF36" s="18" t="str">
        <f>[32]Março!$I$35</f>
        <v>*</v>
      </c>
      <c r="AG36" s="115" t="str">
        <f>[32]Março!$I$36</f>
        <v>*</v>
      </c>
      <c r="AH36" s="2"/>
    </row>
    <row r="37" spans="1:38" ht="12.75" customHeight="1" x14ac:dyDescent="0.2">
      <c r="A37" s="91" t="s">
        <v>149</v>
      </c>
      <c r="B37" s="21" t="str">
        <f>[33]Março!$I$5</f>
        <v>*</v>
      </c>
      <c r="C37" s="21" t="str">
        <f>[33]Março!$I$6</f>
        <v>*</v>
      </c>
      <c r="D37" s="21" t="str">
        <f>[33]Março!$I$7</f>
        <v>*</v>
      </c>
      <c r="E37" s="21" t="str">
        <f>[33]Março!$I$8</f>
        <v>*</v>
      </c>
      <c r="F37" s="21" t="str">
        <f>[33]Março!$I$9</f>
        <v>*</v>
      </c>
      <c r="G37" s="21" t="str">
        <f>[33]Março!$I$10</f>
        <v>*</v>
      </c>
      <c r="H37" s="21" t="str">
        <f>[33]Março!$I$11</f>
        <v>*</v>
      </c>
      <c r="I37" s="21" t="str">
        <f>[33]Março!$I$12</f>
        <v>*</v>
      </c>
      <c r="J37" s="21" t="str">
        <f>[33]Março!$I$13</f>
        <v>*</v>
      </c>
      <c r="K37" s="21" t="str">
        <f>[33]Março!$I$14</f>
        <v>*</v>
      </c>
      <c r="L37" s="21" t="str">
        <f>[33]Março!$I$15</f>
        <v>*</v>
      </c>
      <c r="M37" s="21" t="str">
        <f>[33]Março!$I$16</f>
        <v>*</v>
      </c>
      <c r="N37" s="21" t="str">
        <f>[33]Março!$I$17</f>
        <v>*</v>
      </c>
      <c r="O37" s="21" t="str">
        <f>[33]Março!$I$18</f>
        <v>*</v>
      </c>
      <c r="P37" s="21" t="str">
        <f>[33]Março!$I$19</f>
        <v>*</v>
      </c>
      <c r="Q37" s="21" t="str">
        <f>[33]Março!$I$20</f>
        <v>*</v>
      </c>
      <c r="R37" s="21" t="str">
        <f>[33]Março!$I$21</f>
        <v>*</v>
      </c>
      <c r="S37" s="21" t="str">
        <f>[33]Março!$I$22</f>
        <v>*</v>
      </c>
      <c r="T37" s="18" t="str">
        <f>[33]Março!$I$23</f>
        <v>*</v>
      </c>
      <c r="U37" s="18" t="str">
        <f>[33]Março!$I$24</f>
        <v>*</v>
      </c>
      <c r="V37" s="18" t="str">
        <f>[33]Março!$I$25</f>
        <v>SO</v>
      </c>
      <c r="W37" s="18" t="str">
        <f>[33]Março!$I$26</f>
        <v>N</v>
      </c>
      <c r="X37" s="18" t="str">
        <f>[33]Março!$I$27</f>
        <v>L</v>
      </c>
      <c r="Y37" s="18" t="str">
        <f>[33]Março!$I$28</f>
        <v>L</v>
      </c>
      <c r="Z37" s="18" t="str">
        <f>[33]Março!$I$29</f>
        <v>S</v>
      </c>
      <c r="AA37" s="18" t="str">
        <f>[33]Março!$I$30</f>
        <v>SO</v>
      </c>
      <c r="AB37" s="18" t="str">
        <f>[33]Março!$I$31</f>
        <v>NE</v>
      </c>
      <c r="AC37" s="18" t="str">
        <f>[33]Março!$I$32</f>
        <v>N</v>
      </c>
      <c r="AD37" s="18" t="str">
        <f>[33]Março!$I$33</f>
        <v>SE</v>
      </c>
      <c r="AE37" s="18" t="str">
        <f>[33]Março!$I$34</f>
        <v>SE</v>
      </c>
      <c r="AF37" s="18" t="str">
        <f>[33]Março!$I$35</f>
        <v>NO</v>
      </c>
      <c r="AG37" s="115" t="str">
        <f>[33]Março!$I$36</f>
        <v>SO</v>
      </c>
      <c r="AH37" s="2"/>
    </row>
    <row r="38" spans="1:38" ht="12.75" customHeight="1" x14ac:dyDescent="0.2">
      <c r="A38" s="91" t="s">
        <v>150</v>
      </c>
      <c r="B38" s="18" t="str">
        <f>[34]Março!$I$5</f>
        <v>*</v>
      </c>
      <c r="C38" s="18" t="str">
        <f>[34]Março!$I$6</f>
        <v>*</v>
      </c>
      <c r="D38" s="18" t="str">
        <f>[34]Março!$I$7</f>
        <v>*</v>
      </c>
      <c r="E38" s="18" t="str">
        <f>[34]Março!$I$8</f>
        <v>*</v>
      </c>
      <c r="F38" s="18" t="str">
        <f>[34]Março!$I$9</f>
        <v>*</v>
      </c>
      <c r="G38" s="18" t="str">
        <f>[34]Março!$I$10</f>
        <v>*</v>
      </c>
      <c r="H38" s="18" t="str">
        <f>[34]Março!$I$11</f>
        <v>*</v>
      </c>
      <c r="I38" s="18" t="str">
        <f>[34]Março!$I$12</f>
        <v>*</v>
      </c>
      <c r="J38" s="18" t="str">
        <f>[34]Março!$I$13</f>
        <v>*</v>
      </c>
      <c r="K38" s="18" t="str">
        <f>[34]Março!$I$14</f>
        <v>*</v>
      </c>
      <c r="L38" s="18" t="str">
        <f>[34]Março!$I$15</f>
        <v>*</v>
      </c>
      <c r="M38" s="18" t="str">
        <f>[34]Março!$I$16</f>
        <v>*</v>
      </c>
      <c r="N38" s="18" t="str">
        <f>[34]Março!$I$17</f>
        <v>*</v>
      </c>
      <c r="O38" s="18" t="str">
        <f>[34]Março!$I$18</f>
        <v>*</v>
      </c>
      <c r="P38" s="18" t="str">
        <f>[34]Março!$I$19</f>
        <v>*</v>
      </c>
      <c r="Q38" s="18" t="str">
        <f>[34]Março!$I$20</f>
        <v>*</v>
      </c>
      <c r="R38" s="18" t="str">
        <f>[34]Março!$I$21</f>
        <v>*</v>
      </c>
      <c r="S38" s="18" t="str">
        <f>[34]Março!$I$22</f>
        <v>*</v>
      </c>
      <c r="T38" s="18" t="str">
        <f>[34]Março!$I$23</f>
        <v>*</v>
      </c>
      <c r="U38" s="18" t="str">
        <f>[34]Março!$I$24</f>
        <v>*</v>
      </c>
      <c r="V38" s="18" t="str">
        <f>[34]Março!$I$25</f>
        <v>S</v>
      </c>
      <c r="W38" s="18" t="str">
        <f>[34]Março!$I$26</f>
        <v>N</v>
      </c>
      <c r="X38" s="18" t="str">
        <f>[34]Março!$I$27</f>
        <v>NE</v>
      </c>
      <c r="Y38" s="18" t="str">
        <f>[34]Março!$I$28</f>
        <v>L</v>
      </c>
      <c r="Z38" s="18" t="str">
        <f>[34]Março!$I$29</f>
        <v>S</v>
      </c>
      <c r="AA38" s="18" t="str">
        <f>[34]Março!$I$30</f>
        <v>S</v>
      </c>
      <c r="AB38" s="18" t="str">
        <f>[34]Março!$I$31</f>
        <v>SE</v>
      </c>
      <c r="AC38" s="18" t="str">
        <f>[34]Março!$I$32</f>
        <v>N</v>
      </c>
      <c r="AD38" s="18" t="str">
        <f>[34]Março!$I$33</f>
        <v>SE</v>
      </c>
      <c r="AE38" s="18" t="str">
        <f>[34]Março!$I$34</f>
        <v>L</v>
      </c>
      <c r="AF38" s="18" t="str">
        <f>[34]Março!$I$35</f>
        <v>NE</v>
      </c>
      <c r="AG38" s="115" t="str">
        <f>[34]Março!$I$36</f>
        <v>S</v>
      </c>
      <c r="AH38" s="2"/>
    </row>
    <row r="39" spans="1:38" ht="12.75" customHeight="1" x14ac:dyDescent="0.2">
      <c r="A39" s="91" t="s">
        <v>151</v>
      </c>
      <c r="B39" s="18" t="str">
        <f>[35]Março!$I$5</f>
        <v>*</v>
      </c>
      <c r="C39" s="18" t="str">
        <f>[35]Março!$I$6</f>
        <v>*</v>
      </c>
      <c r="D39" s="18" t="str">
        <f>[35]Março!$I$7</f>
        <v>*</v>
      </c>
      <c r="E39" s="18" t="str">
        <f>[35]Março!$I$8</f>
        <v>*</v>
      </c>
      <c r="F39" s="18" t="str">
        <f>[35]Março!$I$9</f>
        <v>*</v>
      </c>
      <c r="G39" s="18" t="str">
        <f>[35]Março!$I$10</f>
        <v>*</v>
      </c>
      <c r="H39" s="18" t="str">
        <f>[35]Março!$I$11</f>
        <v>*</v>
      </c>
      <c r="I39" s="18" t="str">
        <f>[35]Março!$I$12</f>
        <v>*</v>
      </c>
      <c r="J39" s="18" t="str">
        <f>[35]Março!$I$13</f>
        <v>*</v>
      </c>
      <c r="K39" s="18" t="str">
        <f>[35]Março!$I$14</f>
        <v>*</v>
      </c>
      <c r="L39" s="18" t="str">
        <f>[35]Março!$I$15</f>
        <v>*</v>
      </c>
      <c r="M39" s="18" t="str">
        <f>[35]Março!$I$16</f>
        <v>*</v>
      </c>
      <c r="N39" s="18" t="str">
        <f>[35]Março!$I$17</f>
        <v>*</v>
      </c>
      <c r="O39" s="18" t="str">
        <f>[35]Março!$I$18</f>
        <v>*</v>
      </c>
      <c r="P39" s="18" t="str">
        <f>[35]Março!$I$19</f>
        <v>*</v>
      </c>
      <c r="Q39" s="18" t="str">
        <f>[35]Março!$I$20</f>
        <v>*</v>
      </c>
      <c r="R39" s="18" t="str">
        <f>[35]Março!$I$21</f>
        <v>*</v>
      </c>
      <c r="S39" s="18" t="str">
        <f>[35]Março!$I$22</f>
        <v>*</v>
      </c>
      <c r="T39" s="18" t="str">
        <f>[35]Março!$I$23</f>
        <v>*</v>
      </c>
      <c r="U39" s="18" t="str">
        <f>[35]Março!$I$24</f>
        <v>*</v>
      </c>
      <c r="V39" s="18" t="str">
        <f>[35]Março!$I$25</f>
        <v>*</v>
      </c>
      <c r="W39" s="18" t="str">
        <f>[35]Março!$I$26</f>
        <v>*</v>
      </c>
      <c r="X39" s="18" t="str">
        <f>[35]Março!$I$27</f>
        <v>*</v>
      </c>
      <c r="Y39" s="18" t="str">
        <f>[35]Março!$I$28</f>
        <v>*</v>
      </c>
      <c r="Z39" s="18" t="str">
        <f>[35]Março!$I$29</f>
        <v>*</v>
      </c>
      <c r="AA39" s="18" t="str">
        <f>[35]Março!$I$30</f>
        <v>*</v>
      </c>
      <c r="AB39" s="18" t="str">
        <f>[35]Março!$I$31</f>
        <v>*</v>
      </c>
      <c r="AC39" s="18" t="str">
        <f>[35]Março!$I$32</f>
        <v>*</v>
      </c>
      <c r="AD39" s="18" t="str">
        <f>[35]Março!$I$33</f>
        <v>*</v>
      </c>
      <c r="AE39" s="18" t="str">
        <f>[35]Março!$I$34</f>
        <v>*</v>
      </c>
      <c r="AF39" s="18" t="str">
        <f>[35]Março!$I$35</f>
        <v>*</v>
      </c>
      <c r="AG39" s="115" t="str">
        <f>[35]Março!$I$36</f>
        <v>*</v>
      </c>
      <c r="AH39" s="2"/>
    </row>
    <row r="40" spans="1:38" ht="12.75" customHeight="1" x14ac:dyDescent="0.2">
      <c r="A40" s="91" t="s">
        <v>152</v>
      </c>
      <c r="B40" s="21" t="str">
        <f>[36]Março!$I$5</f>
        <v>*</v>
      </c>
      <c r="C40" s="21" t="str">
        <f>[36]Março!$I$6</f>
        <v>*</v>
      </c>
      <c r="D40" s="21" t="str">
        <f>[36]Março!$I$7</f>
        <v>*</v>
      </c>
      <c r="E40" s="21" t="str">
        <f>[36]Março!$I$8</f>
        <v>*</v>
      </c>
      <c r="F40" s="21" t="str">
        <f>[36]Março!$I$9</f>
        <v>*</v>
      </c>
      <c r="G40" s="21" t="str">
        <f>[36]Março!$I$10</f>
        <v>*</v>
      </c>
      <c r="H40" s="21" t="str">
        <f>[36]Março!$I$11</f>
        <v>*</v>
      </c>
      <c r="I40" s="21" t="str">
        <f>[36]Março!$I$12</f>
        <v>*</v>
      </c>
      <c r="J40" s="21" t="str">
        <f>[36]Março!$I$13</f>
        <v>*</v>
      </c>
      <c r="K40" s="21" t="str">
        <f>[36]Março!$I$14</f>
        <v>*</v>
      </c>
      <c r="L40" s="21" t="str">
        <f>[36]Março!$I$15</f>
        <v>*</v>
      </c>
      <c r="M40" s="21" t="str">
        <f>[36]Março!$I$16</f>
        <v>*</v>
      </c>
      <c r="N40" s="21" t="str">
        <f>[36]Março!$I$17</f>
        <v>*</v>
      </c>
      <c r="O40" s="21" t="str">
        <f>[36]Março!$I$18</f>
        <v>*</v>
      </c>
      <c r="P40" s="21" t="str">
        <f>[36]Março!$I$19</f>
        <v>*</v>
      </c>
      <c r="Q40" s="21" t="str">
        <f>[36]Março!$I$20</f>
        <v>*</v>
      </c>
      <c r="R40" s="21" t="str">
        <f>[36]Março!$I$21</f>
        <v>*</v>
      </c>
      <c r="S40" s="21" t="str">
        <f>[36]Março!$I$22</f>
        <v>*</v>
      </c>
      <c r="T40" s="18" t="str">
        <f>[36]Março!$I$23</f>
        <v>*</v>
      </c>
      <c r="U40" s="18" t="str">
        <f>[36]Março!$I$24</f>
        <v>*</v>
      </c>
      <c r="V40" s="18" t="str">
        <f>[36]Março!$I$25</f>
        <v>*</v>
      </c>
      <c r="W40" s="18" t="str">
        <f>[36]Março!$I$26</f>
        <v>*</v>
      </c>
      <c r="X40" s="18" t="str">
        <f>[36]Março!$I$27</f>
        <v>*</v>
      </c>
      <c r="Y40" s="18" t="str">
        <f>[36]Março!$I$28</f>
        <v>*</v>
      </c>
      <c r="Z40" s="18" t="str">
        <f>[36]Março!$I$29</f>
        <v>*</v>
      </c>
      <c r="AA40" s="18" t="str">
        <f>[36]Março!$I$30</f>
        <v>*</v>
      </c>
      <c r="AB40" s="18" t="str">
        <f>[36]Março!$I$31</f>
        <v>*</v>
      </c>
      <c r="AC40" s="18" t="str">
        <f>[36]Março!$I$32</f>
        <v>*</v>
      </c>
      <c r="AD40" s="18" t="str">
        <f>[36]Março!$I$33</f>
        <v>*</v>
      </c>
      <c r="AE40" s="18" t="str">
        <f>[36]Março!$I$34</f>
        <v>*</v>
      </c>
      <c r="AF40" s="18" t="str">
        <f>[36]Março!$I$35</f>
        <v>*</v>
      </c>
      <c r="AG40" s="115" t="str">
        <f>[36]Março!$I$36</f>
        <v>*</v>
      </c>
      <c r="AH40" s="2"/>
    </row>
    <row r="41" spans="1:38" ht="12.75" customHeight="1" x14ac:dyDescent="0.2">
      <c r="A41" s="91" t="s">
        <v>153</v>
      </c>
      <c r="B41" s="21" t="str">
        <f>[37]Março!$I$5</f>
        <v>*</v>
      </c>
      <c r="C41" s="21" t="str">
        <f>[37]Março!$I$6</f>
        <v>*</v>
      </c>
      <c r="D41" s="21" t="str">
        <f>[37]Março!$I$7</f>
        <v>*</v>
      </c>
      <c r="E41" s="21" t="str">
        <f>[37]Março!$I$8</f>
        <v>*</v>
      </c>
      <c r="F41" s="21" t="str">
        <f>[37]Março!$I$9</f>
        <v>*</v>
      </c>
      <c r="G41" s="21" t="str">
        <f>[37]Março!$I$10</f>
        <v>*</v>
      </c>
      <c r="H41" s="21" t="str">
        <f>[37]Março!$I$11</f>
        <v>*</v>
      </c>
      <c r="I41" s="21" t="str">
        <f>[37]Março!$I$12</f>
        <v>*</v>
      </c>
      <c r="J41" s="21" t="str">
        <f>[37]Março!$I$13</f>
        <v>*</v>
      </c>
      <c r="K41" s="21" t="str">
        <f>[37]Março!$I$14</f>
        <v>*</v>
      </c>
      <c r="L41" s="21" t="str">
        <f>[37]Março!$I$15</f>
        <v>*</v>
      </c>
      <c r="M41" s="21" t="str">
        <f>[37]Março!$I$16</f>
        <v>*</v>
      </c>
      <c r="N41" s="21" t="str">
        <f>[37]Março!$I$17</f>
        <v>*</v>
      </c>
      <c r="O41" s="21" t="str">
        <f>[37]Março!$I$18</f>
        <v>*</v>
      </c>
      <c r="P41" s="21" t="str">
        <f>[37]Março!$I$19</f>
        <v>*</v>
      </c>
      <c r="Q41" s="21" t="str">
        <f>[37]Março!$I$20</f>
        <v>*</v>
      </c>
      <c r="R41" s="21" t="str">
        <f>[37]Março!$I$21</f>
        <v>*</v>
      </c>
      <c r="S41" s="21" t="str">
        <f>[37]Março!$I$22</f>
        <v>*</v>
      </c>
      <c r="T41" s="18" t="str">
        <f>[37]Março!$I$23</f>
        <v>*</v>
      </c>
      <c r="U41" s="18" t="str">
        <f>[37]Março!$I$24</f>
        <v>*</v>
      </c>
      <c r="V41" s="18" t="str">
        <f>[37]Março!$I$25</f>
        <v>L</v>
      </c>
      <c r="W41" s="18" t="str">
        <f>[37]Março!$I$26</f>
        <v>O</v>
      </c>
      <c r="X41" s="18" t="str">
        <f>[37]Março!$I$27</f>
        <v>NO</v>
      </c>
      <c r="Y41" s="18" t="str">
        <f>[37]Março!$I$28</f>
        <v>N</v>
      </c>
      <c r="Z41" s="18" t="str">
        <f>[37]Março!$I$29</f>
        <v>N</v>
      </c>
      <c r="AA41" s="18" t="str">
        <f>[37]Março!$I$30</f>
        <v>S</v>
      </c>
      <c r="AB41" s="18" t="str">
        <f>[37]Março!$I$31</f>
        <v>L</v>
      </c>
      <c r="AC41" s="18" t="str">
        <f>[37]Março!$I$32</f>
        <v>SE</v>
      </c>
      <c r="AD41" s="18" t="str">
        <f>[37]Março!$I$33</f>
        <v>L</v>
      </c>
      <c r="AE41" s="18" t="str">
        <f>[37]Março!$I$34</f>
        <v>L</v>
      </c>
      <c r="AF41" s="18" t="str">
        <f>[37]Março!$I$35</f>
        <v>L</v>
      </c>
      <c r="AG41" s="115" t="str">
        <f>[37]Março!$I$36</f>
        <v>L</v>
      </c>
      <c r="AH41" s="2"/>
    </row>
    <row r="42" spans="1:38" ht="12" customHeight="1" x14ac:dyDescent="0.2">
      <c r="A42" s="91" t="s">
        <v>154</v>
      </c>
      <c r="B42" s="21" t="str">
        <f>[38]Março!$I$5</f>
        <v>*</v>
      </c>
      <c r="C42" s="21" t="str">
        <f>[38]Março!$I$6</f>
        <v>*</v>
      </c>
      <c r="D42" s="21" t="str">
        <f>[38]Março!$I$7</f>
        <v>*</v>
      </c>
      <c r="E42" s="21" t="str">
        <f>[38]Março!$I$8</f>
        <v>*</v>
      </c>
      <c r="F42" s="21" t="str">
        <f>[38]Março!$I$9</f>
        <v>*</v>
      </c>
      <c r="G42" s="21" t="str">
        <f>[38]Março!$I$10</f>
        <v>*</v>
      </c>
      <c r="H42" s="21" t="str">
        <f>[38]Março!$I$11</f>
        <v>*</v>
      </c>
      <c r="I42" s="21" t="str">
        <f>[38]Março!$I$12</f>
        <v>*</v>
      </c>
      <c r="J42" s="21" t="str">
        <f>[38]Março!$I$13</f>
        <v>*</v>
      </c>
      <c r="K42" s="21" t="str">
        <f>[38]Março!$I$14</f>
        <v>*</v>
      </c>
      <c r="L42" s="21" t="str">
        <f>[38]Março!$I$15</f>
        <v>*</v>
      </c>
      <c r="M42" s="21" t="str">
        <f>[38]Março!$I$16</f>
        <v>*</v>
      </c>
      <c r="N42" s="21" t="str">
        <f>[38]Março!$I$17</f>
        <v>*</v>
      </c>
      <c r="O42" s="21" t="str">
        <f>[38]Março!$I$18</f>
        <v>*</v>
      </c>
      <c r="P42" s="21" t="str">
        <f>[38]Março!$I$19</f>
        <v>*</v>
      </c>
      <c r="Q42" s="21" t="str">
        <f>[38]Março!$I$20</f>
        <v>*</v>
      </c>
      <c r="R42" s="21" t="str">
        <f>[38]Março!$I$21</f>
        <v>*</v>
      </c>
      <c r="S42" s="21" t="str">
        <f>[38]Março!$I$22</f>
        <v>*</v>
      </c>
      <c r="T42" s="18" t="str">
        <f>[38]Março!$I$23</f>
        <v>*</v>
      </c>
      <c r="U42" s="18" t="str">
        <f>[38]Março!$I$24</f>
        <v>*</v>
      </c>
      <c r="V42" s="18" t="str">
        <f>[38]Março!$I$25</f>
        <v>L</v>
      </c>
      <c r="W42" s="18" t="str">
        <f>[38]Março!$I$26</f>
        <v>N</v>
      </c>
      <c r="X42" s="18" t="str">
        <f>[38]Março!$I$27</f>
        <v>NO</v>
      </c>
      <c r="Y42" s="18" t="str">
        <f>[38]Março!$I$28</f>
        <v>NE</v>
      </c>
      <c r="Z42" s="18" t="str">
        <f>[38]Março!$I$29</f>
        <v>N</v>
      </c>
      <c r="AA42" s="18" t="str">
        <f>[38]Março!$I$30</f>
        <v>S</v>
      </c>
      <c r="AB42" s="18" t="str">
        <f>[38]Março!$I$31</f>
        <v>N</v>
      </c>
      <c r="AC42" s="18" t="str">
        <f>[38]Março!$I$32</f>
        <v>N</v>
      </c>
      <c r="AD42" s="18" t="str">
        <f>[38]Março!$I$33</f>
        <v>SE</v>
      </c>
      <c r="AE42" s="18" t="str">
        <f>[38]Março!$I$34</f>
        <v>S</v>
      </c>
      <c r="AF42" s="18" t="str">
        <f>[38]Março!$I$35</f>
        <v>NE</v>
      </c>
      <c r="AG42" s="115" t="str">
        <f>[38]Março!$I$36</f>
        <v>N</v>
      </c>
      <c r="AH42" s="2"/>
    </row>
    <row r="43" spans="1:38" s="5" customFormat="1" ht="12" customHeight="1" x14ac:dyDescent="0.2">
      <c r="A43" s="93" t="s">
        <v>38</v>
      </c>
      <c r="B43" s="25" t="s">
        <v>138</v>
      </c>
      <c r="C43" s="25" t="s">
        <v>138</v>
      </c>
      <c r="D43" s="25" t="s">
        <v>139</v>
      </c>
      <c r="E43" s="25" t="s">
        <v>140</v>
      </c>
      <c r="F43" s="25" t="s">
        <v>139</v>
      </c>
      <c r="G43" s="25" t="s">
        <v>139</v>
      </c>
      <c r="H43" s="25" t="s">
        <v>139</v>
      </c>
      <c r="I43" s="25" t="s">
        <v>139</v>
      </c>
      <c r="J43" s="25" t="s">
        <v>138</v>
      </c>
      <c r="K43" s="25" t="s">
        <v>141</v>
      </c>
      <c r="L43" s="25" t="s">
        <v>142</v>
      </c>
      <c r="M43" s="25" t="s">
        <v>142</v>
      </c>
      <c r="N43" s="25" t="s">
        <v>137</v>
      </c>
      <c r="O43" s="25" t="s">
        <v>138</v>
      </c>
      <c r="P43" s="32" t="s">
        <v>138</v>
      </c>
      <c r="Q43" s="32" t="s">
        <v>138</v>
      </c>
      <c r="R43" s="32" t="s">
        <v>138</v>
      </c>
      <c r="S43" s="32" t="s">
        <v>138</v>
      </c>
      <c r="T43" s="32" t="s">
        <v>138</v>
      </c>
      <c r="U43" s="32" t="s">
        <v>138</v>
      </c>
      <c r="V43" s="32" t="s">
        <v>139</v>
      </c>
      <c r="W43" s="32" t="s">
        <v>139</v>
      </c>
      <c r="X43" s="32" t="s">
        <v>137</v>
      </c>
      <c r="Y43" s="32" t="s">
        <v>138</v>
      </c>
      <c r="Z43" s="32" t="s">
        <v>137</v>
      </c>
      <c r="AA43" s="32" t="s">
        <v>139</v>
      </c>
      <c r="AB43" s="32" t="s">
        <v>139</v>
      </c>
      <c r="AC43" s="32" t="s">
        <v>144</v>
      </c>
      <c r="AD43" s="32" t="s">
        <v>144</v>
      </c>
      <c r="AE43" s="32" t="s">
        <v>144</v>
      </c>
      <c r="AF43" s="32" t="s">
        <v>141</v>
      </c>
      <c r="AG43" s="117" t="s">
        <v>138</v>
      </c>
      <c r="AH43" s="10"/>
      <c r="AL43" s="5" t="s">
        <v>50</v>
      </c>
    </row>
    <row r="44" spans="1:38" x14ac:dyDescent="0.2">
      <c r="A44" s="168" t="s">
        <v>37</v>
      </c>
      <c r="B44" s="169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12"/>
      <c r="AG44" s="118" t="s">
        <v>138</v>
      </c>
      <c r="AH44" s="2"/>
    </row>
    <row r="45" spans="1:38" x14ac:dyDescent="0.2">
      <c r="A45" s="84"/>
      <c r="B45" s="66"/>
      <c r="C45" s="66"/>
      <c r="D45" s="66" t="s">
        <v>143</v>
      </c>
      <c r="E45" s="66"/>
      <c r="F45" s="66"/>
      <c r="G45" s="6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71"/>
      <c r="AE45" s="71"/>
      <c r="AF45" s="72"/>
      <c r="AG45" s="80"/>
      <c r="AH45"/>
      <c r="AK45" t="s">
        <v>50</v>
      </c>
    </row>
    <row r="46" spans="1:38" x14ac:dyDescent="0.2">
      <c r="A46" s="84"/>
      <c r="B46" s="85" t="s">
        <v>134</v>
      </c>
      <c r="C46" s="85"/>
      <c r="D46" s="85"/>
      <c r="E46" s="85"/>
      <c r="F46" s="85"/>
      <c r="G46" s="85"/>
      <c r="H46" s="85"/>
      <c r="I46" s="85"/>
      <c r="J46" s="86"/>
      <c r="K46" s="86"/>
      <c r="L46" s="86"/>
      <c r="M46" s="86" t="s">
        <v>51</v>
      </c>
      <c r="N46" s="86"/>
      <c r="O46" s="86"/>
      <c r="P46" s="86"/>
      <c r="Q46" s="86"/>
      <c r="R46" s="86"/>
      <c r="S46" s="86"/>
      <c r="T46" s="150" t="s">
        <v>135</v>
      </c>
      <c r="U46" s="150"/>
      <c r="V46" s="150"/>
      <c r="W46" s="150"/>
      <c r="X46" s="150"/>
      <c r="Y46" s="86"/>
      <c r="Z46" s="86"/>
      <c r="AA46" s="86"/>
      <c r="AB46" s="86"/>
      <c r="AC46" s="86"/>
      <c r="AD46" s="86"/>
      <c r="AE46" s="86"/>
      <c r="AF46" s="86"/>
      <c r="AG46" s="83"/>
      <c r="AH46" s="2"/>
    </row>
    <row r="47" spans="1:38" x14ac:dyDescent="0.2">
      <c r="A47" s="64"/>
      <c r="B47" s="86"/>
      <c r="C47" s="86"/>
      <c r="D47" s="86"/>
      <c r="E47" s="86"/>
      <c r="F47" s="86"/>
      <c r="G47" s="86"/>
      <c r="H47" s="86"/>
      <c r="I47" s="86"/>
      <c r="J47" s="87"/>
      <c r="K47" s="87"/>
      <c r="L47" s="87"/>
      <c r="M47" s="87" t="s">
        <v>52</v>
      </c>
      <c r="N47" s="87"/>
      <c r="O47" s="87"/>
      <c r="P47" s="87"/>
      <c r="Q47" s="86"/>
      <c r="R47" s="86"/>
      <c r="S47" s="86"/>
      <c r="T47" s="151" t="s">
        <v>136</v>
      </c>
      <c r="U47" s="151"/>
      <c r="V47" s="151"/>
      <c r="W47" s="151"/>
      <c r="X47" s="151"/>
      <c r="Y47" s="86"/>
      <c r="Z47" s="86"/>
      <c r="AA47" s="86"/>
      <c r="AB47" s="86"/>
      <c r="AC47" s="86"/>
      <c r="AD47" s="71"/>
      <c r="AE47" s="86"/>
      <c r="AF47" s="86"/>
      <c r="AG47" s="73"/>
      <c r="AH47" s="2"/>
      <c r="AI47" s="2"/>
    </row>
    <row r="48" spans="1:38" x14ac:dyDescent="0.2">
      <c r="A48" s="84"/>
      <c r="B48" s="66"/>
      <c r="C48" s="66"/>
      <c r="D48" s="66"/>
      <c r="E48" s="66"/>
      <c r="F48" s="66"/>
      <c r="G48" s="66"/>
      <c r="H48" s="66"/>
      <c r="I48" s="66"/>
      <c r="J48" s="6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71"/>
      <c r="AE48" s="86"/>
      <c r="AF48" s="86"/>
      <c r="AG48" s="69"/>
      <c r="AH48" s="2"/>
    </row>
    <row r="49" spans="1:40" x14ac:dyDescent="0.2">
      <c r="A49" s="64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119"/>
    </row>
    <row r="50" spans="1:40" ht="13.5" thickBot="1" x14ac:dyDescent="0.25">
      <c r="A50" s="78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120"/>
    </row>
    <row r="51" spans="1:40" x14ac:dyDescent="0.2">
      <c r="AG51" s="6" t="s">
        <v>50</v>
      </c>
      <c r="AN51" t="s">
        <v>50</v>
      </c>
    </row>
    <row r="53" spans="1:40" x14ac:dyDescent="0.2">
      <c r="M53" s="2" t="s">
        <v>50</v>
      </c>
      <c r="AM53" t="s">
        <v>50</v>
      </c>
    </row>
    <row r="54" spans="1:40" x14ac:dyDescent="0.2">
      <c r="AK54" t="s">
        <v>50</v>
      </c>
    </row>
  </sheetData>
  <sheetProtection algorithmName="SHA-512" hashValue="7zsVyxlVRVH0DPAbJJFu6J8Mp32MnCDyF/ugJt0Po4SfIvi/c7t/7HYuD87WVqOUW+BBjpV0dyXqL8id41XzZA==" saltValue="0XsMx3oAy5yXKJUyQVO/Ig==" spinCount="100000" sheet="1" objects="1" scenarios="1"/>
  <mergeCells count="37">
    <mergeCell ref="AE3:AE4"/>
    <mergeCell ref="AA3:AA4"/>
    <mergeCell ref="AB3:AB4"/>
    <mergeCell ref="AC3:AC4"/>
    <mergeCell ref="AD3:AD4"/>
    <mergeCell ref="A1:AG1"/>
    <mergeCell ref="A44:AE44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X3:X4"/>
    <mergeCell ref="M3:M4"/>
    <mergeCell ref="N3:N4"/>
    <mergeCell ref="T46:X46"/>
    <mergeCell ref="T47:X47"/>
    <mergeCell ref="L3:L4"/>
    <mergeCell ref="AF3:AF4"/>
    <mergeCell ref="B2:AG2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Y3:Y4"/>
    <mergeCell ref="Z3:Z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1"/>
  <sheetViews>
    <sheetView zoomScale="90" zoomScaleNormal="90" workbookViewId="0">
      <selection activeCell="AJ67" sqref="AJ67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6.140625" style="2" customWidth="1"/>
    <col min="4" max="4" width="6.140625" style="2" bestFit="1" customWidth="1"/>
    <col min="5" max="8" width="6.28515625" style="2" customWidth="1"/>
    <col min="9" max="9" width="6.7109375" style="2" customWidth="1"/>
    <col min="10" max="10" width="7" style="2" customWidth="1"/>
    <col min="11" max="11" width="6.28515625" style="2" customWidth="1"/>
    <col min="12" max="24" width="5.42578125" style="2" bestFit="1" customWidth="1"/>
    <col min="25" max="25" width="6.42578125" style="2" bestFit="1" customWidth="1"/>
    <col min="26" max="27" width="5.42578125" style="2" bestFit="1" customWidth="1"/>
    <col min="28" max="29" width="6.140625" style="2" bestFit="1" customWidth="1"/>
    <col min="30" max="32" width="5.42578125" style="2" bestFit="1" customWidth="1"/>
    <col min="33" max="33" width="7.42578125" style="6" bestFit="1" customWidth="1"/>
    <col min="34" max="34" width="9.140625" style="1"/>
  </cols>
  <sheetData>
    <row r="1" spans="1:34" ht="20.100000000000001" customHeight="1" x14ac:dyDescent="0.2">
      <c r="A1" s="155" t="s">
        <v>32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10"/>
    </row>
    <row r="2" spans="1:34" s="4" customFormat="1" ht="20.100000000000001" customHeight="1" x14ac:dyDescent="0.2">
      <c r="A2" s="158" t="s">
        <v>21</v>
      </c>
      <c r="B2" s="153" t="s">
        <v>133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62"/>
      <c r="AH2" s="139"/>
    </row>
    <row r="3" spans="1:34" s="5" customFormat="1" ht="20.100000000000001" customHeight="1" x14ac:dyDescent="0.2">
      <c r="A3" s="158"/>
      <c r="B3" s="161">
        <v>1</v>
      </c>
      <c r="C3" s="161">
        <f>SUM(B3+1)</f>
        <v>2</v>
      </c>
      <c r="D3" s="161">
        <f t="shared" ref="D3:AD3" si="0">SUM(C3+1)</f>
        <v>3</v>
      </c>
      <c r="E3" s="161">
        <f t="shared" si="0"/>
        <v>4</v>
      </c>
      <c r="F3" s="161">
        <f t="shared" si="0"/>
        <v>5</v>
      </c>
      <c r="G3" s="161">
        <f t="shared" si="0"/>
        <v>6</v>
      </c>
      <c r="H3" s="161">
        <f t="shared" si="0"/>
        <v>7</v>
      </c>
      <c r="I3" s="161">
        <f t="shared" si="0"/>
        <v>8</v>
      </c>
      <c r="J3" s="161">
        <f t="shared" si="0"/>
        <v>9</v>
      </c>
      <c r="K3" s="161">
        <f t="shared" si="0"/>
        <v>10</v>
      </c>
      <c r="L3" s="161">
        <f t="shared" si="0"/>
        <v>11</v>
      </c>
      <c r="M3" s="161">
        <f t="shared" si="0"/>
        <v>12</v>
      </c>
      <c r="N3" s="161">
        <f t="shared" si="0"/>
        <v>13</v>
      </c>
      <c r="O3" s="161">
        <f t="shared" si="0"/>
        <v>14</v>
      </c>
      <c r="P3" s="161">
        <f t="shared" si="0"/>
        <v>15</v>
      </c>
      <c r="Q3" s="161">
        <f t="shared" si="0"/>
        <v>16</v>
      </c>
      <c r="R3" s="161">
        <f t="shared" si="0"/>
        <v>17</v>
      </c>
      <c r="S3" s="161">
        <f t="shared" si="0"/>
        <v>18</v>
      </c>
      <c r="T3" s="161">
        <f t="shared" si="0"/>
        <v>19</v>
      </c>
      <c r="U3" s="161">
        <f t="shared" si="0"/>
        <v>20</v>
      </c>
      <c r="V3" s="161">
        <f t="shared" si="0"/>
        <v>21</v>
      </c>
      <c r="W3" s="161">
        <f t="shared" si="0"/>
        <v>22</v>
      </c>
      <c r="X3" s="161">
        <f t="shared" si="0"/>
        <v>23</v>
      </c>
      <c r="Y3" s="161">
        <f t="shared" si="0"/>
        <v>24</v>
      </c>
      <c r="Z3" s="161">
        <f t="shared" si="0"/>
        <v>25</v>
      </c>
      <c r="AA3" s="161">
        <f t="shared" si="0"/>
        <v>26</v>
      </c>
      <c r="AB3" s="161">
        <f t="shared" si="0"/>
        <v>27</v>
      </c>
      <c r="AC3" s="161">
        <f t="shared" si="0"/>
        <v>28</v>
      </c>
      <c r="AD3" s="161">
        <f t="shared" si="0"/>
        <v>29</v>
      </c>
      <c r="AE3" s="161">
        <v>30</v>
      </c>
      <c r="AF3" s="161">
        <v>31</v>
      </c>
      <c r="AG3" s="138" t="s">
        <v>41</v>
      </c>
      <c r="AH3" s="106" t="s">
        <v>40</v>
      </c>
    </row>
    <row r="4" spans="1:34" s="5" customFormat="1" ht="20.100000000000001" customHeight="1" x14ac:dyDescent="0.2">
      <c r="A4" s="158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02" t="s">
        <v>39</v>
      </c>
      <c r="AH4" s="107" t="s">
        <v>39</v>
      </c>
    </row>
    <row r="5" spans="1:34" s="5" customFormat="1" ht="20.100000000000001" customHeight="1" x14ac:dyDescent="0.2">
      <c r="A5" s="148" t="s">
        <v>45</v>
      </c>
      <c r="B5" s="14">
        <f>[1]Março!$J$5</f>
        <v>40.32</v>
      </c>
      <c r="C5" s="14">
        <f>[1]Março!$J$6</f>
        <v>43.56</v>
      </c>
      <c r="D5" s="14">
        <f>[1]Março!$J$7</f>
        <v>16.2</v>
      </c>
      <c r="E5" s="14">
        <f>[1]Março!$J$8</f>
        <v>42.480000000000004</v>
      </c>
      <c r="F5" s="14">
        <f>[1]Março!$J$9</f>
        <v>41.4</v>
      </c>
      <c r="G5" s="14">
        <f>[1]Março!$J$10</f>
        <v>54.72</v>
      </c>
      <c r="H5" s="14">
        <f>[1]Março!$J$11</f>
        <v>38.159999999999997</v>
      </c>
      <c r="I5" s="14">
        <f>[1]Março!$J$12</f>
        <v>34.200000000000003</v>
      </c>
      <c r="J5" s="14">
        <f>[1]Março!$J$13</f>
        <v>30.240000000000002</v>
      </c>
      <c r="K5" s="14">
        <f>[1]Março!$J$14</f>
        <v>36.36</v>
      </c>
      <c r="L5" s="14">
        <f>[1]Março!$J$15</f>
        <v>34.56</v>
      </c>
      <c r="M5" s="14">
        <f>[1]Março!$J$16</f>
        <v>17.64</v>
      </c>
      <c r="N5" s="14">
        <f>[1]Março!$J$17</f>
        <v>33.480000000000004</v>
      </c>
      <c r="O5" s="14">
        <f>[1]Março!$J$18</f>
        <v>37.080000000000005</v>
      </c>
      <c r="P5" s="14">
        <f>[1]Março!$J$19</f>
        <v>36</v>
      </c>
      <c r="Q5" s="14">
        <f>[1]Março!$J$20</f>
        <v>26.28</v>
      </c>
      <c r="R5" s="14">
        <f>[1]Março!$J$21</f>
        <v>21.96</v>
      </c>
      <c r="S5" s="14">
        <f>[1]Março!$J$22</f>
        <v>28.08</v>
      </c>
      <c r="T5" s="14">
        <f>[1]Março!$J$23</f>
        <v>27.720000000000002</v>
      </c>
      <c r="U5" s="14">
        <f>[1]Março!$J$24</f>
        <v>28.08</v>
      </c>
      <c r="V5" s="14">
        <f>[1]Março!$J$25</f>
        <v>44.64</v>
      </c>
      <c r="W5" s="14">
        <f>[1]Março!$J$26</f>
        <v>29.880000000000003</v>
      </c>
      <c r="X5" s="14">
        <f>[1]Março!$J$27</f>
        <v>28.44</v>
      </c>
      <c r="Y5" s="14">
        <f>[1]Março!$J$28</f>
        <v>35.28</v>
      </c>
      <c r="Z5" s="14">
        <f>[1]Março!$J$29</f>
        <v>48.24</v>
      </c>
      <c r="AA5" s="14">
        <f>[1]Março!$J$30</f>
        <v>17.64</v>
      </c>
      <c r="AB5" s="14">
        <f>[1]Março!$J$31</f>
        <v>32.04</v>
      </c>
      <c r="AC5" s="14">
        <f>[1]Março!$J$32</f>
        <v>20.88</v>
      </c>
      <c r="AD5" s="14">
        <f>[1]Março!$J$33</f>
        <v>30.96</v>
      </c>
      <c r="AE5" s="14">
        <f>[1]Março!$J$34</f>
        <v>19.440000000000001</v>
      </c>
      <c r="AF5" s="14">
        <f>[1]Março!$J$35</f>
        <v>33.119999999999997</v>
      </c>
      <c r="AG5" s="104">
        <f t="shared" ref="AG5" si="1">MAX(B5:AF5)</f>
        <v>54.72</v>
      </c>
      <c r="AH5" s="108">
        <f>AVERAGE(B5:AF5)</f>
        <v>32.550967741935494</v>
      </c>
    </row>
    <row r="6" spans="1:34" s="1" customFormat="1" ht="17.100000000000001" customHeight="1" x14ac:dyDescent="0.2">
      <c r="A6" s="148" t="s">
        <v>0</v>
      </c>
      <c r="B6" s="15">
        <f>[2]Março!$J$5</f>
        <v>25.56</v>
      </c>
      <c r="C6" s="15">
        <f>[2]Março!$J$6</f>
        <v>28.08</v>
      </c>
      <c r="D6" s="15">
        <f>[2]Março!$J$7</f>
        <v>30.240000000000002</v>
      </c>
      <c r="E6" s="15">
        <f>[2]Março!$J$8</f>
        <v>43.92</v>
      </c>
      <c r="F6" s="15">
        <f>[2]Março!$J$9</f>
        <v>46.080000000000005</v>
      </c>
      <c r="G6" s="15">
        <f>[2]Março!$J$10</f>
        <v>24.840000000000003</v>
      </c>
      <c r="H6" s="15">
        <f>[2]Março!$J$11</f>
        <v>27</v>
      </c>
      <c r="I6" s="15">
        <f>[2]Março!$J$12</f>
        <v>20.52</v>
      </c>
      <c r="J6" s="15">
        <f>[2]Março!$J$13</f>
        <v>36.36</v>
      </c>
      <c r="K6" s="15">
        <f>[2]Março!$J$14</f>
        <v>66.600000000000009</v>
      </c>
      <c r="L6" s="15">
        <f>[2]Março!$J$15</f>
        <v>27</v>
      </c>
      <c r="M6" s="15">
        <f>[2]Março!$J$16</f>
        <v>28.08</v>
      </c>
      <c r="N6" s="15">
        <f>[2]Março!$J$17</f>
        <v>24.840000000000003</v>
      </c>
      <c r="O6" s="15">
        <f>[2]Março!$J$18</f>
        <v>41.4</v>
      </c>
      <c r="P6" s="15">
        <f>[2]Março!$J$19</f>
        <v>43.92</v>
      </c>
      <c r="Q6" s="15">
        <f>[2]Março!$J$20</f>
        <v>39.6</v>
      </c>
      <c r="R6" s="15">
        <f>[2]Março!$J$21</f>
        <v>38.880000000000003</v>
      </c>
      <c r="S6" s="15">
        <f>[2]Março!$J$22</f>
        <v>44.64</v>
      </c>
      <c r="T6" s="15">
        <f>[2]Março!$J$23</f>
        <v>61.2</v>
      </c>
      <c r="U6" s="15">
        <f>[2]Março!$J$24</f>
        <v>42.480000000000004</v>
      </c>
      <c r="V6" s="15">
        <f>[2]Março!$J$25</f>
        <v>29.52</v>
      </c>
      <c r="W6" s="15">
        <f>[2]Março!$J$26</f>
        <v>24.840000000000003</v>
      </c>
      <c r="X6" s="15">
        <f>[2]Março!$J$27</f>
        <v>31.319999999999997</v>
      </c>
      <c r="Y6" s="15">
        <f>[2]Março!$J$28</f>
        <v>62.639999999999993</v>
      </c>
      <c r="Z6" s="15">
        <f>[2]Março!$J$29</f>
        <v>34.200000000000003</v>
      </c>
      <c r="AA6" s="15">
        <f>[2]Março!$J$30</f>
        <v>28.44</v>
      </c>
      <c r="AB6" s="15">
        <f>[2]Março!$J$31</f>
        <v>29.52</v>
      </c>
      <c r="AC6" s="15">
        <f>[2]Março!$J$32</f>
        <v>23.759999999999998</v>
      </c>
      <c r="AD6" s="15">
        <f>[2]Março!$J$33</f>
        <v>21.96</v>
      </c>
      <c r="AE6" s="15">
        <f>[2]Março!$J$34</f>
        <v>36</v>
      </c>
      <c r="AF6" s="15">
        <f>[2]Março!$J$35</f>
        <v>27.720000000000002</v>
      </c>
      <c r="AG6" s="104">
        <f>MAX(B6:AF6)</f>
        <v>66.600000000000009</v>
      </c>
      <c r="AH6" s="108">
        <f t="shared" ref="AH6:AH31" si="2">AVERAGE(B6:AF6)</f>
        <v>35.198709677419359</v>
      </c>
    </row>
    <row r="7" spans="1:34" ht="17.100000000000001" customHeight="1" x14ac:dyDescent="0.2">
      <c r="A7" s="148" t="s">
        <v>1</v>
      </c>
      <c r="B7" s="15">
        <f>[3]Março!$J$5</f>
        <v>25.92</v>
      </c>
      <c r="C7" s="16">
        <f>[3]Março!$J$6</f>
        <v>31.680000000000003</v>
      </c>
      <c r="D7" s="15">
        <f>[3]Março!$J$7</f>
        <v>19.8</v>
      </c>
      <c r="E7" s="15">
        <f>[3]Março!$J$8</f>
        <v>21.240000000000002</v>
      </c>
      <c r="F7" s="15">
        <f>[3]Março!$J$9</f>
        <v>23.759999999999998</v>
      </c>
      <c r="G7" s="15">
        <f>[3]Março!$J$10</f>
        <v>40.680000000000007</v>
      </c>
      <c r="H7" s="15">
        <f>[3]Março!$J$11</f>
        <v>18</v>
      </c>
      <c r="I7" s="15">
        <f>[3]Março!$J$12</f>
        <v>18.720000000000002</v>
      </c>
      <c r="J7" s="15">
        <f>[3]Março!$J$13</f>
        <v>37.080000000000005</v>
      </c>
      <c r="K7" s="15">
        <f>[3]Março!$J$14</f>
        <v>41.04</v>
      </c>
      <c r="L7" s="15">
        <f>[3]Março!$J$15</f>
        <v>35.64</v>
      </c>
      <c r="M7" s="15">
        <f>[3]Março!$J$16</f>
        <v>26.64</v>
      </c>
      <c r="N7" s="15">
        <f>[3]Março!$J$17</f>
        <v>27</v>
      </c>
      <c r="O7" s="15">
        <f>[3]Março!$J$18</f>
        <v>39.24</v>
      </c>
      <c r="P7" s="15">
        <f>[3]Março!$J$19</f>
        <v>32.04</v>
      </c>
      <c r="Q7" s="15">
        <f>[3]Março!$J$20</f>
        <v>24.12</v>
      </c>
      <c r="R7" s="15">
        <f>[3]Março!$J$21</f>
        <v>29.880000000000003</v>
      </c>
      <c r="S7" s="15">
        <f>[3]Março!$J$22</f>
        <v>25.2</v>
      </c>
      <c r="T7" s="15">
        <f>[3]Março!$J$23</f>
        <v>35.64</v>
      </c>
      <c r="U7" s="15">
        <f>[3]Março!$J$24</f>
        <v>28.8</v>
      </c>
      <c r="V7" s="15">
        <f>[3]Março!$J$25</f>
        <v>27</v>
      </c>
      <c r="W7" s="15">
        <f>[3]Março!$J$26</f>
        <v>27.720000000000002</v>
      </c>
      <c r="X7" s="15">
        <f>[3]Março!$J$27</f>
        <v>28.8</v>
      </c>
      <c r="Y7" s="15">
        <f>[3]Março!$J$28</f>
        <v>64.44</v>
      </c>
      <c r="Z7" s="15">
        <f>[3]Março!$J$29</f>
        <v>43.56</v>
      </c>
      <c r="AA7" s="15">
        <f>[3]Março!$J$30</f>
        <v>30.96</v>
      </c>
      <c r="AB7" s="15">
        <f>[3]Março!$J$31</f>
        <v>31.319999999999997</v>
      </c>
      <c r="AC7" s="15">
        <f>[3]Março!$J$32</f>
        <v>24.840000000000003</v>
      </c>
      <c r="AD7" s="15">
        <f>[3]Março!$J$33</f>
        <v>27.36</v>
      </c>
      <c r="AE7" s="15">
        <f>[3]Março!$J$34</f>
        <v>20.88</v>
      </c>
      <c r="AF7" s="15">
        <f>[3]Março!$J$35</f>
        <v>21.96</v>
      </c>
      <c r="AG7" s="104">
        <f t="shared" ref="AG7:AG17" si="3">MAX(B7:AF7)</f>
        <v>64.44</v>
      </c>
      <c r="AH7" s="108">
        <f t="shared" si="2"/>
        <v>30.030967741935484</v>
      </c>
    </row>
    <row r="8" spans="1:34" ht="17.100000000000001" customHeight="1" x14ac:dyDescent="0.2">
      <c r="A8" s="148" t="s">
        <v>55</v>
      </c>
      <c r="B8" s="16">
        <f>[4]Março!$J$5</f>
        <v>38.159999999999997</v>
      </c>
      <c r="C8" s="16">
        <f>[4]Março!$J$6</f>
        <v>54.72</v>
      </c>
      <c r="D8" s="16">
        <f>[4]Março!$J$7</f>
        <v>17.64</v>
      </c>
      <c r="E8" s="16">
        <f>[4]Março!$J$8</f>
        <v>44.64</v>
      </c>
      <c r="F8" s="16">
        <f>[4]Março!$J$9</f>
        <v>60.839999999999996</v>
      </c>
      <c r="G8" s="16">
        <f>[4]Março!$J$10</f>
        <v>61.560000000000009</v>
      </c>
      <c r="H8" s="16">
        <f>[4]Março!$J$11</f>
        <v>29.16</v>
      </c>
      <c r="I8" s="16">
        <f>[4]Março!$J$12</f>
        <v>24.12</v>
      </c>
      <c r="J8" s="16">
        <f>[4]Março!$J$13</f>
        <v>31.319999999999997</v>
      </c>
      <c r="K8" s="16">
        <f>[4]Março!$J$14</f>
        <v>42.84</v>
      </c>
      <c r="L8" s="16">
        <f>[4]Março!$J$15</f>
        <v>23.040000000000003</v>
      </c>
      <c r="M8" s="16">
        <f>[4]Março!$J$16</f>
        <v>21.96</v>
      </c>
      <c r="N8" s="16">
        <f>[4]Março!$J$17</f>
        <v>48.24</v>
      </c>
      <c r="O8" s="16">
        <f>[4]Março!$J$18</f>
        <v>26.64</v>
      </c>
      <c r="P8" s="16">
        <f>[4]Março!$J$19</f>
        <v>20.88</v>
      </c>
      <c r="Q8" s="16">
        <f>[4]Março!$J$20</f>
        <v>59.4</v>
      </c>
      <c r="R8" s="16">
        <f>[4]Março!$J$21</f>
        <v>26.28</v>
      </c>
      <c r="S8" s="16">
        <f>[4]Março!$J$22</f>
        <v>23.759999999999998</v>
      </c>
      <c r="T8" s="16">
        <f>[4]Março!$J$23</f>
        <v>33.840000000000003</v>
      </c>
      <c r="U8" s="16">
        <f>[4]Março!$J$24</f>
        <v>30.240000000000002</v>
      </c>
      <c r="V8" s="16">
        <f>[4]Março!$J$25</f>
        <v>39.96</v>
      </c>
      <c r="W8" s="16">
        <f>[4]Março!$J$26</f>
        <v>26.64</v>
      </c>
      <c r="X8" s="16">
        <f>[4]Março!$J$27</f>
        <v>38.159999999999997</v>
      </c>
      <c r="Y8" s="16">
        <f>[4]Março!$J$28</f>
        <v>34.56</v>
      </c>
      <c r="Z8" s="16">
        <f>[4]Março!$J$29</f>
        <v>54</v>
      </c>
      <c r="AA8" s="16">
        <f>[4]Março!$J$30</f>
        <v>26.64</v>
      </c>
      <c r="AB8" s="16">
        <f>[4]Março!$J$31</f>
        <v>29.52</v>
      </c>
      <c r="AC8" s="16">
        <f>[4]Março!$J$32</f>
        <v>31.319999999999997</v>
      </c>
      <c r="AD8" s="16">
        <f>[4]Março!$J$33</f>
        <v>26.64</v>
      </c>
      <c r="AE8" s="16">
        <f>[4]Março!$J$34</f>
        <v>26.28</v>
      </c>
      <c r="AF8" s="16">
        <f>[4]Março!$J$35</f>
        <v>58.32</v>
      </c>
      <c r="AG8" s="104">
        <f t="shared" ref="AG8" si="4">MAX(B8:AF8)</f>
        <v>61.560000000000009</v>
      </c>
      <c r="AH8" s="108">
        <f t="shared" si="2"/>
        <v>35.849032258064511</v>
      </c>
    </row>
    <row r="9" spans="1:34" ht="17.100000000000001" customHeight="1" x14ac:dyDescent="0.2">
      <c r="A9" s="148" t="s">
        <v>46</v>
      </c>
      <c r="B9" s="16" t="str">
        <f>[5]Março!$J$5</f>
        <v>*</v>
      </c>
      <c r="C9" s="16" t="str">
        <f>[5]Março!$J$6</f>
        <v>*</v>
      </c>
      <c r="D9" s="16" t="str">
        <f>[5]Março!$J$7</f>
        <v>*</v>
      </c>
      <c r="E9" s="16" t="str">
        <f>[5]Março!$J$8</f>
        <v>*</v>
      </c>
      <c r="F9" s="16" t="str">
        <f>[5]Março!$J$9</f>
        <v>*</v>
      </c>
      <c r="G9" s="16" t="str">
        <f>[5]Março!$J$10</f>
        <v>*</v>
      </c>
      <c r="H9" s="16" t="str">
        <f>[5]Março!$J$11</f>
        <v>*</v>
      </c>
      <c r="I9" s="16" t="str">
        <f>[5]Março!$J$12</f>
        <v>*</v>
      </c>
      <c r="J9" s="16" t="str">
        <f>[5]Março!$J$13</f>
        <v>*</v>
      </c>
      <c r="K9" s="16" t="str">
        <f>[5]Março!$J$14</f>
        <v>*</v>
      </c>
      <c r="L9" s="16" t="str">
        <f>[5]Março!$J$15</f>
        <v>*</v>
      </c>
      <c r="M9" s="16" t="str">
        <f>[5]Março!$J$16</f>
        <v>*</v>
      </c>
      <c r="N9" s="16" t="str">
        <f>[5]Março!$J$17</f>
        <v>*</v>
      </c>
      <c r="O9" s="16" t="str">
        <f>[5]Março!$J$18</f>
        <v>*</v>
      </c>
      <c r="P9" s="16" t="str">
        <f>[5]Março!$J$19</f>
        <v>*</v>
      </c>
      <c r="Q9" s="16" t="str">
        <f>[5]Março!$J$20</f>
        <v>*</v>
      </c>
      <c r="R9" s="16" t="str">
        <f>[5]Março!$J$21</f>
        <v>*</v>
      </c>
      <c r="S9" s="16" t="str">
        <f>[5]Março!$J$22</f>
        <v>*</v>
      </c>
      <c r="T9" s="16" t="str">
        <f>[5]Março!$J$23</f>
        <v>*</v>
      </c>
      <c r="U9" s="16" t="str">
        <f>[5]Março!$J$24</f>
        <v>*</v>
      </c>
      <c r="V9" s="16" t="str">
        <f>[5]Março!$J$25</f>
        <v>*</v>
      </c>
      <c r="W9" s="16" t="str">
        <f>[5]Março!$J$26</f>
        <v>*</v>
      </c>
      <c r="X9" s="16" t="str">
        <f>[5]Março!$J$27</f>
        <v>*</v>
      </c>
      <c r="Y9" s="16" t="str">
        <f>[5]Março!$J$28</f>
        <v>*</v>
      </c>
      <c r="Z9" s="16" t="str">
        <f>[5]Março!$J$29</f>
        <v>*</v>
      </c>
      <c r="AA9" s="16" t="str">
        <f>[5]Março!$J$30</f>
        <v>*</v>
      </c>
      <c r="AB9" s="16" t="str">
        <f>[5]Março!$J$31</f>
        <v>*</v>
      </c>
      <c r="AC9" s="16" t="str">
        <f>[5]Março!$J$32</f>
        <v>*</v>
      </c>
      <c r="AD9" s="16" t="str">
        <f>[5]Março!$J$33</f>
        <v>*</v>
      </c>
      <c r="AE9" s="16" t="str">
        <f>[5]Março!$J$34</f>
        <v>*</v>
      </c>
      <c r="AF9" s="16" t="str">
        <f>[5]Março!$J$35</f>
        <v>*</v>
      </c>
      <c r="AG9" s="104" t="s">
        <v>132</v>
      </c>
      <c r="AH9" s="108" t="s">
        <v>132</v>
      </c>
    </row>
    <row r="10" spans="1:34" ht="17.100000000000001" customHeight="1" x14ac:dyDescent="0.2">
      <c r="A10" s="148" t="s">
        <v>2</v>
      </c>
      <c r="B10" s="15">
        <f>[6]Março!$J$5</f>
        <v>27.36</v>
      </c>
      <c r="C10" s="15">
        <f>[6]Março!$J$6</f>
        <v>37.440000000000005</v>
      </c>
      <c r="D10" s="15">
        <f>[6]Março!$J$7</f>
        <v>21.6</v>
      </c>
      <c r="E10" s="15">
        <f>[6]Março!$J$8</f>
        <v>28.8</v>
      </c>
      <c r="F10" s="15">
        <f>[6]Março!$J$9</f>
        <v>31.680000000000003</v>
      </c>
      <c r="G10" s="15">
        <f>[6]Março!$J$10</f>
        <v>50.76</v>
      </c>
      <c r="H10" s="15">
        <f>[6]Março!$J$11</f>
        <v>26.28</v>
      </c>
      <c r="I10" s="15">
        <f>[6]Março!$J$12</f>
        <v>21.6</v>
      </c>
      <c r="J10" s="15">
        <f>[6]Março!$J$13</f>
        <v>35.64</v>
      </c>
      <c r="K10" s="15">
        <f>[6]Março!$J$14</f>
        <v>44.28</v>
      </c>
      <c r="L10" s="15">
        <f>[6]Março!$J$15</f>
        <v>29.880000000000003</v>
      </c>
      <c r="M10" s="15">
        <f>[6]Março!$J$16</f>
        <v>23.759999999999998</v>
      </c>
      <c r="N10" s="15">
        <f>[6]Março!$J$17</f>
        <v>28.08</v>
      </c>
      <c r="O10" s="15">
        <f>[6]Março!$J$18</f>
        <v>38.880000000000003</v>
      </c>
      <c r="P10" s="15">
        <f>[6]Março!$J$19</f>
        <v>35.28</v>
      </c>
      <c r="Q10" s="15">
        <f>[6]Março!$J$20</f>
        <v>32.76</v>
      </c>
      <c r="R10" s="15">
        <f>[6]Março!$J$21</f>
        <v>33.480000000000004</v>
      </c>
      <c r="S10" s="15">
        <f>[6]Março!$J$22</f>
        <v>42.84</v>
      </c>
      <c r="T10" s="15">
        <f>[6]Março!$J$23</f>
        <v>50.04</v>
      </c>
      <c r="U10" s="15">
        <f>[6]Março!$J$24</f>
        <v>24.840000000000003</v>
      </c>
      <c r="V10" s="15">
        <f>[6]Março!$J$25</f>
        <v>34.92</v>
      </c>
      <c r="W10" s="15">
        <f>[6]Março!$J$26</f>
        <v>25.56</v>
      </c>
      <c r="X10" s="15">
        <f>[6]Março!$J$27</f>
        <v>43.92</v>
      </c>
      <c r="Y10" s="15">
        <f>[6]Março!$J$28</f>
        <v>53.28</v>
      </c>
      <c r="Z10" s="15">
        <f>[6]Março!$J$29</f>
        <v>51.12</v>
      </c>
      <c r="AA10" s="15">
        <f>[6]Março!$J$30</f>
        <v>43.92</v>
      </c>
      <c r="AB10" s="15">
        <f>[6]Março!$J$31</f>
        <v>41.4</v>
      </c>
      <c r="AC10" s="15">
        <f>[6]Março!$J$32</f>
        <v>21.6</v>
      </c>
      <c r="AD10" s="15">
        <f>[6]Março!$J$33</f>
        <v>25.2</v>
      </c>
      <c r="AE10" s="15">
        <f>[6]Março!$J$34</f>
        <v>38.880000000000003</v>
      </c>
      <c r="AF10" s="15">
        <f>[6]Março!$J$35</f>
        <v>23.759999999999998</v>
      </c>
      <c r="AG10" s="104">
        <f t="shared" si="3"/>
        <v>53.28</v>
      </c>
      <c r="AH10" s="108">
        <f t="shared" si="2"/>
        <v>34.478709677419353</v>
      </c>
    </row>
    <row r="11" spans="1:34" ht="17.100000000000001" customHeight="1" x14ac:dyDescent="0.2">
      <c r="A11" s="148" t="s">
        <v>3</v>
      </c>
      <c r="B11" s="15">
        <f>[7]Março!$J$5</f>
        <v>59.04</v>
      </c>
      <c r="C11" s="15">
        <f>[7]Março!$J$6</f>
        <v>33.119999999999997</v>
      </c>
      <c r="D11" s="15">
        <f>[7]Março!$J$7</f>
        <v>23.040000000000003</v>
      </c>
      <c r="E11" s="15">
        <f>[7]Março!$J$8</f>
        <v>39.24</v>
      </c>
      <c r="F11" s="15">
        <f>[7]Março!$J$9</f>
        <v>46.080000000000005</v>
      </c>
      <c r="G11" s="15">
        <f>[7]Março!$J$10</f>
        <v>40.32</v>
      </c>
      <c r="H11" s="15">
        <f>[7]Março!$J$11</f>
        <v>25.56</v>
      </c>
      <c r="I11" s="15">
        <f>[7]Março!$J$12</f>
        <v>19.079999999999998</v>
      </c>
      <c r="J11" s="15">
        <f>[7]Março!$J$13</f>
        <v>30.240000000000002</v>
      </c>
      <c r="K11" s="15">
        <f>[7]Março!$J$14</f>
        <v>43.92</v>
      </c>
      <c r="L11" s="15">
        <f>[7]Março!$J$15</f>
        <v>23.400000000000002</v>
      </c>
      <c r="M11" s="15">
        <f>[7]Março!$J$16</f>
        <v>20.16</v>
      </c>
      <c r="N11" s="15">
        <f>[7]Março!$J$17</f>
        <v>28.8</v>
      </c>
      <c r="O11" s="15">
        <f>[7]Março!$J$18</f>
        <v>22.32</v>
      </c>
      <c r="P11" s="15">
        <f>[7]Março!$J$19</f>
        <v>25.2</v>
      </c>
      <c r="Q11" s="15">
        <f>[7]Março!$J$20</f>
        <v>29.880000000000003</v>
      </c>
      <c r="R11" s="15">
        <f>[7]Março!$J$21</f>
        <v>19.079999999999998</v>
      </c>
      <c r="S11" s="15">
        <f>[7]Março!$J$22</f>
        <v>19.079999999999998</v>
      </c>
      <c r="T11" s="15">
        <f>[7]Março!$J$23</f>
        <v>22.68</v>
      </c>
      <c r="U11" s="15">
        <f>[7]Março!$J$24</f>
        <v>27.720000000000002</v>
      </c>
      <c r="V11" s="15">
        <f>[7]Março!$J$25</f>
        <v>36.72</v>
      </c>
      <c r="W11" s="15">
        <f>[7]Março!$J$26</f>
        <v>61.92</v>
      </c>
      <c r="X11" s="15">
        <f>[7]Março!$J$27</f>
        <v>23.759999999999998</v>
      </c>
      <c r="Y11" s="15">
        <f>[7]Março!$J$28</f>
        <v>33.119999999999997</v>
      </c>
      <c r="Z11" s="15">
        <f>[7]Março!$J$29</f>
        <v>33.840000000000003</v>
      </c>
      <c r="AA11" s="15">
        <f>[7]Março!$J$30</f>
        <v>30.6</v>
      </c>
      <c r="AB11" s="15">
        <f>[7]Março!$J$31</f>
        <v>25.92</v>
      </c>
      <c r="AC11" s="15">
        <f>[7]Março!$J$32</f>
        <v>24.12</v>
      </c>
      <c r="AD11" s="15">
        <f>[7]Março!$J$33</f>
        <v>33.119999999999997</v>
      </c>
      <c r="AE11" s="15">
        <f>[7]Março!$J$34</f>
        <v>20.16</v>
      </c>
      <c r="AF11" s="15">
        <f>[7]Março!$J$35</f>
        <v>29.880000000000003</v>
      </c>
      <c r="AG11" s="104">
        <f>MAX(B11:AF11)</f>
        <v>61.92</v>
      </c>
      <c r="AH11" s="108">
        <f t="shared" si="2"/>
        <v>30.681290322580644</v>
      </c>
    </row>
    <row r="12" spans="1:34" ht="17.100000000000001" customHeight="1" x14ac:dyDescent="0.2">
      <c r="A12" s="148" t="s">
        <v>4</v>
      </c>
      <c r="B12" s="15">
        <f>[8]Março!$J$5</f>
        <v>63.360000000000007</v>
      </c>
      <c r="C12" s="15">
        <f>[8]Março!$J$6</f>
        <v>74.52</v>
      </c>
      <c r="D12" s="15">
        <f>[8]Março!$J$7</f>
        <v>32.04</v>
      </c>
      <c r="E12" s="15">
        <f>[8]Março!$J$8</f>
        <v>37.440000000000005</v>
      </c>
      <c r="F12" s="15">
        <f>[8]Março!$J$9</f>
        <v>22.68</v>
      </c>
      <c r="G12" s="15">
        <f>[8]Março!$J$10</f>
        <v>42.480000000000004</v>
      </c>
      <c r="H12" s="15">
        <f>[8]Março!$J$11</f>
        <v>28.08</v>
      </c>
      <c r="I12" s="15">
        <f>[8]Março!$J$12</f>
        <v>22.68</v>
      </c>
      <c r="J12" s="15">
        <f>[8]Março!$J$13</f>
        <v>28.08</v>
      </c>
      <c r="K12" s="15">
        <f>[8]Março!$J$14</f>
        <v>38.519999999999996</v>
      </c>
      <c r="L12" s="15">
        <f>[8]Março!$J$15</f>
        <v>29.880000000000003</v>
      </c>
      <c r="M12" s="15">
        <f>[8]Março!$J$16</f>
        <v>27.36</v>
      </c>
      <c r="N12" s="15">
        <f>[8]Março!$J$17</f>
        <v>25.56</v>
      </c>
      <c r="O12" s="15">
        <f>[8]Março!$J$18</f>
        <v>41.4</v>
      </c>
      <c r="P12" s="15">
        <f>[8]Março!$J$19</f>
        <v>33.119999999999997</v>
      </c>
      <c r="Q12" s="15">
        <f>[8]Março!$J$20</f>
        <v>34.56</v>
      </c>
      <c r="R12" s="15">
        <f>[8]Março!$J$21</f>
        <v>37.080000000000005</v>
      </c>
      <c r="S12" s="15">
        <f>[8]Março!$J$22</f>
        <v>43.92</v>
      </c>
      <c r="T12" s="15">
        <f>[8]Março!$J$23</f>
        <v>30.96</v>
      </c>
      <c r="U12" s="15">
        <f>[8]Março!$J$24</f>
        <v>32.04</v>
      </c>
      <c r="V12" s="15">
        <f>[8]Março!$J$25</f>
        <v>28.08</v>
      </c>
      <c r="W12" s="15">
        <f>[8]Março!$J$26</f>
        <v>31.680000000000003</v>
      </c>
      <c r="X12" s="15">
        <f>[8]Março!$J$27</f>
        <v>29.52</v>
      </c>
      <c r="Y12" s="15">
        <f>[8]Março!$J$28</f>
        <v>29.880000000000003</v>
      </c>
      <c r="Z12" s="15">
        <f>[8]Março!$J$29</f>
        <v>39.24</v>
      </c>
      <c r="AA12" s="15">
        <f>[8]Março!$J$30</f>
        <v>27</v>
      </c>
      <c r="AB12" s="15">
        <f>[8]Março!$J$31</f>
        <v>27.36</v>
      </c>
      <c r="AC12" s="15">
        <f>[8]Março!$J$32</f>
        <v>36.36</v>
      </c>
      <c r="AD12" s="15">
        <f>[8]Março!$J$33</f>
        <v>26.64</v>
      </c>
      <c r="AE12" s="15">
        <f>[8]Março!$J$34</f>
        <v>28.08</v>
      </c>
      <c r="AF12" s="15">
        <f>[8]Março!$J$35</f>
        <v>35.28</v>
      </c>
      <c r="AG12" s="104">
        <f t="shared" si="3"/>
        <v>74.52</v>
      </c>
      <c r="AH12" s="108">
        <f t="shared" si="2"/>
        <v>34.350967741935477</v>
      </c>
    </row>
    <row r="13" spans="1:34" ht="17.100000000000001" customHeight="1" x14ac:dyDescent="0.2">
      <c r="A13" s="148" t="s">
        <v>5</v>
      </c>
      <c r="B13" s="15">
        <f>[9]Março!$J$5</f>
        <v>38.880000000000003</v>
      </c>
      <c r="C13" s="15">
        <f>[9]Março!$J$6</f>
        <v>17.28</v>
      </c>
      <c r="D13" s="15">
        <f>[9]Março!$J$7</f>
        <v>50.04</v>
      </c>
      <c r="E13" s="15">
        <f>[9]Março!$J$8</f>
        <v>60.839999999999996</v>
      </c>
      <c r="F13" s="15">
        <f>[9]Março!$J$9</f>
        <v>34.200000000000003</v>
      </c>
      <c r="G13" s="15">
        <f>[9]Março!$J$10</f>
        <v>39.24</v>
      </c>
      <c r="H13" s="15">
        <f>[9]Março!$J$11</f>
        <v>26.28</v>
      </c>
      <c r="I13" s="15">
        <f>[9]Março!$J$12</f>
        <v>15.840000000000002</v>
      </c>
      <c r="J13" s="15">
        <f>[9]Março!$J$13</f>
        <v>27.720000000000002</v>
      </c>
      <c r="K13" s="15">
        <f>[9]Março!$J$14</f>
        <v>29.16</v>
      </c>
      <c r="L13" s="15">
        <f>[9]Março!$J$15</f>
        <v>52.56</v>
      </c>
      <c r="M13" s="15">
        <f>[9]Março!$J$16</f>
        <v>23.400000000000002</v>
      </c>
      <c r="N13" s="15">
        <f>[9]Março!$J$17</f>
        <v>31.680000000000003</v>
      </c>
      <c r="O13" s="15">
        <f>[9]Março!$J$18</f>
        <v>39.24</v>
      </c>
      <c r="P13" s="15">
        <f>[9]Março!$J$19</f>
        <v>23.759999999999998</v>
      </c>
      <c r="Q13" s="15">
        <f>[9]Março!$J$20</f>
        <v>5.04</v>
      </c>
      <c r="R13" s="15">
        <f>[9]Março!$J$21</f>
        <v>20.16</v>
      </c>
      <c r="S13" s="15">
        <f>[9]Março!$J$22</f>
        <v>22.32</v>
      </c>
      <c r="T13" s="15">
        <f>[9]Março!$J$23</f>
        <v>24.48</v>
      </c>
      <c r="U13" s="15">
        <f>[9]Março!$J$24</f>
        <v>27.720000000000002</v>
      </c>
      <c r="V13" s="15">
        <f>[9]Março!$J$25</f>
        <v>33.480000000000004</v>
      </c>
      <c r="W13" s="15">
        <f>[9]Março!$J$26</f>
        <v>29.880000000000003</v>
      </c>
      <c r="X13" s="15">
        <f>[9]Março!$J$27</f>
        <v>28.08</v>
      </c>
      <c r="Y13" s="15">
        <f>[9]Março!$J$28</f>
        <v>101.08799999999999</v>
      </c>
      <c r="Z13" s="15">
        <f>[9]Março!$J$29</f>
        <v>43.56</v>
      </c>
      <c r="AA13" s="15">
        <f>[9]Março!$J$30</f>
        <v>30.240000000000002</v>
      </c>
      <c r="AB13" s="15">
        <f>[9]Março!$J$31</f>
        <v>36.72</v>
      </c>
      <c r="AC13" s="15">
        <f>[9]Março!$J$32</f>
        <v>27.720000000000002</v>
      </c>
      <c r="AD13" s="15">
        <f>[9]Março!$J$33</f>
        <v>0</v>
      </c>
      <c r="AE13" s="15">
        <f>[9]Março!$J$34</f>
        <v>26.64</v>
      </c>
      <c r="AF13" s="15">
        <f>[9]Março!$J$35</f>
        <v>0</v>
      </c>
      <c r="AG13" s="104">
        <f t="shared" si="3"/>
        <v>101.08799999999999</v>
      </c>
      <c r="AH13" s="108">
        <f t="shared" si="2"/>
        <v>31.201548387096778</v>
      </c>
    </row>
    <row r="14" spans="1:34" ht="17.100000000000001" customHeight="1" x14ac:dyDescent="0.2">
      <c r="A14" s="148" t="s">
        <v>48</v>
      </c>
      <c r="B14" s="15">
        <f>[10]Março!$J$5</f>
        <v>47.519999999999996</v>
      </c>
      <c r="C14" s="15">
        <f>[10]Março!$J$6</f>
        <v>30.6</v>
      </c>
      <c r="D14" s="15">
        <f>[10]Março!$J$7</f>
        <v>33.480000000000004</v>
      </c>
      <c r="E14" s="15">
        <f>[10]Março!$J$8</f>
        <v>46.080000000000005</v>
      </c>
      <c r="F14" s="15">
        <f>[10]Março!$J$9</f>
        <v>33.840000000000003</v>
      </c>
      <c r="G14" s="15">
        <f>[10]Março!$J$10</f>
        <v>56.16</v>
      </c>
      <c r="H14" s="15">
        <f>[10]Março!$J$11</f>
        <v>32.76</v>
      </c>
      <c r="I14" s="15">
        <f>[10]Março!$J$12</f>
        <v>29.880000000000003</v>
      </c>
      <c r="J14" s="15">
        <f>[10]Março!$J$13</f>
        <v>55.440000000000005</v>
      </c>
      <c r="K14" s="15">
        <f>[10]Março!$J$14</f>
        <v>35.64</v>
      </c>
      <c r="L14" s="15">
        <f>[10]Março!$J$15</f>
        <v>31.319999999999997</v>
      </c>
      <c r="M14" s="15">
        <f>[10]Março!$J$16</f>
        <v>29.16</v>
      </c>
      <c r="N14" s="15">
        <f>[10]Março!$J$17</f>
        <v>46.080000000000005</v>
      </c>
      <c r="O14" s="15">
        <f>[10]Março!$J$18</f>
        <v>33.119999999999997</v>
      </c>
      <c r="P14" s="15">
        <f>[10]Março!$J$19</f>
        <v>59.4</v>
      </c>
      <c r="Q14" s="15">
        <f>[10]Março!$J$20</f>
        <v>47.519999999999996</v>
      </c>
      <c r="R14" s="15">
        <f>[10]Março!$J$21</f>
        <v>24.48</v>
      </c>
      <c r="S14" s="15">
        <f>[10]Março!$J$22</f>
        <v>46.080000000000005</v>
      </c>
      <c r="T14" s="15">
        <f>[10]Março!$J$23</f>
        <v>28.08</v>
      </c>
      <c r="U14" s="15">
        <f>[10]Março!$J$24</f>
        <v>42.84</v>
      </c>
      <c r="V14" s="15">
        <f>[10]Março!$J$25</f>
        <v>28.08</v>
      </c>
      <c r="W14" s="15">
        <f>[10]Março!$J$26</f>
        <v>30.96</v>
      </c>
      <c r="X14" s="15">
        <f>[10]Março!$J$27</f>
        <v>34.56</v>
      </c>
      <c r="Y14" s="15">
        <f>[10]Março!$J$28</f>
        <v>35.64</v>
      </c>
      <c r="Z14" s="15">
        <f>[10]Março!$J$29</f>
        <v>46.800000000000004</v>
      </c>
      <c r="AA14" s="15">
        <f>[10]Março!$J$30</f>
        <v>30.240000000000002</v>
      </c>
      <c r="AB14" s="15">
        <f>[10]Março!$J$31</f>
        <v>27.36</v>
      </c>
      <c r="AC14" s="15">
        <f>[10]Março!$J$32</f>
        <v>24.48</v>
      </c>
      <c r="AD14" s="15">
        <f>[10]Março!$J$33</f>
        <v>25.56</v>
      </c>
      <c r="AE14" s="15">
        <f>[10]Março!$J$34</f>
        <v>33.480000000000004</v>
      </c>
      <c r="AF14" s="15">
        <f>[10]Março!$J$35</f>
        <v>34.200000000000003</v>
      </c>
      <c r="AG14" s="104">
        <f>MAX(B14:AF14)</f>
        <v>59.4</v>
      </c>
      <c r="AH14" s="108">
        <f t="shared" si="2"/>
        <v>36.801290322580648</v>
      </c>
    </row>
    <row r="15" spans="1:34" ht="17.100000000000001" customHeight="1" x14ac:dyDescent="0.2">
      <c r="A15" s="148" t="s">
        <v>6</v>
      </c>
      <c r="B15" s="15">
        <f>[11]Março!$J$5</f>
        <v>57.24</v>
      </c>
      <c r="C15" s="15">
        <f>[11]Março!$J$6</f>
        <v>48.24</v>
      </c>
      <c r="D15" s="15">
        <f>[11]Março!$J$7</f>
        <v>21.96</v>
      </c>
      <c r="E15" s="15">
        <f>[11]Março!$J$8</f>
        <v>44.64</v>
      </c>
      <c r="F15" s="15">
        <f>[11]Março!$J$9</f>
        <v>21.96</v>
      </c>
      <c r="G15" s="15">
        <f>[11]Março!$J$10</f>
        <v>44.64</v>
      </c>
      <c r="H15" s="15">
        <f>[11]Março!$J$11</f>
        <v>31.680000000000003</v>
      </c>
      <c r="I15" s="15">
        <f>[11]Março!$J$12</f>
        <v>23.759999999999998</v>
      </c>
      <c r="J15" s="15">
        <f>[11]Março!$J$13</f>
        <v>30.96</v>
      </c>
      <c r="K15" s="15">
        <f>[11]Março!$J$14</f>
        <v>31.680000000000003</v>
      </c>
      <c r="L15" s="15">
        <f>[11]Março!$J$15</f>
        <v>38.880000000000003</v>
      </c>
      <c r="M15" s="15">
        <f>[11]Março!$J$16</f>
        <v>29.16</v>
      </c>
      <c r="N15" s="15">
        <f>[11]Março!$J$17</f>
        <v>27.720000000000002</v>
      </c>
      <c r="O15" s="15">
        <f>[11]Março!$J$18</f>
        <v>32.4</v>
      </c>
      <c r="P15" s="15">
        <f>[11]Março!$J$19</f>
        <v>30.96</v>
      </c>
      <c r="Q15" s="15">
        <f>[11]Março!$J$20</f>
        <v>38.880000000000003</v>
      </c>
      <c r="R15" s="15">
        <f>[11]Março!$J$21</f>
        <v>28.8</v>
      </c>
      <c r="S15" s="15">
        <f>[11]Março!$J$22</f>
        <v>33.840000000000003</v>
      </c>
      <c r="T15" s="15">
        <f>[11]Março!$J$23</f>
        <v>25.56</v>
      </c>
      <c r="U15" s="15">
        <f>[11]Março!$J$24</f>
        <v>33.480000000000004</v>
      </c>
      <c r="V15" s="15">
        <f>[11]Março!$J$25</f>
        <v>24.48</v>
      </c>
      <c r="W15" s="15">
        <f>[11]Março!$J$26</f>
        <v>29.880000000000003</v>
      </c>
      <c r="X15" s="15">
        <f>[11]Março!$J$27</f>
        <v>28.44</v>
      </c>
      <c r="Y15" s="15">
        <f>[11]Março!$J$28</f>
        <v>38.880000000000003</v>
      </c>
      <c r="Z15" s="15">
        <f>[11]Março!$J$29</f>
        <v>33.480000000000004</v>
      </c>
      <c r="AA15" s="15">
        <f>[11]Março!$J$30</f>
        <v>25.56</v>
      </c>
      <c r="AB15" s="15">
        <f>[11]Março!$J$31</f>
        <v>23.759999999999998</v>
      </c>
      <c r="AC15" s="15">
        <f>[11]Março!$J$32</f>
        <v>18.36</v>
      </c>
      <c r="AD15" s="15">
        <f>[11]Março!$J$33</f>
        <v>27.720000000000002</v>
      </c>
      <c r="AE15" s="15">
        <f>[11]Março!$J$34</f>
        <v>40.680000000000007</v>
      </c>
      <c r="AF15" s="15">
        <f>[11]Março!$J$35</f>
        <v>36.36</v>
      </c>
      <c r="AG15" s="104">
        <f t="shared" si="3"/>
        <v>57.24</v>
      </c>
      <c r="AH15" s="108">
        <f t="shared" si="2"/>
        <v>32.388387096774196</v>
      </c>
    </row>
    <row r="16" spans="1:34" ht="17.100000000000001" customHeight="1" x14ac:dyDescent="0.2">
      <c r="A16" s="148" t="s">
        <v>7</v>
      </c>
      <c r="B16" s="15">
        <f>[12]Março!$J$5</f>
        <v>38.880000000000003</v>
      </c>
      <c r="C16" s="15">
        <f>[12]Março!$J$6</f>
        <v>29.16</v>
      </c>
      <c r="D16" s="15">
        <f>[12]Março!$J$7</f>
        <v>24.48</v>
      </c>
      <c r="E16" s="15">
        <f>[12]Março!$J$8</f>
        <v>39.96</v>
      </c>
      <c r="F16" s="15">
        <f>[12]Março!$J$9</f>
        <v>46.440000000000005</v>
      </c>
      <c r="G16" s="15">
        <f>[12]Março!$J$10</f>
        <v>29.16</v>
      </c>
      <c r="H16" s="15">
        <f>[12]Março!$J$11</f>
        <v>19.8</v>
      </c>
      <c r="I16" s="15">
        <f>[12]Março!$J$12</f>
        <v>10.8</v>
      </c>
      <c r="J16" s="15">
        <f>[12]Março!$J$13</f>
        <v>28.8</v>
      </c>
      <c r="K16" s="15">
        <f>[12]Março!$J$14</f>
        <v>30.240000000000002</v>
      </c>
      <c r="L16" s="15">
        <f>[12]Março!$J$15</f>
        <v>24.840000000000003</v>
      </c>
      <c r="M16" s="15">
        <f>[12]Março!$J$16</f>
        <v>24.840000000000003</v>
      </c>
      <c r="N16" s="15">
        <f>[12]Março!$J$17</f>
        <v>39.24</v>
      </c>
      <c r="O16" s="15">
        <f>[12]Março!$J$18</f>
        <v>38.159999999999997</v>
      </c>
      <c r="P16" s="15">
        <f>[12]Março!$J$19</f>
        <v>53.64</v>
      </c>
      <c r="Q16" s="15">
        <f>[12]Março!$J$20</f>
        <v>30.96</v>
      </c>
      <c r="R16" s="15">
        <f>[12]Março!$J$21</f>
        <v>31.319999999999997</v>
      </c>
      <c r="S16" s="15">
        <f>[12]Março!$J$22</f>
        <v>39.6</v>
      </c>
      <c r="T16" s="15">
        <f>[12]Março!$J$23</f>
        <v>28.44</v>
      </c>
      <c r="U16" s="15">
        <f>[12]Março!$J$24</f>
        <v>33.480000000000004</v>
      </c>
      <c r="V16" s="15">
        <f>[12]Março!$J$25</f>
        <v>21.96</v>
      </c>
      <c r="W16" s="15">
        <f>[12]Março!$J$26</f>
        <v>24.840000000000003</v>
      </c>
      <c r="X16" s="15">
        <f>[12]Março!$J$27</f>
        <v>33.119999999999997</v>
      </c>
      <c r="Y16" s="15">
        <f>[12]Março!$J$28</f>
        <v>35.28</v>
      </c>
      <c r="Z16" s="15">
        <f>[12]Março!$J$29</f>
        <v>40.32</v>
      </c>
      <c r="AA16" s="15">
        <f>[12]Março!$J$30</f>
        <v>32.4</v>
      </c>
      <c r="AB16" s="15">
        <f>[12]Março!$J$31</f>
        <v>28.08</v>
      </c>
      <c r="AC16" s="15">
        <f>[12]Março!$J$32</f>
        <v>32.4</v>
      </c>
      <c r="AD16" s="15">
        <f>[12]Março!$J$33</f>
        <v>0</v>
      </c>
      <c r="AE16" s="15">
        <f>[12]Março!$J$34</f>
        <v>33.119999999999997</v>
      </c>
      <c r="AF16" s="15">
        <f>[12]Março!$J$35</f>
        <v>0</v>
      </c>
      <c r="AG16" s="104">
        <f t="shared" si="3"/>
        <v>53.64</v>
      </c>
      <c r="AH16" s="108">
        <f t="shared" si="2"/>
        <v>29.79870967741936</v>
      </c>
    </row>
    <row r="17" spans="1:34" ht="17.100000000000001" customHeight="1" x14ac:dyDescent="0.2">
      <c r="A17" s="148" t="s">
        <v>8</v>
      </c>
      <c r="B17" s="15">
        <f>[13]Março!$J$5</f>
        <v>38.880000000000003</v>
      </c>
      <c r="C17" s="15">
        <f>[13]Março!$J$6</f>
        <v>29.880000000000003</v>
      </c>
      <c r="D17" s="15">
        <f>[13]Março!$J$7</f>
        <v>27.720000000000002</v>
      </c>
      <c r="E17" s="15">
        <f>[13]Março!$J$8</f>
        <v>38.159999999999997</v>
      </c>
      <c r="F17" s="15">
        <f>[13]Março!$J$9</f>
        <v>59.4</v>
      </c>
      <c r="G17" s="15">
        <f>[13]Março!$J$10</f>
        <v>37.440000000000005</v>
      </c>
      <c r="H17" s="15">
        <f>[13]Março!$J$11</f>
        <v>22.68</v>
      </c>
      <c r="I17" s="15">
        <f>[13]Março!$J$12</f>
        <v>19.079999999999998</v>
      </c>
      <c r="J17" s="15">
        <f>[13]Março!$J$13</f>
        <v>60.839999999999996</v>
      </c>
      <c r="K17" s="15">
        <f>[13]Março!$J$14</f>
        <v>23.040000000000003</v>
      </c>
      <c r="L17" s="15">
        <f>[13]Março!$J$15</f>
        <v>21.240000000000002</v>
      </c>
      <c r="M17" s="15">
        <f>[13]Março!$J$16</f>
        <v>38.159999999999997</v>
      </c>
      <c r="N17" s="15">
        <f>[13]Março!$J$17</f>
        <v>32.4</v>
      </c>
      <c r="O17" s="15">
        <f>[13]Março!$J$18</f>
        <v>55.440000000000005</v>
      </c>
      <c r="P17" s="15">
        <f>[13]Março!$J$19</f>
        <v>60.12</v>
      </c>
      <c r="Q17" s="15">
        <f>[13]Março!$J$20</f>
        <v>38.159999999999997</v>
      </c>
      <c r="R17" s="15">
        <f>[13]Março!$J$21</f>
        <v>27</v>
      </c>
      <c r="S17" s="15">
        <f>[13]Março!$J$22</f>
        <v>31.319999999999997</v>
      </c>
      <c r="T17" s="15">
        <f>[13]Março!$J$23</f>
        <v>29.880000000000003</v>
      </c>
      <c r="U17" s="15">
        <f>[13]Março!$J$24</f>
        <v>41.76</v>
      </c>
      <c r="V17" s="15">
        <f>[13]Março!$J$25</f>
        <v>28.44</v>
      </c>
      <c r="W17" s="15">
        <f>[13]Março!$J$26</f>
        <v>29.16</v>
      </c>
      <c r="X17" s="15">
        <f>[13]Março!$J$27</f>
        <v>37.080000000000005</v>
      </c>
      <c r="Y17" s="15">
        <f>[13]Março!$J$28</f>
        <v>73.44</v>
      </c>
      <c r="Z17" s="15">
        <f>[13]Março!$J$29</f>
        <v>50.4</v>
      </c>
      <c r="AA17" s="15">
        <f>[13]Março!$J$30</f>
        <v>30.240000000000002</v>
      </c>
      <c r="AB17" s="15">
        <f>[13]Março!$J$31</f>
        <v>47.16</v>
      </c>
      <c r="AC17" s="15">
        <f>[13]Março!$J$32</f>
        <v>35.64</v>
      </c>
      <c r="AD17" s="15">
        <f>[13]Março!$J$33</f>
        <v>24.12</v>
      </c>
      <c r="AE17" s="15">
        <f>[13]Março!$J$34</f>
        <v>20.88</v>
      </c>
      <c r="AF17" s="15">
        <f>[13]Março!$J$35</f>
        <v>41.76</v>
      </c>
      <c r="AG17" s="104">
        <f t="shared" si="3"/>
        <v>73.44</v>
      </c>
      <c r="AH17" s="108">
        <f t="shared" si="2"/>
        <v>37.126451612903232</v>
      </c>
    </row>
    <row r="18" spans="1:34" ht="17.100000000000001" customHeight="1" x14ac:dyDescent="0.2">
      <c r="A18" s="148" t="s">
        <v>9</v>
      </c>
      <c r="B18" s="15">
        <f>[14]Março!$J$5</f>
        <v>46.800000000000004</v>
      </c>
      <c r="C18" s="15">
        <f>[14]Março!$J$6</f>
        <v>59.04</v>
      </c>
      <c r="D18" s="15">
        <f>[14]Março!$J$7</f>
        <v>21.96</v>
      </c>
      <c r="E18" s="15">
        <f>[14]Março!$J$8</f>
        <v>64.8</v>
      </c>
      <c r="F18" s="15">
        <f>[14]Março!$J$9</f>
        <v>73.8</v>
      </c>
      <c r="G18" s="15">
        <f>[14]Março!$J$10</f>
        <v>27</v>
      </c>
      <c r="H18" s="15">
        <f>[14]Março!$J$11</f>
        <v>32.04</v>
      </c>
      <c r="I18" s="15">
        <f>[14]Março!$J$12</f>
        <v>24.840000000000003</v>
      </c>
      <c r="J18" s="15">
        <f>[14]Março!$J$13</f>
        <v>34.56</v>
      </c>
      <c r="K18" s="15">
        <f>[14]Março!$J$14</f>
        <v>25.2</v>
      </c>
      <c r="L18" s="15">
        <f>[14]Março!$J$15</f>
        <v>25.56</v>
      </c>
      <c r="M18" s="15">
        <f>[14]Março!$J$16</f>
        <v>26.64</v>
      </c>
      <c r="N18" s="15">
        <f>[14]Março!$J$17</f>
        <v>35.28</v>
      </c>
      <c r="O18" s="15">
        <f>[14]Março!$J$18</f>
        <v>36</v>
      </c>
      <c r="P18" s="15">
        <f>[14]Março!$J$19</f>
        <v>47.88</v>
      </c>
      <c r="Q18" s="15">
        <f>[14]Março!$J$20</f>
        <v>39.6</v>
      </c>
      <c r="R18" s="15">
        <f>[14]Março!$J$21</f>
        <v>29.52</v>
      </c>
      <c r="S18" s="15">
        <f>[14]Março!$J$22</f>
        <v>33.119999999999997</v>
      </c>
      <c r="T18" s="15">
        <f>[14]Março!$J$23</f>
        <v>61.92</v>
      </c>
      <c r="U18" s="15">
        <f>[14]Março!$J$24</f>
        <v>36</v>
      </c>
      <c r="V18" s="15">
        <f>[14]Março!$J$25</f>
        <v>39.6</v>
      </c>
      <c r="W18" s="15">
        <f>[14]Março!$J$26</f>
        <v>25.92</v>
      </c>
      <c r="X18" s="15">
        <f>[14]Março!$J$27</f>
        <v>35.28</v>
      </c>
      <c r="Y18" s="15">
        <f>[14]Março!$J$28</f>
        <v>54.72</v>
      </c>
      <c r="Z18" s="15">
        <f>[14]Março!$J$29</f>
        <v>65.52</v>
      </c>
      <c r="AA18" s="15">
        <f>[14]Março!$J$30</f>
        <v>38.519999999999996</v>
      </c>
      <c r="AB18" s="15">
        <f>[14]Março!$J$31</f>
        <v>34.92</v>
      </c>
      <c r="AC18" s="15">
        <f>[14]Março!$J$32</f>
        <v>40.32</v>
      </c>
      <c r="AD18" s="15">
        <f>[14]Março!$J$33</f>
        <v>28.08</v>
      </c>
      <c r="AE18" s="15">
        <f>[14]Março!$J$34</f>
        <v>21.96</v>
      </c>
      <c r="AF18" s="15">
        <f>[14]Março!$J$35</f>
        <v>34.200000000000003</v>
      </c>
      <c r="AG18" s="104">
        <f t="shared" ref="AG18:AG25" si="5">MAX(B18:AF18)</f>
        <v>73.8</v>
      </c>
      <c r="AH18" s="108">
        <f t="shared" si="2"/>
        <v>38.729032258064521</v>
      </c>
    </row>
    <row r="19" spans="1:34" ht="17.100000000000001" customHeight="1" x14ac:dyDescent="0.2">
      <c r="A19" s="148" t="s">
        <v>47</v>
      </c>
      <c r="B19" s="15">
        <f>[15]Março!$J$5</f>
        <v>36.72</v>
      </c>
      <c r="C19" s="15">
        <f>[15]Março!$J$6</f>
        <v>21.6</v>
      </c>
      <c r="D19" s="15">
        <f>[15]Março!$J$7</f>
        <v>33.480000000000004</v>
      </c>
      <c r="E19" s="15">
        <f>[15]Março!$J$8</f>
        <v>22.32</v>
      </c>
      <c r="F19" s="15">
        <f>[15]Março!$J$9</f>
        <v>49.32</v>
      </c>
      <c r="G19" s="15">
        <f>[15]Março!$J$10</f>
        <v>34.200000000000003</v>
      </c>
      <c r="H19" s="15">
        <f>[15]Março!$J$11</f>
        <v>20.88</v>
      </c>
      <c r="I19" s="15">
        <f>[15]Março!$J$12</f>
        <v>16.559999999999999</v>
      </c>
      <c r="J19" s="15">
        <f>[15]Março!$J$13</f>
        <v>41.4</v>
      </c>
      <c r="K19" s="15">
        <f>[15]Março!$J$14</f>
        <v>31.319999999999997</v>
      </c>
      <c r="L19" s="15">
        <f>[15]Março!$J$15</f>
        <v>37.080000000000005</v>
      </c>
      <c r="M19" s="15">
        <f>[15]Março!$J$16</f>
        <v>21.240000000000002</v>
      </c>
      <c r="N19" s="15">
        <f>[15]Março!$J$17</f>
        <v>31.680000000000003</v>
      </c>
      <c r="O19" s="15">
        <f>[15]Março!$J$18</f>
        <v>28.44</v>
      </c>
      <c r="P19" s="15">
        <f>[15]Março!$J$19</f>
        <v>39.96</v>
      </c>
      <c r="Q19" s="15">
        <f>[15]Março!$J$20</f>
        <v>25.2</v>
      </c>
      <c r="R19" s="15">
        <f>[15]Março!$J$21</f>
        <v>33.840000000000003</v>
      </c>
      <c r="S19" s="15">
        <f>[15]Março!$J$22</f>
        <v>33.840000000000003</v>
      </c>
      <c r="T19" s="15">
        <f>[15]Março!$J$23</f>
        <v>26.64</v>
      </c>
      <c r="U19" s="15">
        <f>[15]Março!$J$24</f>
        <v>41.4</v>
      </c>
      <c r="V19" s="15">
        <f>[15]Março!$J$25</f>
        <v>29.52</v>
      </c>
      <c r="W19" s="15">
        <f>[15]Março!$J$26</f>
        <v>27</v>
      </c>
      <c r="X19" s="15">
        <f>[15]Março!$J$27</f>
        <v>30.96</v>
      </c>
      <c r="Y19" s="15">
        <f>[15]Março!$J$28</f>
        <v>32.04</v>
      </c>
      <c r="Z19" s="15">
        <f>[15]Março!$J$29</f>
        <v>27</v>
      </c>
      <c r="AA19" s="15">
        <f>[15]Março!$J$30</f>
        <v>23.040000000000003</v>
      </c>
      <c r="AB19" s="15">
        <f>[15]Março!$J$31</f>
        <v>28.08</v>
      </c>
      <c r="AC19" s="15">
        <f>[15]Março!$J$32</f>
        <v>33.480000000000004</v>
      </c>
      <c r="AD19" s="15">
        <f>[15]Março!$J$33</f>
        <v>59.4</v>
      </c>
      <c r="AE19" s="15">
        <f>[15]Março!$J$34</f>
        <v>29.16</v>
      </c>
      <c r="AF19" s="15">
        <f>[15]Março!$J$35</f>
        <v>28.44</v>
      </c>
      <c r="AG19" s="104">
        <f t="shared" si="5"/>
        <v>59.4</v>
      </c>
      <c r="AH19" s="108">
        <f t="shared" si="2"/>
        <v>31.459354838709675</v>
      </c>
    </row>
    <row r="20" spans="1:34" ht="17.100000000000001" customHeight="1" x14ac:dyDescent="0.2">
      <c r="A20" s="148" t="s">
        <v>10</v>
      </c>
      <c r="B20" s="15">
        <f>[16]Março!$J$5</f>
        <v>46.440000000000005</v>
      </c>
      <c r="C20" s="15">
        <f>[16]Março!$J$6</f>
        <v>27</v>
      </c>
      <c r="D20" s="15">
        <f>[16]Março!$J$7</f>
        <v>18.36</v>
      </c>
      <c r="E20" s="15">
        <f>[16]Março!$J$8</f>
        <v>32.76</v>
      </c>
      <c r="F20" s="15">
        <f>[16]Março!$J$9</f>
        <v>64.08</v>
      </c>
      <c r="G20" s="15">
        <f>[16]Março!$J$10</f>
        <v>35.64</v>
      </c>
      <c r="H20" s="15">
        <f>[16]Março!$J$11</f>
        <v>23.400000000000002</v>
      </c>
      <c r="I20" s="15">
        <f>[16]Março!$J$12</f>
        <v>18</v>
      </c>
      <c r="J20" s="15">
        <f>[16]Março!$J$13</f>
        <v>28.08</v>
      </c>
      <c r="K20" s="15">
        <f>[16]Março!$J$14</f>
        <v>36.72</v>
      </c>
      <c r="L20" s="15">
        <f>[16]Março!$J$15</f>
        <v>27.36</v>
      </c>
      <c r="M20" s="15">
        <f>[16]Março!$J$16</f>
        <v>39.24</v>
      </c>
      <c r="N20" s="15">
        <f>[16]Março!$J$17</f>
        <v>23.759999999999998</v>
      </c>
      <c r="O20" s="15">
        <f>[16]Março!$J$18</f>
        <v>44.64</v>
      </c>
      <c r="P20" s="15">
        <f>[16]Março!$J$19</f>
        <v>55.080000000000005</v>
      </c>
      <c r="Q20" s="15">
        <f>[16]Março!$J$20</f>
        <v>41.04</v>
      </c>
      <c r="R20" s="15">
        <f>[16]Março!$J$21</f>
        <v>30.240000000000002</v>
      </c>
      <c r="S20" s="15">
        <f>[16]Março!$J$22</f>
        <v>34.92</v>
      </c>
      <c r="T20" s="15">
        <f>[16]Março!$J$23</f>
        <v>25.92</v>
      </c>
      <c r="U20" s="15">
        <f>[16]Março!$J$24</f>
        <v>27.36</v>
      </c>
      <c r="V20" s="15">
        <f>[16]Março!$J$25</f>
        <v>24.48</v>
      </c>
      <c r="W20" s="15">
        <f>[16]Março!$J$26</f>
        <v>23.759999999999998</v>
      </c>
      <c r="X20" s="15">
        <f>[16]Março!$J$27</f>
        <v>33.840000000000003</v>
      </c>
      <c r="Y20" s="15">
        <f>[16]Março!$J$28</f>
        <v>39.24</v>
      </c>
      <c r="Z20" s="15">
        <f>[16]Março!$J$29</f>
        <v>47.16</v>
      </c>
      <c r="AA20" s="15">
        <f>[16]Março!$J$30</f>
        <v>33.119999999999997</v>
      </c>
      <c r="AB20" s="15">
        <f>[16]Março!$J$31</f>
        <v>37.080000000000005</v>
      </c>
      <c r="AC20" s="15">
        <f>[16]Março!$J$32</f>
        <v>25.2</v>
      </c>
      <c r="AD20" s="15">
        <f>[16]Março!$J$33</f>
        <v>42.84</v>
      </c>
      <c r="AE20" s="15">
        <f>[16]Março!$J$34</f>
        <v>42.84</v>
      </c>
      <c r="AF20" s="15">
        <f>[16]Março!$J$35</f>
        <v>19.079999999999998</v>
      </c>
      <c r="AG20" s="104">
        <f t="shared" si="5"/>
        <v>64.08</v>
      </c>
      <c r="AH20" s="108">
        <f t="shared" si="2"/>
        <v>33.828387096774186</v>
      </c>
    </row>
    <row r="21" spans="1:34" ht="17.100000000000001" customHeight="1" x14ac:dyDescent="0.2">
      <c r="A21" s="148" t="s">
        <v>11</v>
      </c>
      <c r="B21" s="15">
        <f>[17]Março!$J$5</f>
        <v>39.24</v>
      </c>
      <c r="C21" s="15">
        <f>[17]Março!$J$6</f>
        <v>51.480000000000004</v>
      </c>
      <c r="D21" s="15">
        <f>[17]Março!$J$7</f>
        <v>27</v>
      </c>
      <c r="E21" s="15">
        <f>[17]Março!$J$8</f>
        <v>63.360000000000007</v>
      </c>
      <c r="F21" s="15">
        <f>[17]Março!$J$9</f>
        <v>34.56</v>
      </c>
      <c r="G21" s="15">
        <f>[17]Março!$J$10</f>
        <v>37.800000000000004</v>
      </c>
      <c r="H21" s="15">
        <f>[17]Março!$J$11</f>
        <v>38.519999999999996</v>
      </c>
      <c r="I21" s="15">
        <f>[17]Março!$J$12</f>
        <v>23.759999999999998</v>
      </c>
      <c r="J21" s="15">
        <f>[17]Março!$J$13</f>
        <v>35.64</v>
      </c>
      <c r="K21" s="15">
        <f>[17]Março!$J$14</f>
        <v>41.04</v>
      </c>
      <c r="L21" s="15">
        <f>[17]Março!$J$15</f>
        <v>30.240000000000002</v>
      </c>
      <c r="M21" s="15">
        <f>[17]Março!$J$16</f>
        <v>28.08</v>
      </c>
      <c r="N21" s="15">
        <f>[17]Março!$J$17</f>
        <v>28.44</v>
      </c>
      <c r="O21" s="15">
        <f>[17]Março!$J$18</f>
        <v>27.720000000000002</v>
      </c>
      <c r="P21" s="15">
        <f>[17]Março!$J$19</f>
        <v>41.04</v>
      </c>
      <c r="Q21" s="15">
        <f>[17]Março!$J$20</f>
        <v>27.720000000000002</v>
      </c>
      <c r="R21" s="15">
        <f>[17]Março!$J$21</f>
        <v>27.720000000000002</v>
      </c>
      <c r="S21" s="15">
        <f>[17]Março!$J$22</f>
        <v>45.36</v>
      </c>
      <c r="T21" s="15">
        <f>[17]Março!$J$23</f>
        <v>40.32</v>
      </c>
      <c r="U21" s="15">
        <f>[17]Março!$J$24</f>
        <v>32.4</v>
      </c>
      <c r="V21" s="15">
        <f>[17]Março!$J$25</f>
        <v>26.28</v>
      </c>
      <c r="W21" s="15">
        <f>[17]Março!$J$26</f>
        <v>26.64</v>
      </c>
      <c r="X21" s="15">
        <f>[17]Março!$J$27</f>
        <v>25.92</v>
      </c>
      <c r="Y21" s="15">
        <f>[17]Março!$J$28</f>
        <v>41.76</v>
      </c>
      <c r="Z21" s="15">
        <f>[17]Março!$J$29</f>
        <v>50.76</v>
      </c>
      <c r="AA21" s="15">
        <f>[17]Março!$J$30</f>
        <v>34.92</v>
      </c>
      <c r="AB21" s="15">
        <f>[17]Março!$J$31</f>
        <v>32.4</v>
      </c>
      <c r="AC21" s="15">
        <f>[17]Março!$J$32</f>
        <v>20.16</v>
      </c>
      <c r="AD21" s="15">
        <f>[17]Março!$J$33</f>
        <v>11.520000000000001</v>
      </c>
      <c r="AE21" s="15">
        <f>[17]Março!$J$34</f>
        <v>29.16</v>
      </c>
      <c r="AF21" s="15">
        <f>[17]Março!$J$35</f>
        <v>10.8</v>
      </c>
      <c r="AG21" s="104">
        <f t="shared" si="5"/>
        <v>63.360000000000007</v>
      </c>
      <c r="AH21" s="108">
        <f t="shared" si="2"/>
        <v>33.282580645161289</v>
      </c>
    </row>
    <row r="22" spans="1:34" ht="17.100000000000001" customHeight="1" x14ac:dyDescent="0.2">
      <c r="A22" s="148" t="s">
        <v>12</v>
      </c>
      <c r="B22" s="15">
        <f>[18]Março!$J$5</f>
        <v>23.400000000000002</v>
      </c>
      <c r="C22" s="15">
        <f>[18]Março!$J$6</f>
        <v>20.88</v>
      </c>
      <c r="D22" s="15">
        <f>[18]Março!$J$7</f>
        <v>14.76</v>
      </c>
      <c r="E22" s="15">
        <f>[18]Março!$J$8</f>
        <v>22.32</v>
      </c>
      <c r="F22" s="15">
        <f>[18]Março!$J$9</f>
        <v>22.68</v>
      </c>
      <c r="G22" s="15">
        <f>[18]Março!$J$10</f>
        <v>21.96</v>
      </c>
      <c r="H22" s="15">
        <f>[18]Março!$J$11</f>
        <v>15.120000000000001</v>
      </c>
      <c r="I22" s="15">
        <f>[18]Março!$J$12</f>
        <v>20.52</v>
      </c>
      <c r="J22" s="15">
        <f>[18]Março!$J$13</f>
        <v>26.64</v>
      </c>
      <c r="K22" s="15">
        <f>[18]Março!$J$14</f>
        <v>24.48</v>
      </c>
      <c r="L22" s="15">
        <f>[18]Março!$J$15</f>
        <v>23.759999999999998</v>
      </c>
      <c r="M22" s="15">
        <f>[18]Março!$J$16</f>
        <v>19.079999999999998</v>
      </c>
      <c r="N22" s="15">
        <f>[18]Março!$J$17</f>
        <v>20.16</v>
      </c>
      <c r="O22" s="15">
        <f>[18]Março!$J$18</f>
        <v>29.880000000000003</v>
      </c>
      <c r="P22" s="15">
        <f>[18]Março!$J$19</f>
        <v>36</v>
      </c>
      <c r="Q22" s="15">
        <f>[18]Março!$J$20</f>
        <v>22.68</v>
      </c>
      <c r="R22" s="15">
        <f>[18]Março!$J$21</f>
        <v>28.08</v>
      </c>
      <c r="S22" s="15">
        <f>[18]Março!$J$22</f>
        <v>27</v>
      </c>
      <c r="T22" s="15">
        <f>[18]Março!$J$23</f>
        <v>29.880000000000003</v>
      </c>
      <c r="U22" s="15">
        <f>[18]Março!$J$24</f>
        <v>27.36</v>
      </c>
      <c r="V22" s="15">
        <f>[18]Março!$J$25</f>
        <v>33.119999999999997</v>
      </c>
      <c r="W22" s="15">
        <f>[18]Março!$J$26</f>
        <v>21.240000000000002</v>
      </c>
      <c r="X22" s="15">
        <f>[18]Março!$J$27</f>
        <v>29.52</v>
      </c>
      <c r="Y22" s="15">
        <f>[18]Março!$J$28</f>
        <v>39.96</v>
      </c>
      <c r="Z22" s="15">
        <f>[18]Março!$J$29</f>
        <v>37.080000000000005</v>
      </c>
      <c r="AA22" s="15">
        <f>[18]Março!$J$30</f>
        <v>15.120000000000001</v>
      </c>
      <c r="AB22" s="15">
        <f>[18]Março!$J$31</f>
        <v>23.040000000000003</v>
      </c>
      <c r="AC22" s="15">
        <f>[18]Março!$J$32</f>
        <v>30.6</v>
      </c>
      <c r="AD22" s="15">
        <f>[18]Março!$J$33</f>
        <v>33.119999999999997</v>
      </c>
      <c r="AE22" s="15">
        <f>[18]Março!$J$34</f>
        <v>14.04</v>
      </c>
      <c r="AF22" s="15">
        <f>[18]Março!$J$35</f>
        <v>19.8</v>
      </c>
      <c r="AG22" s="104">
        <f t="shared" si="5"/>
        <v>39.96</v>
      </c>
      <c r="AH22" s="108">
        <f t="shared" si="2"/>
        <v>24.944516129032259</v>
      </c>
    </row>
    <row r="23" spans="1:34" ht="17.100000000000001" customHeight="1" x14ac:dyDescent="0.2">
      <c r="A23" s="148" t="s">
        <v>13</v>
      </c>
      <c r="B23" s="15">
        <f>[19]Março!$J$5</f>
        <v>36.72</v>
      </c>
      <c r="C23" s="15">
        <f>[19]Março!$J$6</f>
        <v>15.48</v>
      </c>
      <c r="D23" s="15">
        <f>[19]Março!$J$7</f>
        <v>25.2</v>
      </c>
      <c r="E23" s="15">
        <f>[19]Março!$J$8</f>
        <v>32.4</v>
      </c>
      <c r="F23" s="15">
        <f>[19]Março!$J$9</f>
        <v>39.6</v>
      </c>
      <c r="G23" s="15">
        <f>[19]Março!$J$10</f>
        <v>37.080000000000005</v>
      </c>
      <c r="H23" s="15">
        <f>[19]Março!$J$11</f>
        <v>22.32</v>
      </c>
      <c r="I23" s="15">
        <f>[19]Março!$J$12</f>
        <v>17.64</v>
      </c>
      <c r="J23" s="15">
        <f>[19]Março!$J$13</f>
        <v>54.72</v>
      </c>
      <c r="K23" s="15">
        <f>[19]Março!$J$14</f>
        <v>24.48</v>
      </c>
      <c r="L23" s="15">
        <f>[19]Março!$J$15</f>
        <v>33.840000000000003</v>
      </c>
      <c r="M23" s="15">
        <f>[19]Março!$J$16</f>
        <v>25.2</v>
      </c>
      <c r="N23" s="15">
        <f>[19]Março!$J$17</f>
        <v>28.44</v>
      </c>
      <c r="O23" s="15">
        <f>[19]Março!$J$18</f>
        <v>58.32</v>
      </c>
      <c r="P23" s="15">
        <f>[19]Março!$J$19</f>
        <v>30.96</v>
      </c>
      <c r="Q23" s="15">
        <f>[19]Março!$J$20</f>
        <v>29.52</v>
      </c>
      <c r="R23" s="15">
        <f>[19]Março!$J$21</f>
        <v>43.92</v>
      </c>
      <c r="S23" s="15">
        <f>[19]Março!$J$22</f>
        <v>27.36</v>
      </c>
      <c r="T23" s="15">
        <f>[19]Março!$J$23</f>
        <v>32.76</v>
      </c>
      <c r="U23" s="15">
        <f>[19]Março!$J$24</f>
        <v>26.64</v>
      </c>
      <c r="V23" s="15">
        <f>[19]Março!$J$25</f>
        <v>29.880000000000003</v>
      </c>
      <c r="W23" s="15">
        <f>[19]Março!$J$26</f>
        <v>31.680000000000003</v>
      </c>
      <c r="X23" s="15">
        <f>[19]Março!$J$27</f>
        <v>27</v>
      </c>
      <c r="Y23" s="15">
        <f>[19]Março!$J$28</f>
        <v>46.080000000000005</v>
      </c>
      <c r="Z23" s="15">
        <f>[19]Março!$J$29</f>
        <v>41.76</v>
      </c>
      <c r="AA23" s="15">
        <f>[19]Março!$J$30</f>
        <v>23.400000000000002</v>
      </c>
      <c r="AB23" s="15" t="str">
        <f>[19]Março!$J$31</f>
        <v>*</v>
      </c>
      <c r="AC23" s="15" t="str">
        <f>[19]Março!$J$32</f>
        <v>*</v>
      </c>
      <c r="AD23" s="15" t="str">
        <f>[19]Março!$J$33</f>
        <v>*</v>
      </c>
      <c r="AE23" s="15" t="str">
        <f>[19]Março!$J$34</f>
        <v>*</v>
      </c>
      <c r="AF23" s="15" t="str">
        <f>[19]Março!$J$35</f>
        <v>*</v>
      </c>
      <c r="AG23" s="104">
        <f t="shared" si="5"/>
        <v>58.32</v>
      </c>
      <c r="AH23" s="108">
        <f t="shared" si="2"/>
        <v>32.399999999999991</v>
      </c>
    </row>
    <row r="24" spans="1:34" ht="17.100000000000001" customHeight="1" x14ac:dyDescent="0.2">
      <c r="A24" s="148" t="s">
        <v>14</v>
      </c>
      <c r="B24" s="15">
        <f>[20]Março!$J$5</f>
        <v>52.92</v>
      </c>
      <c r="C24" s="15">
        <f>[20]Março!$J$6</f>
        <v>32.4</v>
      </c>
      <c r="D24" s="15">
        <f>[20]Março!$J$7</f>
        <v>18.720000000000002</v>
      </c>
      <c r="E24" s="15">
        <f>[20]Março!$J$8</f>
        <v>16.559999999999999</v>
      </c>
      <c r="F24" s="15">
        <f>[20]Março!$J$9</f>
        <v>44.28</v>
      </c>
      <c r="G24" s="15">
        <f>[20]Março!$J$10</f>
        <v>38.159999999999997</v>
      </c>
      <c r="H24" s="15">
        <f>[20]Março!$J$11</f>
        <v>25.2</v>
      </c>
      <c r="I24" s="15">
        <f>[20]Março!$J$12</f>
        <v>23.400000000000002</v>
      </c>
      <c r="J24" s="15">
        <f>[20]Março!$J$13</f>
        <v>36</v>
      </c>
      <c r="K24" s="15">
        <f>[20]Março!$J$14</f>
        <v>42.480000000000004</v>
      </c>
      <c r="L24" s="15">
        <f>[20]Março!$J$15</f>
        <v>51.12</v>
      </c>
      <c r="M24" s="15">
        <f>[20]Março!$J$16</f>
        <v>17.64</v>
      </c>
      <c r="N24" s="15">
        <f>[20]Março!$J$17</f>
        <v>20.52</v>
      </c>
      <c r="O24" s="15">
        <f>[20]Março!$J$18</f>
        <v>25.92</v>
      </c>
      <c r="P24" s="15">
        <f>[20]Março!$J$19</f>
        <v>29.52</v>
      </c>
      <c r="Q24" s="15">
        <f>[20]Março!$J$20</f>
        <v>24.840000000000003</v>
      </c>
      <c r="R24" s="15">
        <f>[20]Março!$J$21</f>
        <v>28.08</v>
      </c>
      <c r="S24" s="15">
        <f>[20]Março!$J$22</f>
        <v>23.400000000000002</v>
      </c>
      <c r="T24" s="15">
        <f>[20]Março!$J$23</f>
        <v>28.44</v>
      </c>
      <c r="U24" s="15">
        <f>[20]Março!$J$24</f>
        <v>27</v>
      </c>
      <c r="V24" s="15">
        <f>[20]Março!$J$25</f>
        <v>50.76</v>
      </c>
      <c r="W24" s="15">
        <f>[20]Março!$J$26</f>
        <v>31.680000000000003</v>
      </c>
      <c r="X24" s="15">
        <f>[20]Março!$J$27</f>
        <v>24.48</v>
      </c>
      <c r="Y24" s="15">
        <f>[20]Março!$J$28</f>
        <v>30.6</v>
      </c>
      <c r="Z24" s="15">
        <f>[20]Março!$J$29</f>
        <v>33.480000000000004</v>
      </c>
      <c r="AA24" s="15">
        <f>[20]Março!$J$30</f>
        <v>36</v>
      </c>
      <c r="AB24" s="15">
        <f>[20]Março!$J$31</f>
        <v>41.04</v>
      </c>
      <c r="AC24" s="15">
        <f>[20]Março!$J$32</f>
        <v>28.8</v>
      </c>
      <c r="AD24" s="15">
        <f>[20]Março!$J$33</f>
        <v>24.840000000000003</v>
      </c>
      <c r="AE24" s="15">
        <f>[20]Março!$J$34</f>
        <v>23.759999999999998</v>
      </c>
      <c r="AF24" s="15">
        <f>[20]Março!$J$35</f>
        <v>27.36</v>
      </c>
      <c r="AG24" s="104">
        <f t="shared" si="5"/>
        <v>52.92</v>
      </c>
      <c r="AH24" s="108">
        <f t="shared" si="2"/>
        <v>30.948387096774194</v>
      </c>
    </row>
    <row r="25" spans="1:34" ht="17.100000000000001" customHeight="1" x14ac:dyDescent="0.2">
      <c r="A25" s="148" t="s">
        <v>15</v>
      </c>
      <c r="B25" s="15">
        <f>[21]Março!$J$5</f>
        <v>33.840000000000003</v>
      </c>
      <c r="C25" s="15">
        <f>[21]Março!$J$6</f>
        <v>29.52</v>
      </c>
      <c r="D25" s="15">
        <f>[21]Março!$J$7</f>
        <v>36.36</v>
      </c>
      <c r="E25" s="15">
        <f>[21]Março!$J$8</f>
        <v>47.88</v>
      </c>
      <c r="F25" s="15">
        <f>[21]Março!$J$9</f>
        <v>30.96</v>
      </c>
      <c r="G25" s="15">
        <f>[21]Março!$J$10</f>
        <v>39.6</v>
      </c>
      <c r="H25" s="15">
        <f>[21]Março!$J$11</f>
        <v>27.36</v>
      </c>
      <c r="I25" s="15">
        <f>[21]Março!$J$12</f>
        <v>24.12</v>
      </c>
      <c r="J25" s="15">
        <f>[21]Março!$J$13</f>
        <v>38.519999999999996</v>
      </c>
      <c r="K25" s="15">
        <f>[21]Março!$J$14</f>
        <v>35.28</v>
      </c>
      <c r="L25" s="15">
        <f>[21]Março!$J$15</f>
        <v>30.96</v>
      </c>
      <c r="M25" s="15">
        <f>[21]Março!$J$16</f>
        <v>29.16</v>
      </c>
      <c r="N25" s="15">
        <f>[21]Março!$J$17</f>
        <v>29.52</v>
      </c>
      <c r="O25" s="15">
        <f>[21]Março!$J$18</f>
        <v>33.480000000000004</v>
      </c>
      <c r="P25" s="15">
        <f>[21]Março!$J$19</f>
        <v>42.12</v>
      </c>
      <c r="Q25" s="15">
        <f>[21]Março!$J$20</f>
        <v>47.16</v>
      </c>
      <c r="R25" s="15">
        <f>[21]Março!$J$21</f>
        <v>34.200000000000003</v>
      </c>
      <c r="S25" s="15">
        <f>[21]Março!$J$22</f>
        <v>43.56</v>
      </c>
      <c r="T25" s="15">
        <f>[21]Março!$J$23</f>
        <v>31.319999999999997</v>
      </c>
      <c r="U25" s="15">
        <f>[21]Março!$J$24</f>
        <v>39.24</v>
      </c>
      <c r="V25" s="15">
        <f>[21]Março!$J$25</f>
        <v>27.720000000000002</v>
      </c>
      <c r="W25" s="15">
        <f>[21]Março!$J$26</f>
        <v>29.52</v>
      </c>
      <c r="X25" s="15">
        <f>[21]Março!$J$27</f>
        <v>34.92</v>
      </c>
      <c r="Y25" s="15">
        <f>[21]Março!$J$28</f>
        <v>36.36</v>
      </c>
      <c r="Z25" s="15">
        <f>[21]Março!$J$29</f>
        <v>42.84</v>
      </c>
      <c r="AA25" s="15">
        <f>[21]Março!$J$30</f>
        <v>34.56</v>
      </c>
      <c r="AB25" s="15">
        <f>[21]Março!$J$31</f>
        <v>27.720000000000002</v>
      </c>
      <c r="AC25" s="15">
        <f>[21]Março!$J$32</f>
        <v>50.4</v>
      </c>
      <c r="AD25" s="15">
        <f>[21]Março!$J$33</f>
        <v>26.28</v>
      </c>
      <c r="AE25" s="15">
        <f>[21]Março!$J$34</f>
        <v>39.96</v>
      </c>
      <c r="AF25" s="15">
        <f>[21]Março!$J$35</f>
        <v>30.240000000000002</v>
      </c>
      <c r="AG25" s="104">
        <f t="shared" si="5"/>
        <v>50.4</v>
      </c>
      <c r="AH25" s="108">
        <f t="shared" si="2"/>
        <v>34.989677419354834</v>
      </c>
    </row>
    <row r="26" spans="1:34" ht="17.100000000000001" customHeight="1" x14ac:dyDescent="0.2">
      <c r="A26" s="148" t="s">
        <v>16</v>
      </c>
      <c r="B26" s="15">
        <f>[22]Março!$J$5</f>
        <v>35.64</v>
      </c>
      <c r="C26" s="15">
        <f>[22]Março!$J$6</f>
        <v>23.759999999999998</v>
      </c>
      <c r="D26" s="15">
        <f>[22]Março!$J$7</f>
        <v>26.28</v>
      </c>
      <c r="E26" s="15">
        <f>[22]Março!$J$8</f>
        <v>38.519999999999996</v>
      </c>
      <c r="F26" s="15">
        <f>[22]Março!$J$9</f>
        <v>31.680000000000003</v>
      </c>
      <c r="G26" s="15">
        <f>[22]Março!$J$10</f>
        <v>41.4</v>
      </c>
      <c r="H26" s="15">
        <f>[22]Março!$J$11</f>
        <v>19.440000000000001</v>
      </c>
      <c r="I26" s="15">
        <f>[22]Março!$J$12</f>
        <v>15.120000000000001</v>
      </c>
      <c r="J26" s="15">
        <f>[22]Março!$J$13</f>
        <v>35.28</v>
      </c>
      <c r="K26" s="15">
        <f>[22]Março!$J$14</f>
        <v>34.92</v>
      </c>
      <c r="L26" s="15">
        <f>[22]Março!$J$15</f>
        <v>29.16</v>
      </c>
      <c r="M26" s="15">
        <f>[22]Março!$J$16</f>
        <v>16.920000000000002</v>
      </c>
      <c r="N26" s="15">
        <f>[22]Março!$J$17</f>
        <v>21.6</v>
      </c>
      <c r="O26" s="15">
        <f>[22]Março!$J$18</f>
        <v>25.2</v>
      </c>
      <c r="P26" s="15">
        <f>[22]Março!$J$19</f>
        <v>32.04</v>
      </c>
      <c r="Q26" s="15">
        <f>[22]Março!$J$20</f>
        <v>26.64</v>
      </c>
      <c r="R26" s="15">
        <f>[22]Março!$J$21</f>
        <v>30.240000000000002</v>
      </c>
      <c r="S26" s="15">
        <f>[22]Março!$J$22</f>
        <v>38.159999999999997</v>
      </c>
      <c r="T26" s="15">
        <f>[22]Março!$J$23</f>
        <v>24.840000000000003</v>
      </c>
      <c r="U26" s="15">
        <f>[22]Março!$J$24</f>
        <v>22.32</v>
      </c>
      <c r="V26" s="15">
        <f>[22]Março!$J$25</f>
        <v>18.36</v>
      </c>
      <c r="W26" s="15">
        <f>[22]Março!$J$26</f>
        <v>25.56</v>
      </c>
      <c r="X26" s="15">
        <f>[22]Março!$J$27</f>
        <v>32.76</v>
      </c>
      <c r="Y26" s="15">
        <f>[22]Março!$J$28</f>
        <v>34.200000000000003</v>
      </c>
      <c r="Z26" s="15">
        <f>[22]Março!$J$29</f>
        <v>47.88</v>
      </c>
      <c r="AA26" s="15">
        <f>[22]Março!$J$30</f>
        <v>28.08</v>
      </c>
      <c r="AB26" s="15">
        <f>[22]Março!$J$31</f>
        <v>29.880000000000003</v>
      </c>
      <c r="AC26" s="15">
        <f>[22]Março!$J$32</f>
        <v>14.04</v>
      </c>
      <c r="AD26" s="15">
        <f>[22]Março!$J$33</f>
        <v>22.68</v>
      </c>
      <c r="AE26" s="15">
        <f>[22]Março!$J$34</f>
        <v>30.96</v>
      </c>
      <c r="AF26" s="15">
        <f>[22]Março!$J$35</f>
        <v>28.44</v>
      </c>
      <c r="AG26" s="104">
        <f t="shared" ref="AG26:AG28" si="6">MAX(B26:AF26)</f>
        <v>47.88</v>
      </c>
      <c r="AH26" s="108">
        <f t="shared" si="2"/>
        <v>28.451612903225815</v>
      </c>
    </row>
    <row r="27" spans="1:34" ht="17.100000000000001" customHeight="1" x14ac:dyDescent="0.2">
      <c r="A27" s="148" t="s">
        <v>17</v>
      </c>
      <c r="B27" s="15">
        <f>[23]Março!$J$5</f>
        <v>38.159999999999997</v>
      </c>
      <c r="C27" s="15">
        <f>[23]Março!$J$6</f>
        <v>65.52</v>
      </c>
      <c r="D27" s="15">
        <f>[23]Março!$J$7</f>
        <v>23.759999999999998</v>
      </c>
      <c r="E27" s="15">
        <f>[23]Março!$J$8</f>
        <v>36.72</v>
      </c>
      <c r="F27" s="15">
        <f>[23]Março!$J$9</f>
        <v>55.440000000000005</v>
      </c>
      <c r="G27" s="15">
        <f>[23]Março!$J$10</f>
        <v>32.4</v>
      </c>
      <c r="H27" s="15">
        <f>[23]Março!$J$11</f>
        <v>39.96</v>
      </c>
      <c r="I27" s="15">
        <f>[23]Março!$J$12</f>
        <v>16.559999999999999</v>
      </c>
      <c r="J27" s="15">
        <f>[23]Março!$J$13</f>
        <v>44.28</v>
      </c>
      <c r="K27" s="15">
        <f>[23]Março!$J$14</f>
        <v>36.36</v>
      </c>
      <c r="L27" s="15">
        <f>[23]Março!$J$15</f>
        <v>33.480000000000004</v>
      </c>
      <c r="M27" s="15">
        <f>[23]Março!$J$16</f>
        <v>27.720000000000002</v>
      </c>
      <c r="N27" s="15">
        <f>[23]Março!$J$17</f>
        <v>34.200000000000003</v>
      </c>
      <c r="O27" s="15">
        <f>[23]Março!$J$18</f>
        <v>52.92</v>
      </c>
      <c r="P27" s="15">
        <f>[23]Março!$J$19</f>
        <v>41.04</v>
      </c>
      <c r="Q27" s="15">
        <f>[23]Março!$J$20</f>
        <v>28.08</v>
      </c>
      <c r="R27" s="15">
        <f>[23]Março!$J$21</f>
        <v>48.96</v>
      </c>
      <c r="S27" s="15">
        <f>[23]Março!$J$22</f>
        <v>43.56</v>
      </c>
      <c r="T27" s="15">
        <f>[23]Março!$J$23</f>
        <v>36</v>
      </c>
      <c r="U27" s="15">
        <f>[23]Março!$J$24</f>
        <v>28.08</v>
      </c>
      <c r="V27" s="15">
        <f>[23]Março!$J$25</f>
        <v>44.64</v>
      </c>
      <c r="W27" s="15">
        <f>[23]Março!$J$26</f>
        <v>26.64</v>
      </c>
      <c r="X27" s="15">
        <f>[23]Março!$J$27</f>
        <v>35.28</v>
      </c>
      <c r="Y27" s="15">
        <f>[23]Março!$J$28</f>
        <v>58.680000000000007</v>
      </c>
      <c r="Z27" s="15">
        <f>[23]Março!$J$29</f>
        <v>45.72</v>
      </c>
      <c r="AA27" s="15">
        <f>[23]Março!$J$30</f>
        <v>35.28</v>
      </c>
      <c r="AB27" s="15">
        <f>[23]Março!$J$31</f>
        <v>36.36</v>
      </c>
      <c r="AC27" s="15">
        <f>[23]Março!$J$32</f>
        <v>36.36</v>
      </c>
      <c r="AD27" s="15">
        <f>[23]Março!$J$33</f>
        <v>45</v>
      </c>
      <c r="AE27" s="15">
        <f>[23]Março!$J$34</f>
        <v>36.36</v>
      </c>
      <c r="AF27" s="15">
        <f>[23]Março!$J$35</f>
        <v>33.480000000000004</v>
      </c>
      <c r="AG27" s="104">
        <f t="shared" si="6"/>
        <v>65.52</v>
      </c>
      <c r="AH27" s="108">
        <f t="shared" si="2"/>
        <v>38.612903225806441</v>
      </c>
    </row>
    <row r="28" spans="1:34" ht="17.100000000000001" customHeight="1" x14ac:dyDescent="0.2">
      <c r="A28" s="148" t="s">
        <v>18</v>
      </c>
      <c r="B28" s="15">
        <f>[24]Março!$J$5</f>
        <v>43.92</v>
      </c>
      <c r="C28" s="15">
        <f>[24]Março!$J$6</f>
        <v>38.519999999999996</v>
      </c>
      <c r="D28" s="15">
        <f>[24]Março!$J$7</f>
        <v>48.6</v>
      </c>
      <c r="E28" s="15">
        <f>[24]Março!$J$8</f>
        <v>53.64</v>
      </c>
      <c r="F28" s="15">
        <f>[24]Março!$J$9</f>
        <v>52.56</v>
      </c>
      <c r="G28" s="15">
        <f>[24]Março!$J$10</f>
        <v>72.360000000000014</v>
      </c>
      <c r="H28" s="15">
        <f>[24]Março!$J$11</f>
        <v>34.56</v>
      </c>
      <c r="I28" s="15">
        <f>[24]Março!$J$12</f>
        <v>32.04</v>
      </c>
      <c r="J28" s="15">
        <f>[24]Março!$J$13</f>
        <v>32.4</v>
      </c>
      <c r="K28" s="15">
        <f>[24]Março!$J$14</f>
        <v>48.24</v>
      </c>
      <c r="L28" s="15">
        <f>[24]Março!$J$15</f>
        <v>37.080000000000005</v>
      </c>
      <c r="M28" s="15">
        <f>[24]Março!$J$16</f>
        <v>36</v>
      </c>
      <c r="N28" s="15">
        <f>[24]Março!$J$17</f>
        <v>37.440000000000005</v>
      </c>
      <c r="O28" s="15">
        <f>[24]Março!$J$18</f>
        <v>26.28</v>
      </c>
      <c r="P28" s="15">
        <f>[24]Março!$J$19</f>
        <v>37.800000000000004</v>
      </c>
      <c r="Q28" s="15">
        <f>[24]Março!$J$20</f>
        <v>35.64</v>
      </c>
      <c r="R28" s="15">
        <f>[24]Março!$J$21</f>
        <v>24.48</v>
      </c>
      <c r="S28" s="15">
        <f>[24]Março!$J$22</f>
        <v>68.760000000000005</v>
      </c>
      <c r="T28" s="15">
        <f>[24]Março!$J$23</f>
        <v>37.080000000000005</v>
      </c>
      <c r="U28" s="15">
        <f>[24]Março!$J$24</f>
        <v>52.56</v>
      </c>
      <c r="V28" s="15">
        <f>[24]Março!$J$25</f>
        <v>33.119999999999997</v>
      </c>
      <c r="W28" s="15">
        <f>[24]Março!$J$26</f>
        <v>32.4</v>
      </c>
      <c r="X28" s="15">
        <f>[24]Março!$J$27</f>
        <v>45</v>
      </c>
      <c r="Y28" s="15">
        <f>[24]Março!$J$28</f>
        <v>36.36</v>
      </c>
      <c r="Z28" s="15">
        <f>[24]Março!$J$29</f>
        <v>60.839999999999996</v>
      </c>
      <c r="AA28" s="15">
        <f>[24]Março!$J$30</f>
        <v>32.4</v>
      </c>
      <c r="AB28" s="15">
        <f>[24]Março!$J$31</f>
        <v>32.4</v>
      </c>
      <c r="AC28" s="15">
        <f>[24]Março!$J$32</f>
        <v>23.759999999999998</v>
      </c>
      <c r="AD28" s="15">
        <f>[24]Março!$J$33</f>
        <v>28.08</v>
      </c>
      <c r="AE28" s="15">
        <f>[24]Março!$J$34</f>
        <v>26.64</v>
      </c>
      <c r="AF28" s="15">
        <f>[24]Março!$J$35</f>
        <v>23.759999999999998</v>
      </c>
      <c r="AG28" s="104">
        <f t="shared" si="6"/>
        <v>72.360000000000014</v>
      </c>
      <c r="AH28" s="108">
        <f t="shared" si="2"/>
        <v>39.507096774193556</v>
      </c>
    </row>
    <row r="29" spans="1:34" ht="17.100000000000001" customHeight="1" x14ac:dyDescent="0.2">
      <c r="A29" s="148" t="s">
        <v>19</v>
      </c>
      <c r="B29" s="15" t="str">
        <f>[25]Março!$J$5</f>
        <v>*</v>
      </c>
      <c r="C29" s="15" t="str">
        <f>[25]Março!$J$6</f>
        <v>*</v>
      </c>
      <c r="D29" s="15" t="str">
        <f>[25]Março!$J$7</f>
        <v>*</v>
      </c>
      <c r="E29" s="15" t="str">
        <f>[25]Março!$J$8</f>
        <v>*</v>
      </c>
      <c r="F29" s="15" t="str">
        <f>[25]Março!$J$9</f>
        <v>*</v>
      </c>
      <c r="G29" s="15" t="str">
        <f>[25]Março!$J$10</f>
        <v>*</v>
      </c>
      <c r="H29" s="15" t="str">
        <f>[25]Março!$J$11</f>
        <v>*</v>
      </c>
      <c r="I29" s="15" t="str">
        <f>[25]Março!$J$12</f>
        <v>*</v>
      </c>
      <c r="J29" s="15" t="str">
        <f>[25]Março!$J$13</f>
        <v>*</v>
      </c>
      <c r="K29" s="15" t="str">
        <f>[25]Março!$J$14</f>
        <v>*</v>
      </c>
      <c r="L29" s="15" t="str">
        <f>[25]Março!$J$15</f>
        <v>*</v>
      </c>
      <c r="M29" s="15" t="str">
        <f>[25]Março!$J$16</f>
        <v>*</v>
      </c>
      <c r="N29" s="15" t="str">
        <f>[25]Março!$J$17</f>
        <v>*</v>
      </c>
      <c r="O29" s="15" t="str">
        <f>[25]Março!$J$18</f>
        <v>*</v>
      </c>
      <c r="P29" s="15" t="str">
        <f>[25]Março!$J$19</f>
        <v>*</v>
      </c>
      <c r="Q29" s="15" t="str">
        <f>[25]Março!$J$20</f>
        <v>*</v>
      </c>
      <c r="R29" s="15" t="str">
        <f>[25]Março!$J$21</f>
        <v>*</v>
      </c>
      <c r="S29" s="15" t="str">
        <f>[25]Março!$J$22</f>
        <v>*</v>
      </c>
      <c r="T29" s="15" t="str">
        <f>[25]Março!$J$23</f>
        <v>*</v>
      </c>
      <c r="U29" s="15" t="str">
        <f>[25]Março!$J$24</f>
        <v>*</v>
      </c>
      <c r="V29" s="15" t="str">
        <f>[25]Março!$J$25</f>
        <v>*</v>
      </c>
      <c r="W29" s="15" t="str">
        <f>[25]Março!$J$26</f>
        <v>*</v>
      </c>
      <c r="X29" s="15" t="str">
        <f>[25]Março!$J$27</f>
        <v>*</v>
      </c>
      <c r="Y29" s="15" t="str">
        <f>[25]Março!$J$28</f>
        <v>*</v>
      </c>
      <c r="Z29" s="15" t="str">
        <f>[25]Março!$J$29</f>
        <v>*</v>
      </c>
      <c r="AA29" s="15" t="str">
        <f>[25]Março!$J$30</f>
        <v>*</v>
      </c>
      <c r="AB29" s="15" t="str">
        <f>[25]Março!$J$31</f>
        <v>*</v>
      </c>
      <c r="AC29" s="15" t="str">
        <f>[25]Março!$J$32</f>
        <v>*</v>
      </c>
      <c r="AD29" s="15" t="str">
        <f>[25]Março!$J$33</f>
        <v>*</v>
      </c>
      <c r="AE29" s="15" t="str">
        <f>[25]Março!$J$34</f>
        <v>*</v>
      </c>
      <c r="AF29" s="15" t="str">
        <f>[25]Março!$J$35</f>
        <v>*</v>
      </c>
      <c r="AG29" s="104" t="s">
        <v>132</v>
      </c>
      <c r="AH29" s="108" t="s">
        <v>132</v>
      </c>
    </row>
    <row r="30" spans="1:34" ht="17.100000000000001" customHeight="1" x14ac:dyDescent="0.2">
      <c r="A30" s="148" t="s">
        <v>31</v>
      </c>
      <c r="B30" s="15">
        <f>[26]Março!$J$5</f>
        <v>28.08</v>
      </c>
      <c r="C30" s="15">
        <f>[26]Março!$J$6</f>
        <v>45</v>
      </c>
      <c r="D30" s="15">
        <f>[26]Março!$J$7</f>
        <v>23.040000000000003</v>
      </c>
      <c r="E30" s="15">
        <f>[26]Março!$J$8</f>
        <v>24.840000000000003</v>
      </c>
      <c r="F30" s="15">
        <f>[26]Março!$J$9</f>
        <v>35.28</v>
      </c>
      <c r="G30" s="15">
        <f>[26]Março!$J$10</f>
        <v>30.6</v>
      </c>
      <c r="H30" s="15">
        <f>[26]Março!$J$11</f>
        <v>25.2</v>
      </c>
      <c r="I30" s="15">
        <f>[26]Março!$J$12</f>
        <v>28.44</v>
      </c>
      <c r="J30" s="15">
        <f>[26]Março!$J$13</f>
        <v>48.96</v>
      </c>
      <c r="K30" s="15">
        <f>[26]Março!$J$14</f>
        <v>32.76</v>
      </c>
      <c r="L30" s="15">
        <f>[26]Março!$J$15</f>
        <v>27</v>
      </c>
      <c r="M30" s="15">
        <f>[26]Março!$J$16</f>
        <v>26.64</v>
      </c>
      <c r="N30" s="15">
        <f>[26]Março!$J$17</f>
        <v>29.52</v>
      </c>
      <c r="O30" s="15">
        <f>[26]Março!$J$18</f>
        <v>33.480000000000004</v>
      </c>
      <c r="P30" s="15">
        <f>[26]Março!$J$19</f>
        <v>30.240000000000002</v>
      </c>
      <c r="Q30" s="15">
        <f>[26]Março!$J$20</f>
        <v>28.08</v>
      </c>
      <c r="R30" s="15">
        <f>[26]Março!$J$21</f>
        <v>55.440000000000005</v>
      </c>
      <c r="S30" s="15">
        <f>[26]Março!$J$22</f>
        <v>58.680000000000007</v>
      </c>
      <c r="T30" s="15">
        <f>[26]Março!$J$23</f>
        <v>45</v>
      </c>
      <c r="U30" s="15">
        <f>[26]Março!$J$24</f>
        <v>23.400000000000002</v>
      </c>
      <c r="V30" s="15">
        <f>[26]Março!$J$25</f>
        <v>30.240000000000002</v>
      </c>
      <c r="W30" s="15">
        <f>[26]Março!$J$26</f>
        <v>23.759999999999998</v>
      </c>
      <c r="X30" s="15">
        <f>[26]Março!$J$27</f>
        <v>29.16</v>
      </c>
      <c r="Y30" s="15">
        <f>[26]Março!$J$28</f>
        <v>34.200000000000003</v>
      </c>
      <c r="Z30" s="15">
        <f>[26]Março!$J$29</f>
        <v>43.2</v>
      </c>
      <c r="AA30" s="15">
        <f>[26]Março!$J$30</f>
        <v>38.159999999999997</v>
      </c>
      <c r="AB30" s="15">
        <f>[26]Março!$J$31</f>
        <v>30.6</v>
      </c>
      <c r="AC30" s="15">
        <f>[26]Março!$J$32</f>
        <v>29.52</v>
      </c>
      <c r="AD30" s="15">
        <f>[26]Março!$J$33</f>
        <v>25.92</v>
      </c>
      <c r="AE30" s="15">
        <f>[26]Março!$J$34</f>
        <v>22.68</v>
      </c>
      <c r="AF30" s="15">
        <f>[26]Março!$J$35</f>
        <v>26.64</v>
      </c>
      <c r="AG30" s="104">
        <f t="shared" ref="AG30" si="7">MAX(B30:AF30)</f>
        <v>58.680000000000007</v>
      </c>
      <c r="AH30" s="108">
        <f t="shared" si="2"/>
        <v>32.701935483870962</v>
      </c>
    </row>
    <row r="31" spans="1:34" ht="17.100000000000001" customHeight="1" x14ac:dyDescent="0.2">
      <c r="A31" s="148" t="s">
        <v>49</v>
      </c>
      <c r="B31" s="15">
        <f>[27]Março!$J$5</f>
        <v>43.2</v>
      </c>
      <c r="C31" s="15">
        <f>[27]Março!$J$6</f>
        <v>52.92</v>
      </c>
      <c r="D31" s="15">
        <f>[27]Março!$J$7</f>
        <v>38.880000000000003</v>
      </c>
      <c r="E31" s="15">
        <f>[27]Março!$J$8</f>
        <v>34.200000000000003</v>
      </c>
      <c r="F31" s="15">
        <f>[27]Março!$J$9</f>
        <v>31.319999999999997</v>
      </c>
      <c r="G31" s="15">
        <f>[27]Março!$J$10</f>
        <v>45.36</v>
      </c>
      <c r="H31" s="15">
        <f>[27]Março!$J$11</f>
        <v>30.6</v>
      </c>
      <c r="I31" s="15">
        <f>[27]Março!$J$12</f>
        <v>28.44</v>
      </c>
      <c r="J31" s="15">
        <f>[27]Março!$J$13</f>
        <v>52.56</v>
      </c>
      <c r="K31" s="15">
        <f>[27]Março!$J$14</f>
        <v>34.200000000000003</v>
      </c>
      <c r="L31" s="15">
        <f>[27]Março!$J$15</f>
        <v>44.28</v>
      </c>
      <c r="M31" s="15">
        <f>[27]Março!$J$16</f>
        <v>29.16</v>
      </c>
      <c r="N31" s="15">
        <f>[27]Março!$J$17</f>
        <v>27</v>
      </c>
      <c r="O31" s="15">
        <f>[27]Março!$J$18</f>
        <v>36.72</v>
      </c>
      <c r="P31" s="15">
        <f>[27]Março!$J$19</f>
        <v>33.840000000000003</v>
      </c>
      <c r="Q31" s="15">
        <f>[27]Março!$J$20</f>
        <v>32.04</v>
      </c>
      <c r="R31" s="15">
        <f>[27]Março!$J$21</f>
        <v>41.4</v>
      </c>
      <c r="S31" s="15">
        <f>[27]Março!$J$22</f>
        <v>54</v>
      </c>
      <c r="T31" s="15">
        <f>[27]Março!$J$23</f>
        <v>28.8</v>
      </c>
      <c r="U31" s="15">
        <f>[27]Março!$J$24</f>
        <v>27.36</v>
      </c>
      <c r="V31" s="15">
        <f>[27]Março!$J$25</f>
        <v>28.8</v>
      </c>
      <c r="W31" s="15">
        <f>[27]Março!$J$26</f>
        <v>29.880000000000003</v>
      </c>
      <c r="X31" s="15">
        <f>[27]Março!$J$27</f>
        <v>31.680000000000003</v>
      </c>
      <c r="Y31" s="15">
        <f>[27]Março!$J$28</f>
        <v>52.56</v>
      </c>
      <c r="Z31" s="15">
        <f>[27]Março!$J$29</f>
        <v>31.319999999999997</v>
      </c>
      <c r="AA31" s="15">
        <f>[27]Março!$J$30</f>
        <v>30.240000000000002</v>
      </c>
      <c r="AB31" s="15">
        <f>[27]Março!$J$31</f>
        <v>39.24</v>
      </c>
      <c r="AC31" s="15">
        <f>[27]Março!$J$32</f>
        <v>23.759999999999998</v>
      </c>
      <c r="AD31" s="15">
        <f>[27]Março!$J$33</f>
        <v>41.4</v>
      </c>
      <c r="AE31" s="15">
        <f>[27]Março!$J$34</f>
        <v>29.52</v>
      </c>
      <c r="AF31" s="15">
        <f>[27]Março!$J$35</f>
        <v>51.84</v>
      </c>
      <c r="AG31" s="104">
        <f>MAX(B31:AF31)</f>
        <v>54</v>
      </c>
      <c r="AH31" s="108">
        <f t="shared" si="2"/>
        <v>36.661935483870963</v>
      </c>
    </row>
    <row r="32" spans="1:34" ht="17.100000000000001" customHeight="1" x14ac:dyDescent="0.2">
      <c r="A32" s="148" t="s">
        <v>20</v>
      </c>
      <c r="B32" s="15">
        <f>[28]Março!$J$5</f>
        <v>28.08</v>
      </c>
      <c r="C32" s="15">
        <f>[28]Março!$J$6</f>
        <v>46.440000000000005</v>
      </c>
      <c r="D32" s="15">
        <f>[28]Março!$J$7</f>
        <v>19.8</v>
      </c>
      <c r="E32" s="15">
        <f>[28]Março!$J$8</f>
        <v>21.6</v>
      </c>
      <c r="F32" s="15">
        <f>[28]Março!$J$9</f>
        <v>36.36</v>
      </c>
      <c r="G32" s="15">
        <f>[28]Março!$J$10</f>
        <v>41.4</v>
      </c>
      <c r="H32" s="15">
        <f>[28]Março!$J$11</f>
        <v>29.880000000000003</v>
      </c>
      <c r="I32" s="15">
        <f>[28]Março!$J$12</f>
        <v>24.12</v>
      </c>
      <c r="J32" s="15">
        <f>[28]Março!$J$13</f>
        <v>30.240000000000002</v>
      </c>
      <c r="K32" s="15">
        <f>[28]Março!$J$14</f>
        <v>30.96</v>
      </c>
      <c r="L32" s="15">
        <f>[28]Março!$J$15</f>
        <v>26.28</v>
      </c>
      <c r="M32" s="15">
        <f>[28]Março!$J$16</f>
        <v>31.319999999999997</v>
      </c>
      <c r="N32" s="15">
        <f>[28]Março!$J$17</f>
        <v>23.759999999999998</v>
      </c>
      <c r="O32" s="15">
        <f>[28]Março!$J$18</f>
        <v>25.56</v>
      </c>
      <c r="P32" s="15">
        <f>[28]Março!$J$19</f>
        <v>28.8</v>
      </c>
      <c r="Q32" s="15">
        <f>[28]Março!$J$20</f>
        <v>36</v>
      </c>
      <c r="R32" s="15">
        <f>[28]Março!$J$21</f>
        <v>27.720000000000002</v>
      </c>
      <c r="S32" s="15">
        <f>[28]Março!$J$22</f>
        <v>23.400000000000002</v>
      </c>
      <c r="T32" s="15">
        <f>[28]Março!$J$23</f>
        <v>24.48</v>
      </c>
      <c r="U32" s="15">
        <f>[28]Março!$J$24</f>
        <v>30.6</v>
      </c>
      <c r="V32" s="15">
        <f>[28]Março!$J$25</f>
        <v>44.28</v>
      </c>
      <c r="W32" s="15">
        <f>[28]Março!$J$26</f>
        <v>18.720000000000002</v>
      </c>
      <c r="X32" s="15">
        <f>[28]Março!$J$27</f>
        <v>25.2</v>
      </c>
      <c r="Y32" s="15">
        <f>[28]Março!$J$28</f>
        <v>30.96</v>
      </c>
      <c r="Z32" s="15">
        <f>[28]Março!$J$29</f>
        <v>45</v>
      </c>
      <c r="AA32" s="15">
        <f>[28]Março!$J$30</f>
        <v>21.96</v>
      </c>
      <c r="AB32" s="15">
        <f>[28]Março!$J$31</f>
        <v>29.880000000000003</v>
      </c>
      <c r="AC32" s="15">
        <f>[28]Março!$J$32</f>
        <v>30.6</v>
      </c>
      <c r="AD32" s="15">
        <f>[28]Março!$J$33</f>
        <v>35.64</v>
      </c>
      <c r="AE32" s="15">
        <f>[28]Março!$J$34</f>
        <v>23.040000000000003</v>
      </c>
      <c r="AF32" s="15">
        <f>[28]Março!$J$35</f>
        <v>25.56</v>
      </c>
      <c r="AG32" s="104">
        <f t="shared" ref="AG32:AG37" si="8">MAX(B32:AF32)</f>
        <v>46.440000000000005</v>
      </c>
      <c r="AH32" s="108">
        <f t="shared" ref="AH32:AH42" si="9">AVERAGE(B32:AF32)</f>
        <v>29.601290322580649</v>
      </c>
    </row>
    <row r="33" spans="1:36" ht="17.100000000000001" customHeight="1" x14ac:dyDescent="0.2">
      <c r="A33" s="91" t="s">
        <v>145</v>
      </c>
      <c r="B33" s="15" t="str">
        <f>[29]Março!$J$5</f>
        <v>*</v>
      </c>
      <c r="C33" s="15" t="str">
        <f>[29]Março!$J$6</f>
        <v>*</v>
      </c>
      <c r="D33" s="15" t="str">
        <f>[29]Março!$J$7</f>
        <v>*</v>
      </c>
      <c r="E33" s="15" t="str">
        <f>[29]Março!$J$8</f>
        <v>*</v>
      </c>
      <c r="F33" s="15" t="str">
        <f>[29]Março!$J$9</f>
        <v>*</v>
      </c>
      <c r="G33" s="15" t="str">
        <f>[29]Março!$J$10</f>
        <v>*</v>
      </c>
      <c r="H33" s="15" t="str">
        <f>[29]Março!$J$11</f>
        <v>*</v>
      </c>
      <c r="I33" s="15" t="str">
        <f>[29]Março!$J$12</f>
        <v>*</v>
      </c>
      <c r="J33" s="15" t="str">
        <f>[29]Março!$J$13</f>
        <v>*</v>
      </c>
      <c r="K33" s="15" t="str">
        <f>[29]Março!$J$14</f>
        <v>*</v>
      </c>
      <c r="L33" s="15" t="str">
        <f>[29]Março!$J$15</f>
        <v>*</v>
      </c>
      <c r="M33" s="15" t="str">
        <f>[29]Março!$J$16</f>
        <v>*</v>
      </c>
      <c r="N33" s="15" t="str">
        <f>[29]Março!$J$17</f>
        <v>*</v>
      </c>
      <c r="O33" s="15" t="str">
        <f>[29]Março!$J$18</f>
        <v>*</v>
      </c>
      <c r="P33" s="15" t="str">
        <f>[29]Março!$J$19</f>
        <v>*</v>
      </c>
      <c r="Q33" s="15" t="str">
        <f>[29]Março!$J$20</f>
        <v>*</v>
      </c>
      <c r="R33" s="15" t="str">
        <f>[29]Março!$J$21</f>
        <v>*</v>
      </c>
      <c r="S33" s="15" t="str">
        <f>[29]Março!$J$22</f>
        <v>*</v>
      </c>
      <c r="T33" s="15" t="str">
        <f>[29]Março!$J$23</f>
        <v>*</v>
      </c>
      <c r="U33" s="15" t="str">
        <f>[29]Março!$J$24</f>
        <v>*</v>
      </c>
      <c r="V33" s="15">
        <f>[29]Março!$J$25</f>
        <v>8.2799999999999994</v>
      </c>
      <c r="W33" s="15">
        <f>[29]Março!$J$26</f>
        <v>34.200000000000003</v>
      </c>
      <c r="X33" s="15">
        <f>[29]Março!$J$27</f>
        <v>37.800000000000004</v>
      </c>
      <c r="Y33" s="15">
        <f>[29]Março!$J$28</f>
        <v>43.92</v>
      </c>
      <c r="Z33" s="15">
        <f>[29]Março!$J$29</f>
        <v>60.839999999999996</v>
      </c>
      <c r="AA33" s="15">
        <f>[29]Março!$J$30</f>
        <v>36.72</v>
      </c>
      <c r="AB33" s="15">
        <f>[29]Março!$J$31</f>
        <v>36</v>
      </c>
      <c r="AC33" s="15">
        <f>[29]Março!$J$32</f>
        <v>24.840000000000003</v>
      </c>
      <c r="AD33" s="15">
        <f>[29]Março!$J$33</f>
        <v>35.28</v>
      </c>
      <c r="AE33" s="15">
        <f>[29]Março!$J$34</f>
        <v>28.08</v>
      </c>
      <c r="AF33" s="15">
        <f>[29]Março!$J$35</f>
        <v>24.12</v>
      </c>
      <c r="AG33" s="104">
        <f t="shared" si="8"/>
        <v>60.839999999999996</v>
      </c>
      <c r="AH33" s="108">
        <f t="shared" si="9"/>
        <v>33.643636363636361</v>
      </c>
    </row>
    <row r="34" spans="1:36" ht="17.100000000000001" customHeight="1" x14ac:dyDescent="0.2">
      <c r="A34" s="91" t="s">
        <v>146</v>
      </c>
      <c r="B34" s="15" t="str">
        <f>[30]Março!$J$5</f>
        <v>*</v>
      </c>
      <c r="C34" s="15" t="str">
        <f>[30]Março!$J$6</f>
        <v>*</v>
      </c>
      <c r="D34" s="15" t="str">
        <f>[30]Março!$J$7</f>
        <v>*</v>
      </c>
      <c r="E34" s="15" t="str">
        <f>[30]Março!$J$8</f>
        <v>*</v>
      </c>
      <c r="F34" s="15" t="str">
        <f>[30]Março!$J$9</f>
        <v>*</v>
      </c>
      <c r="G34" s="15" t="str">
        <f>[30]Março!$J$10</f>
        <v>*</v>
      </c>
      <c r="H34" s="15" t="str">
        <f>[30]Março!$J$11</f>
        <v>*</v>
      </c>
      <c r="I34" s="15" t="str">
        <f>[30]Março!$J$12</f>
        <v>*</v>
      </c>
      <c r="J34" s="15" t="str">
        <f>[30]Março!$J$13</f>
        <v>*</v>
      </c>
      <c r="K34" s="15" t="str">
        <f>[30]Março!$J$14</f>
        <v>*</v>
      </c>
      <c r="L34" s="15" t="str">
        <f>[30]Março!$J$15</f>
        <v>*</v>
      </c>
      <c r="M34" s="15" t="str">
        <f>[30]Março!$J$16</f>
        <v>*</v>
      </c>
      <c r="N34" s="15" t="str">
        <f>[30]Março!$J$17</f>
        <v>*</v>
      </c>
      <c r="O34" s="15" t="str">
        <f>[30]Março!$J$18</f>
        <v>*</v>
      </c>
      <c r="P34" s="15" t="str">
        <f>[30]Março!$J$19</f>
        <v>*</v>
      </c>
      <c r="Q34" s="15" t="str">
        <f>[30]Março!$J$20</f>
        <v>*</v>
      </c>
      <c r="R34" s="15" t="str">
        <f>[30]Março!$J$21</f>
        <v>*</v>
      </c>
      <c r="S34" s="15" t="str">
        <f>[30]Março!$J$22</f>
        <v>*</v>
      </c>
      <c r="T34" s="15" t="str">
        <f>[30]Março!$J$23</f>
        <v>*</v>
      </c>
      <c r="U34" s="15" t="str">
        <f>[30]Março!$J$24</f>
        <v>*</v>
      </c>
      <c r="V34" s="15" t="str">
        <f>[30]Março!$J$25</f>
        <v>*</v>
      </c>
      <c r="W34" s="15" t="str">
        <f>[30]Março!$J$26</f>
        <v>*</v>
      </c>
      <c r="X34" s="15" t="str">
        <f>[30]Março!$J$27</f>
        <v>*</v>
      </c>
      <c r="Y34" s="15" t="str">
        <f>[30]Março!$J$28</f>
        <v>*</v>
      </c>
      <c r="Z34" s="15" t="str">
        <f>[30]Março!$J$29</f>
        <v>*</v>
      </c>
      <c r="AA34" s="15" t="str">
        <f>[30]Março!$J$30</f>
        <v>*</v>
      </c>
      <c r="AB34" s="15" t="str">
        <f>[30]Março!$J$31</f>
        <v>*</v>
      </c>
      <c r="AC34" s="15" t="str">
        <f>[30]Março!$J$32</f>
        <v>*</v>
      </c>
      <c r="AD34" s="15" t="str">
        <f>[30]Março!$J$33</f>
        <v>*</v>
      </c>
      <c r="AE34" s="15" t="str">
        <f>[30]Março!$J$34</f>
        <v>*</v>
      </c>
      <c r="AF34" s="15" t="str">
        <f>[30]Março!$J$35</f>
        <v>*</v>
      </c>
      <c r="AG34" s="104" t="s">
        <v>132</v>
      </c>
      <c r="AH34" s="108" t="s">
        <v>132</v>
      </c>
    </row>
    <row r="35" spans="1:36" ht="17.100000000000001" customHeight="1" x14ac:dyDescent="0.2">
      <c r="A35" s="91" t="s">
        <v>147</v>
      </c>
      <c r="B35" s="15" t="str">
        <f>[31]Março!$J$5</f>
        <v>*</v>
      </c>
      <c r="C35" s="15" t="str">
        <f>[31]Março!$J$6</f>
        <v>*</v>
      </c>
      <c r="D35" s="15" t="str">
        <f>[31]Março!$J$7</f>
        <v>*</v>
      </c>
      <c r="E35" s="15" t="str">
        <f>[31]Março!$J$8</f>
        <v>*</v>
      </c>
      <c r="F35" s="15" t="str">
        <f>[31]Março!$J$9</f>
        <v>*</v>
      </c>
      <c r="G35" s="15" t="str">
        <f>[31]Março!$J$10</f>
        <v>*</v>
      </c>
      <c r="H35" s="15" t="str">
        <f>[31]Março!$J$11</f>
        <v>*</v>
      </c>
      <c r="I35" s="15" t="str">
        <f>[31]Março!$J$12</f>
        <v>*</v>
      </c>
      <c r="J35" s="15" t="str">
        <f>[31]Março!$J$13</f>
        <v>*</v>
      </c>
      <c r="K35" s="15" t="str">
        <f>[31]Março!$J$14</f>
        <v>*</v>
      </c>
      <c r="L35" s="15" t="str">
        <f>[31]Março!$J$15</f>
        <v>*</v>
      </c>
      <c r="M35" s="15" t="str">
        <f>[31]Março!$J$16</f>
        <v>*</v>
      </c>
      <c r="N35" s="15" t="str">
        <f>[31]Março!$J$17</f>
        <v>*</v>
      </c>
      <c r="O35" s="15" t="str">
        <f>[31]Março!$J$18</f>
        <v>*</v>
      </c>
      <c r="P35" s="15" t="str">
        <f>[31]Março!$J$19</f>
        <v>*</v>
      </c>
      <c r="Q35" s="15" t="str">
        <f>[31]Março!$J$20</f>
        <v>*</v>
      </c>
      <c r="R35" s="15" t="str">
        <f>[31]Março!$J$21</f>
        <v>*</v>
      </c>
      <c r="S35" s="15" t="str">
        <f>[31]Março!$J$22</f>
        <v>*</v>
      </c>
      <c r="T35" s="15" t="str">
        <f>[31]Março!$J$23</f>
        <v>*</v>
      </c>
      <c r="U35" s="15" t="str">
        <f>[31]Março!$J$24</f>
        <v>*</v>
      </c>
      <c r="V35" s="15">
        <f>[31]Março!$J$25</f>
        <v>23.400000000000002</v>
      </c>
      <c r="W35" s="15">
        <f>[31]Março!$J$26</f>
        <v>32.4</v>
      </c>
      <c r="X35" s="15">
        <f>[31]Março!$J$27</f>
        <v>31.319999999999997</v>
      </c>
      <c r="Y35" s="15">
        <f>[31]Março!$J$28</f>
        <v>42.84</v>
      </c>
      <c r="Z35" s="15">
        <f>[31]Março!$J$29</f>
        <v>52.92</v>
      </c>
      <c r="AA35" s="15">
        <f>[31]Março!$J$30</f>
        <v>32.4</v>
      </c>
      <c r="AB35" s="15">
        <f>[31]Março!$J$31</f>
        <v>35.64</v>
      </c>
      <c r="AC35" s="15">
        <f>[31]Março!$J$32</f>
        <v>34.200000000000003</v>
      </c>
      <c r="AD35" s="15">
        <f>[31]Março!$J$33</f>
        <v>22.32</v>
      </c>
      <c r="AE35" s="15">
        <f>[31]Março!$J$34</f>
        <v>33.480000000000004</v>
      </c>
      <c r="AF35" s="15">
        <f>[31]Março!$J$35</f>
        <v>29.880000000000003</v>
      </c>
      <c r="AG35" s="104">
        <f t="shared" si="8"/>
        <v>52.92</v>
      </c>
      <c r="AH35" s="108">
        <f t="shared" si="9"/>
        <v>33.709090909090911</v>
      </c>
    </row>
    <row r="36" spans="1:36" ht="17.100000000000001" customHeight="1" x14ac:dyDescent="0.2">
      <c r="A36" s="91" t="s">
        <v>148</v>
      </c>
      <c r="B36" s="15" t="str">
        <f>[32]Março!$J$5</f>
        <v>*</v>
      </c>
      <c r="C36" s="15" t="str">
        <f>[32]Março!$J$6</f>
        <v>*</v>
      </c>
      <c r="D36" s="15" t="str">
        <f>[32]Março!$J$7</f>
        <v>*</v>
      </c>
      <c r="E36" s="15" t="str">
        <f>[32]Março!$J$8</f>
        <v>*</v>
      </c>
      <c r="F36" s="15" t="str">
        <f>[32]Março!$J$9</f>
        <v>*</v>
      </c>
      <c r="G36" s="15" t="str">
        <f>[32]Março!$J$10</f>
        <v>*</v>
      </c>
      <c r="H36" s="15" t="str">
        <f>[32]Março!$J$11</f>
        <v>*</v>
      </c>
      <c r="I36" s="15" t="str">
        <f>[32]Março!$J$12</f>
        <v>*</v>
      </c>
      <c r="J36" s="15" t="str">
        <f>[32]Março!$J$13</f>
        <v>*</v>
      </c>
      <c r="K36" s="15" t="str">
        <f>[32]Março!$J$14</f>
        <v>*</v>
      </c>
      <c r="L36" s="15" t="str">
        <f>[32]Março!$J$15</f>
        <v>*</v>
      </c>
      <c r="M36" s="15" t="str">
        <f>[32]Março!$J$16</f>
        <v>*</v>
      </c>
      <c r="N36" s="15" t="str">
        <f>[32]Março!$J$17</f>
        <v>*</v>
      </c>
      <c r="O36" s="15" t="str">
        <f>[32]Março!$J$18</f>
        <v>*</v>
      </c>
      <c r="P36" s="15" t="str">
        <f>[32]Março!$J$19</f>
        <v>*</v>
      </c>
      <c r="Q36" s="15" t="str">
        <f>[32]Março!$J$20</f>
        <v>*</v>
      </c>
      <c r="R36" s="15" t="str">
        <f>[32]Março!$J$21</f>
        <v>*</v>
      </c>
      <c r="S36" s="15" t="str">
        <f>[32]Março!$J$22</f>
        <v>*</v>
      </c>
      <c r="T36" s="15" t="str">
        <f>[32]Março!$J$23</f>
        <v>*</v>
      </c>
      <c r="U36" s="15" t="str">
        <f>[32]Março!$J$24</f>
        <v>*</v>
      </c>
      <c r="V36" s="15" t="str">
        <f>[32]Março!$J$25</f>
        <v>*</v>
      </c>
      <c r="W36" s="15" t="str">
        <f>[32]Março!$J$26</f>
        <v>*</v>
      </c>
      <c r="X36" s="15" t="str">
        <f>[32]Março!$J$27</f>
        <v>*</v>
      </c>
      <c r="Y36" s="15" t="str">
        <f>[32]Março!$J$28</f>
        <v>*</v>
      </c>
      <c r="Z36" s="15" t="str">
        <f>[32]Março!$J$29</f>
        <v>*</v>
      </c>
      <c r="AA36" s="15" t="str">
        <f>[32]Março!$J$30</f>
        <v>*</v>
      </c>
      <c r="AB36" s="15" t="str">
        <f>[32]Março!$J$31</f>
        <v>*</v>
      </c>
      <c r="AC36" s="15" t="str">
        <f>[32]Março!$J$32</f>
        <v>*</v>
      </c>
      <c r="AD36" s="15" t="str">
        <f>[32]Março!$J$33</f>
        <v>*</v>
      </c>
      <c r="AE36" s="15" t="str">
        <f>[32]Março!$J$34</f>
        <v>*</v>
      </c>
      <c r="AF36" s="15" t="str">
        <f>[32]Março!$J$35</f>
        <v>*</v>
      </c>
      <c r="AG36" s="104" t="s">
        <v>132</v>
      </c>
      <c r="AH36" s="108" t="s">
        <v>132</v>
      </c>
    </row>
    <row r="37" spans="1:36" ht="17.100000000000001" customHeight="1" x14ac:dyDescent="0.2">
      <c r="A37" s="91" t="s">
        <v>149</v>
      </c>
      <c r="B37" s="15" t="str">
        <f>[33]Março!$J$5</f>
        <v>*</v>
      </c>
      <c r="C37" s="15" t="str">
        <f>[33]Março!$J$6</f>
        <v>*</v>
      </c>
      <c r="D37" s="15" t="str">
        <f>[33]Março!$J$7</f>
        <v>*</v>
      </c>
      <c r="E37" s="15" t="str">
        <f>[33]Março!$J$8</f>
        <v>*</v>
      </c>
      <c r="F37" s="15" t="str">
        <f>[33]Março!$J$9</f>
        <v>*</v>
      </c>
      <c r="G37" s="15" t="str">
        <f>[33]Março!$J$10</f>
        <v>*</v>
      </c>
      <c r="H37" s="15" t="str">
        <f>[33]Março!$J$11</f>
        <v>*</v>
      </c>
      <c r="I37" s="15" t="str">
        <f>[33]Março!$J$12</f>
        <v>*</v>
      </c>
      <c r="J37" s="15" t="str">
        <f>[33]Março!$J$13</f>
        <v>*</v>
      </c>
      <c r="K37" s="15" t="str">
        <f>[33]Março!$J$14</f>
        <v>*</v>
      </c>
      <c r="L37" s="15" t="str">
        <f>[33]Março!$J$15</f>
        <v>*</v>
      </c>
      <c r="M37" s="15" t="str">
        <f>[33]Março!$J$16</f>
        <v>*</v>
      </c>
      <c r="N37" s="15" t="str">
        <f>[33]Março!$J$17</f>
        <v>*</v>
      </c>
      <c r="O37" s="15" t="str">
        <f>[33]Março!$J$18</f>
        <v>*</v>
      </c>
      <c r="P37" s="15" t="str">
        <f>[33]Março!$J$19</f>
        <v>*</v>
      </c>
      <c r="Q37" s="15" t="str">
        <f>[33]Março!$J$20</f>
        <v>*</v>
      </c>
      <c r="R37" s="15" t="str">
        <f>[33]Março!$J$21</f>
        <v>*</v>
      </c>
      <c r="S37" s="15" t="str">
        <f>[33]Março!$J$22</f>
        <v>*</v>
      </c>
      <c r="T37" s="15" t="str">
        <f>[33]Março!$J$23</f>
        <v>*</v>
      </c>
      <c r="U37" s="15" t="str">
        <f>[33]Março!$J$24</f>
        <v>*</v>
      </c>
      <c r="V37" s="15">
        <f>[33]Março!$J$25</f>
        <v>19.8</v>
      </c>
      <c r="W37" s="15">
        <f>[33]Março!$J$26</f>
        <v>29.52</v>
      </c>
      <c r="X37" s="15">
        <f>[33]Março!$J$27</f>
        <v>32.76</v>
      </c>
      <c r="Y37" s="15">
        <f>[33]Março!$J$28</f>
        <v>36.36</v>
      </c>
      <c r="Z37" s="15">
        <f>[33]Março!$J$29</f>
        <v>50.4</v>
      </c>
      <c r="AA37" s="15">
        <f>[33]Março!$J$30</f>
        <v>34.56</v>
      </c>
      <c r="AB37" s="15">
        <f>[33]Março!$J$31</f>
        <v>37.080000000000005</v>
      </c>
      <c r="AC37" s="15">
        <f>[33]Março!$J$32</f>
        <v>32.4</v>
      </c>
      <c r="AD37" s="15">
        <f>[33]Março!$J$33</f>
        <v>23.759999999999998</v>
      </c>
      <c r="AE37" s="15">
        <f>[33]Março!$J$34</f>
        <v>28.44</v>
      </c>
      <c r="AF37" s="15">
        <f>[33]Março!$J$35</f>
        <v>15.840000000000002</v>
      </c>
      <c r="AG37" s="104">
        <f t="shared" si="8"/>
        <v>50.4</v>
      </c>
      <c r="AH37" s="108">
        <f t="shared" si="9"/>
        <v>30.992727272727269</v>
      </c>
    </row>
    <row r="38" spans="1:36" ht="17.100000000000001" customHeight="1" x14ac:dyDescent="0.2">
      <c r="A38" s="91" t="s">
        <v>150</v>
      </c>
      <c r="B38" s="15" t="str">
        <f>[34]Março!$J$5</f>
        <v>*</v>
      </c>
      <c r="C38" s="15" t="str">
        <f>[34]Março!$J$6</f>
        <v>*</v>
      </c>
      <c r="D38" s="15" t="str">
        <f>[34]Março!$J$7</f>
        <v>*</v>
      </c>
      <c r="E38" s="15" t="str">
        <f>[34]Março!$J$8</f>
        <v>*</v>
      </c>
      <c r="F38" s="15" t="str">
        <f>[34]Março!$J$9</f>
        <v>*</v>
      </c>
      <c r="G38" s="15" t="str">
        <f>[34]Março!$J$10</f>
        <v>*</v>
      </c>
      <c r="H38" s="15" t="str">
        <f>[34]Março!$J$11</f>
        <v>*</v>
      </c>
      <c r="I38" s="15" t="str">
        <f>[34]Março!$J$12</f>
        <v>*</v>
      </c>
      <c r="J38" s="15" t="str">
        <f>[34]Março!$J$13</f>
        <v>*</v>
      </c>
      <c r="K38" s="15" t="str">
        <f>[34]Março!$J$14</f>
        <v>*</v>
      </c>
      <c r="L38" s="15" t="str">
        <f>[34]Março!$J$15</f>
        <v>*</v>
      </c>
      <c r="M38" s="15" t="str">
        <f>[34]Março!$J$16</f>
        <v>*</v>
      </c>
      <c r="N38" s="15" t="str">
        <f>[34]Março!$J$17</f>
        <v>*</v>
      </c>
      <c r="O38" s="15" t="str">
        <f>[34]Março!$J$18</f>
        <v>*</v>
      </c>
      <c r="P38" s="15" t="str">
        <f>[34]Março!$J$19</f>
        <v>*</v>
      </c>
      <c r="Q38" s="15" t="str">
        <f>[34]Março!$J$20</f>
        <v>*</v>
      </c>
      <c r="R38" s="15" t="str">
        <f>[34]Março!$J$21</f>
        <v>*</v>
      </c>
      <c r="S38" s="15" t="str">
        <f>[34]Março!$J$22</f>
        <v>*</v>
      </c>
      <c r="T38" s="15" t="str">
        <f>[34]Março!$J$23</f>
        <v>*</v>
      </c>
      <c r="U38" s="15" t="str">
        <f>[34]Março!$J$24</f>
        <v>*</v>
      </c>
      <c r="V38" s="15">
        <f>[34]Março!$J$25</f>
        <v>24.840000000000003</v>
      </c>
      <c r="W38" s="15">
        <f>[34]Março!$J$26</f>
        <v>28.44</v>
      </c>
      <c r="X38" s="15">
        <f>[34]Março!$J$27</f>
        <v>37.080000000000005</v>
      </c>
      <c r="Y38" s="15">
        <f>[34]Março!$J$28</f>
        <v>33.840000000000003</v>
      </c>
      <c r="Z38" s="15">
        <f>[34]Março!$J$29</f>
        <v>41.4</v>
      </c>
      <c r="AA38" s="15">
        <f>[34]Março!$J$30</f>
        <v>39.24</v>
      </c>
      <c r="AB38" s="15">
        <f>[34]Março!$J$31</f>
        <v>56.16</v>
      </c>
      <c r="AC38" s="15">
        <f>[34]Março!$J$32</f>
        <v>32.04</v>
      </c>
      <c r="AD38" s="15">
        <f>[34]Março!$J$33</f>
        <v>20.88</v>
      </c>
      <c r="AE38" s="15">
        <f>[34]Março!$J$34</f>
        <v>37.800000000000004</v>
      </c>
      <c r="AF38" s="15">
        <f>[34]Março!$J$35</f>
        <v>24.840000000000003</v>
      </c>
      <c r="AG38" s="104">
        <f>MAX(B38:AF38)</f>
        <v>56.16</v>
      </c>
      <c r="AH38" s="108">
        <f t="shared" si="9"/>
        <v>34.232727272727281</v>
      </c>
    </row>
    <row r="39" spans="1:36" ht="17.100000000000001" customHeight="1" x14ac:dyDescent="0.2">
      <c r="A39" s="91" t="s">
        <v>151</v>
      </c>
      <c r="B39" s="15" t="str">
        <f>[35]Março!$J$5</f>
        <v>*</v>
      </c>
      <c r="C39" s="15" t="str">
        <f>[35]Março!$J$6</f>
        <v>*</v>
      </c>
      <c r="D39" s="15" t="str">
        <f>[35]Março!$J$7</f>
        <v>*</v>
      </c>
      <c r="E39" s="15" t="str">
        <f>[35]Março!$J$8</f>
        <v>*</v>
      </c>
      <c r="F39" s="15" t="str">
        <f>[35]Março!$J$9</f>
        <v>*</v>
      </c>
      <c r="G39" s="15" t="str">
        <f>[35]Março!$J$10</f>
        <v>*</v>
      </c>
      <c r="H39" s="15" t="str">
        <f>[35]Março!$J$11</f>
        <v>*</v>
      </c>
      <c r="I39" s="15" t="str">
        <f>[35]Março!$J$12</f>
        <v>*</v>
      </c>
      <c r="J39" s="15" t="str">
        <f>[35]Março!$J$13</f>
        <v>*</v>
      </c>
      <c r="K39" s="15" t="str">
        <f>[35]Março!$J$14</f>
        <v>*</v>
      </c>
      <c r="L39" s="15" t="str">
        <f>[35]Março!$J$15</f>
        <v>*</v>
      </c>
      <c r="M39" s="15" t="str">
        <f>[35]Março!$J$16</f>
        <v>*</v>
      </c>
      <c r="N39" s="15" t="str">
        <f>[35]Março!$J$17</f>
        <v>*</v>
      </c>
      <c r="O39" s="15" t="str">
        <f>[35]Março!$J$18</f>
        <v>*</v>
      </c>
      <c r="P39" s="15" t="str">
        <f>[35]Março!$J$19</f>
        <v>*</v>
      </c>
      <c r="Q39" s="15" t="str">
        <f>[35]Março!$J$20</f>
        <v>*</v>
      </c>
      <c r="R39" s="15" t="str">
        <f>[35]Março!$J$21</f>
        <v>*</v>
      </c>
      <c r="S39" s="15" t="str">
        <f>[35]Março!$J$22</f>
        <v>*</v>
      </c>
      <c r="T39" s="15" t="str">
        <f>[35]Março!$J$23</f>
        <v>*</v>
      </c>
      <c r="U39" s="15" t="str">
        <f>[35]Março!$J$24</f>
        <v>*</v>
      </c>
      <c r="V39" s="15" t="str">
        <f>[35]Março!$J$25</f>
        <v>*</v>
      </c>
      <c r="W39" s="15" t="str">
        <f>[35]Março!$J$26</f>
        <v>*</v>
      </c>
      <c r="X39" s="15" t="str">
        <f>[35]Março!$J$27</f>
        <v>*</v>
      </c>
      <c r="Y39" s="15" t="str">
        <f>[35]Março!$J$28</f>
        <v>*</v>
      </c>
      <c r="Z39" s="15" t="str">
        <f>[35]Março!$J$29</f>
        <v>*</v>
      </c>
      <c r="AA39" s="15" t="str">
        <f>[35]Março!$J$30</f>
        <v>*</v>
      </c>
      <c r="AB39" s="15" t="str">
        <f>[35]Março!$J$31</f>
        <v>*</v>
      </c>
      <c r="AC39" s="15" t="str">
        <f>[35]Março!$J$32</f>
        <v>*</v>
      </c>
      <c r="AD39" s="15" t="str">
        <f>[35]Março!$J$33</f>
        <v>*</v>
      </c>
      <c r="AE39" s="15" t="str">
        <f>[35]Março!$J$34</f>
        <v>*</v>
      </c>
      <c r="AF39" s="15" t="str">
        <f>[35]Março!$J$35</f>
        <v>*</v>
      </c>
      <c r="AG39" s="104" t="s">
        <v>132</v>
      </c>
      <c r="AH39" s="108" t="s">
        <v>132</v>
      </c>
    </row>
    <row r="40" spans="1:36" ht="17.100000000000001" customHeight="1" x14ac:dyDescent="0.2">
      <c r="A40" s="91" t="s">
        <v>152</v>
      </c>
      <c r="B40" s="15" t="str">
        <f>[36]Março!$J$5</f>
        <v>*</v>
      </c>
      <c r="C40" s="15" t="str">
        <f>[36]Março!$J$6</f>
        <v>*</v>
      </c>
      <c r="D40" s="15" t="str">
        <f>[36]Março!$J$7</f>
        <v>*</v>
      </c>
      <c r="E40" s="15" t="str">
        <f>[36]Março!$J$8</f>
        <v>*</v>
      </c>
      <c r="F40" s="15" t="str">
        <f>[36]Março!$J$9</f>
        <v>*</v>
      </c>
      <c r="G40" s="15" t="str">
        <f>[36]Março!$J$10</f>
        <v>*</v>
      </c>
      <c r="H40" s="15" t="str">
        <f>[36]Março!$J$11</f>
        <v>*</v>
      </c>
      <c r="I40" s="15" t="str">
        <f>[36]Março!$J$12</f>
        <v>*</v>
      </c>
      <c r="J40" s="15" t="str">
        <f>[36]Março!$J$13</f>
        <v>*</v>
      </c>
      <c r="K40" s="15" t="str">
        <f>[36]Março!$J$14</f>
        <v>*</v>
      </c>
      <c r="L40" s="15" t="str">
        <f>[36]Março!$J$15</f>
        <v>*</v>
      </c>
      <c r="M40" s="15" t="str">
        <f>[36]Março!$J$16</f>
        <v>*</v>
      </c>
      <c r="N40" s="15" t="str">
        <f>[36]Março!$J$17</f>
        <v>*</v>
      </c>
      <c r="O40" s="15" t="str">
        <f>[36]Março!$J$18</f>
        <v>*</v>
      </c>
      <c r="P40" s="15" t="str">
        <f>[36]Março!$J$19</f>
        <v>*</v>
      </c>
      <c r="Q40" s="15" t="str">
        <f>[36]Março!$J$20</f>
        <v>*</v>
      </c>
      <c r="R40" s="15" t="str">
        <f>[36]Março!$J$21</f>
        <v>*</v>
      </c>
      <c r="S40" s="15" t="str">
        <f>[36]Março!$J$22</f>
        <v>*</v>
      </c>
      <c r="T40" s="15" t="str">
        <f>[36]Março!$J$23</f>
        <v>*</v>
      </c>
      <c r="U40" s="15" t="str">
        <f>[36]Março!$J$24</f>
        <v>*</v>
      </c>
      <c r="V40" s="15" t="str">
        <f>[36]Março!$J$25</f>
        <v>*</v>
      </c>
      <c r="W40" s="15" t="str">
        <f>[36]Março!$J$26</f>
        <v>*</v>
      </c>
      <c r="X40" s="15" t="str">
        <f>[36]Março!$J$27</f>
        <v>*</v>
      </c>
      <c r="Y40" s="15" t="str">
        <f>[36]Março!$J$28</f>
        <v>*</v>
      </c>
      <c r="Z40" s="15" t="str">
        <f>[36]Março!$J$29</f>
        <v>*</v>
      </c>
      <c r="AA40" s="15" t="str">
        <f>[36]Março!$J$30</f>
        <v>*</v>
      </c>
      <c r="AB40" s="15" t="str">
        <f>[36]Março!$J$31</f>
        <v>*</v>
      </c>
      <c r="AC40" s="15" t="str">
        <f>[36]Março!$J$32</f>
        <v>*</v>
      </c>
      <c r="AD40" s="15" t="str">
        <f>[36]Março!$J$33</f>
        <v>*</v>
      </c>
      <c r="AE40" s="15" t="str">
        <f>[36]Março!$J$34</f>
        <v>*</v>
      </c>
      <c r="AF40" s="15" t="str">
        <f>[36]Março!$J$35</f>
        <v>*</v>
      </c>
      <c r="AG40" s="104" t="s">
        <v>132</v>
      </c>
      <c r="AH40" s="108" t="s">
        <v>132</v>
      </c>
    </row>
    <row r="41" spans="1:36" ht="17.100000000000001" customHeight="1" x14ac:dyDescent="0.2">
      <c r="A41" s="91" t="s">
        <v>153</v>
      </c>
      <c r="B41" s="15" t="str">
        <f>[37]Março!$J$5</f>
        <v>*</v>
      </c>
      <c r="C41" s="15" t="str">
        <f>[37]Março!$J$6</f>
        <v>*</v>
      </c>
      <c r="D41" s="15" t="str">
        <f>[37]Março!$J$7</f>
        <v>*</v>
      </c>
      <c r="E41" s="15" t="str">
        <f>[37]Março!$J$8</f>
        <v>*</v>
      </c>
      <c r="F41" s="15" t="str">
        <f>[37]Março!$J$9</f>
        <v>*</v>
      </c>
      <c r="G41" s="15" t="str">
        <f>[37]Março!$J$10</f>
        <v>*</v>
      </c>
      <c r="H41" s="15" t="str">
        <f>[37]Março!$J$11</f>
        <v>*</v>
      </c>
      <c r="I41" s="15" t="str">
        <f>[37]Março!$J$12</f>
        <v>*</v>
      </c>
      <c r="J41" s="15" t="str">
        <f>[37]Março!$J$13</f>
        <v>*</v>
      </c>
      <c r="K41" s="15" t="str">
        <f>[37]Março!$J$14</f>
        <v>*</v>
      </c>
      <c r="L41" s="15" t="str">
        <f>[37]Março!$J$15</f>
        <v>*</v>
      </c>
      <c r="M41" s="15" t="str">
        <f>[37]Março!$J$16</f>
        <v>*</v>
      </c>
      <c r="N41" s="15" t="str">
        <f>[37]Março!$J$17</f>
        <v>*</v>
      </c>
      <c r="O41" s="15" t="str">
        <f>[37]Março!$J$18</f>
        <v>*</v>
      </c>
      <c r="P41" s="15" t="str">
        <f>[37]Março!$J$19</f>
        <v>*</v>
      </c>
      <c r="Q41" s="15" t="str">
        <f>[37]Março!$J$20</f>
        <v>*</v>
      </c>
      <c r="R41" s="15" t="str">
        <f>[37]Março!$J$21</f>
        <v>*</v>
      </c>
      <c r="S41" s="15" t="str">
        <f>[37]Março!$J$22</f>
        <v>*</v>
      </c>
      <c r="T41" s="15" t="str">
        <f>[37]Março!$J$23</f>
        <v>*</v>
      </c>
      <c r="U41" s="15" t="str">
        <f>[37]Março!$J$24</f>
        <v>*</v>
      </c>
      <c r="V41" s="15">
        <f>[37]Março!$J$25</f>
        <v>28.44</v>
      </c>
      <c r="W41" s="15">
        <f>[37]Março!$J$26</f>
        <v>24.12</v>
      </c>
      <c r="X41" s="15">
        <f>[37]Março!$J$27</f>
        <v>37.080000000000005</v>
      </c>
      <c r="Y41" s="15">
        <f>[37]Março!$J$28</f>
        <v>46.440000000000005</v>
      </c>
      <c r="Z41" s="15">
        <f>[37]Março!$J$29</f>
        <v>25.92</v>
      </c>
      <c r="AA41" s="15">
        <f>[37]Março!$J$30</f>
        <v>27</v>
      </c>
      <c r="AB41" s="15">
        <f>[37]Março!$J$31</f>
        <v>31.319999999999997</v>
      </c>
      <c r="AC41" s="15">
        <f>[37]Março!$J$32</f>
        <v>31.319999999999997</v>
      </c>
      <c r="AD41" s="15">
        <f>[37]Março!$J$33</f>
        <v>33.840000000000003</v>
      </c>
      <c r="AE41" s="15">
        <f>[37]Março!$J$34</f>
        <v>36.36</v>
      </c>
      <c r="AF41" s="15">
        <f>[37]Março!$J$35</f>
        <v>51.84</v>
      </c>
      <c r="AG41" s="104">
        <f t="shared" ref="AG41:AG42" si="10">MAX(B41:AF41)</f>
        <v>51.84</v>
      </c>
      <c r="AH41" s="108">
        <f t="shared" si="9"/>
        <v>33.970909090909096</v>
      </c>
    </row>
    <row r="42" spans="1:36" ht="17.100000000000001" customHeight="1" thickBot="1" x14ac:dyDescent="0.25">
      <c r="A42" s="91" t="s">
        <v>154</v>
      </c>
      <c r="B42" s="15" t="str">
        <f>[38]Março!$J$5</f>
        <v>*</v>
      </c>
      <c r="C42" s="15" t="str">
        <f>[38]Março!$J$6</f>
        <v>*</v>
      </c>
      <c r="D42" s="15" t="str">
        <f>[38]Março!$J$7</f>
        <v>*</v>
      </c>
      <c r="E42" s="15" t="str">
        <f>[38]Março!$J$8</f>
        <v>*</v>
      </c>
      <c r="F42" s="15" t="str">
        <f>[38]Março!$J$9</f>
        <v>*</v>
      </c>
      <c r="G42" s="15" t="str">
        <f>[38]Março!$J$10</f>
        <v>*</v>
      </c>
      <c r="H42" s="15" t="str">
        <f>[38]Março!$J$11</f>
        <v>*</v>
      </c>
      <c r="I42" s="15" t="str">
        <f>[38]Março!$J$12</f>
        <v>*</v>
      </c>
      <c r="J42" s="15" t="str">
        <f>[38]Março!$J$13</f>
        <v>*</v>
      </c>
      <c r="K42" s="15" t="str">
        <f>[38]Março!$J$14</f>
        <v>*</v>
      </c>
      <c r="L42" s="15" t="str">
        <f>[38]Março!$J$15</f>
        <v>*</v>
      </c>
      <c r="M42" s="15" t="str">
        <f>[38]Março!$J$16</f>
        <v>*</v>
      </c>
      <c r="N42" s="15" t="str">
        <f>[38]Março!$J$17</f>
        <v>*</v>
      </c>
      <c r="O42" s="15" t="str">
        <f>[38]Março!$J$18</f>
        <v>*</v>
      </c>
      <c r="P42" s="15" t="str">
        <f>[38]Março!$J$19</f>
        <v>*</v>
      </c>
      <c r="Q42" s="15" t="str">
        <f>[38]Março!$J$20</f>
        <v>*</v>
      </c>
      <c r="R42" s="15" t="str">
        <f>[38]Março!$J$21</f>
        <v>*</v>
      </c>
      <c r="S42" s="15" t="str">
        <f>[38]Março!$J$22</f>
        <v>*</v>
      </c>
      <c r="T42" s="15" t="str">
        <f>[38]Março!$J$23</f>
        <v>*</v>
      </c>
      <c r="U42" s="15" t="str">
        <f>[38]Março!$J$24</f>
        <v>*</v>
      </c>
      <c r="V42" s="15">
        <f>[38]Março!$J$25</f>
        <v>11.879999999999999</v>
      </c>
      <c r="W42" s="15">
        <f>[38]Março!$J$26</f>
        <v>31.680000000000003</v>
      </c>
      <c r="X42" s="15">
        <f>[38]Março!$J$27</f>
        <v>27.720000000000002</v>
      </c>
      <c r="Y42" s="15">
        <f>[38]Março!$J$28</f>
        <v>37.800000000000004</v>
      </c>
      <c r="Z42" s="15">
        <f>[38]Março!$J$29</f>
        <v>68.760000000000005</v>
      </c>
      <c r="AA42" s="15">
        <f>[38]Março!$J$30</f>
        <v>32.4</v>
      </c>
      <c r="AB42" s="15">
        <f>[38]Março!$J$31</f>
        <v>41.04</v>
      </c>
      <c r="AC42" s="15">
        <f>[38]Março!$J$32</f>
        <v>26.28</v>
      </c>
      <c r="AD42" s="15">
        <f>[38]Março!$J$33</f>
        <v>36.36</v>
      </c>
      <c r="AE42" s="15">
        <f>[38]Março!$J$34</f>
        <v>36.72</v>
      </c>
      <c r="AF42" s="15">
        <f>[38]Março!$J$35</f>
        <v>36.36</v>
      </c>
      <c r="AG42" s="104">
        <f t="shared" si="10"/>
        <v>68.760000000000005</v>
      </c>
      <c r="AH42" s="108">
        <f t="shared" si="9"/>
        <v>35.181818181818194</v>
      </c>
    </row>
    <row r="43" spans="1:36" s="5" customFormat="1" ht="17.100000000000001" customHeight="1" x14ac:dyDescent="0.2">
      <c r="A43" s="93" t="s">
        <v>33</v>
      </c>
      <c r="B43" s="25">
        <f t="shared" ref="B43:AG43" si="11">MAX(B5:B42)</f>
        <v>63.360000000000007</v>
      </c>
      <c r="C43" s="25">
        <f t="shared" si="11"/>
        <v>74.52</v>
      </c>
      <c r="D43" s="25">
        <f t="shared" si="11"/>
        <v>50.04</v>
      </c>
      <c r="E43" s="25">
        <f t="shared" si="11"/>
        <v>64.8</v>
      </c>
      <c r="F43" s="25">
        <f t="shared" si="11"/>
        <v>73.8</v>
      </c>
      <c r="G43" s="25">
        <f t="shared" si="11"/>
        <v>72.360000000000014</v>
      </c>
      <c r="H43" s="25">
        <f t="shared" si="11"/>
        <v>39.96</v>
      </c>
      <c r="I43" s="25">
        <f t="shared" si="11"/>
        <v>34.200000000000003</v>
      </c>
      <c r="J43" s="25">
        <f t="shared" si="11"/>
        <v>60.839999999999996</v>
      </c>
      <c r="K43" s="25">
        <f t="shared" si="11"/>
        <v>66.600000000000009</v>
      </c>
      <c r="L43" s="25">
        <f t="shared" si="11"/>
        <v>52.56</v>
      </c>
      <c r="M43" s="25">
        <f t="shared" si="11"/>
        <v>39.24</v>
      </c>
      <c r="N43" s="25">
        <f t="shared" si="11"/>
        <v>48.24</v>
      </c>
      <c r="O43" s="25">
        <f t="shared" si="11"/>
        <v>58.32</v>
      </c>
      <c r="P43" s="25">
        <f t="shared" si="11"/>
        <v>60.12</v>
      </c>
      <c r="Q43" s="25">
        <f t="shared" si="11"/>
        <v>59.4</v>
      </c>
      <c r="R43" s="25">
        <f t="shared" si="11"/>
        <v>55.440000000000005</v>
      </c>
      <c r="S43" s="25">
        <f t="shared" si="11"/>
        <v>68.760000000000005</v>
      </c>
      <c r="T43" s="25">
        <f t="shared" si="11"/>
        <v>61.92</v>
      </c>
      <c r="U43" s="25">
        <f t="shared" si="11"/>
        <v>52.56</v>
      </c>
      <c r="V43" s="25">
        <f t="shared" si="11"/>
        <v>50.76</v>
      </c>
      <c r="W43" s="25">
        <f t="shared" si="11"/>
        <v>61.92</v>
      </c>
      <c r="X43" s="25">
        <f t="shared" si="11"/>
        <v>45</v>
      </c>
      <c r="Y43" s="25">
        <f t="shared" si="11"/>
        <v>101.08799999999999</v>
      </c>
      <c r="Z43" s="25">
        <f t="shared" si="11"/>
        <v>68.760000000000005</v>
      </c>
      <c r="AA43" s="25">
        <f t="shared" si="11"/>
        <v>43.92</v>
      </c>
      <c r="AB43" s="25">
        <f t="shared" si="11"/>
        <v>56.16</v>
      </c>
      <c r="AC43" s="25">
        <f t="shared" si="11"/>
        <v>50.4</v>
      </c>
      <c r="AD43" s="25">
        <f t="shared" si="11"/>
        <v>59.4</v>
      </c>
      <c r="AE43" s="25">
        <f t="shared" si="11"/>
        <v>42.84</v>
      </c>
      <c r="AF43" s="25">
        <f t="shared" si="11"/>
        <v>58.32</v>
      </c>
      <c r="AG43" s="103">
        <f t="shared" si="11"/>
        <v>101.08799999999999</v>
      </c>
      <c r="AH43" s="109">
        <f>AVERAGE(AH5:AH42)</f>
        <v>33.384582844574787</v>
      </c>
    </row>
    <row r="44" spans="1:36" x14ac:dyDescent="0.2">
      <c r="A44" s="84"/>
      <c r="B44" s="85" t="s">
        <v>134</v>
      </c>
      <c r="C44" s="85"/>
      <c r="D44" s="85"/>
      <c r="E44" s="85"/>
      <c r="F44" s="85"/>
      <c r="G44" s="85"/>
      <c r="H44" s="85"/>
      <c r="I44" s="85"/>
      <c r="J44" s="65"/>
      <c r="K44" s="65"/>
      <c r="L44" s="65"/>
      <c r="M44" s="65" t="s">
        <v>51</v>
      </c>
      <c r="N44" s="65"/>
      <c r="O44" s="65"/>
      <c r="P44" s="65"/>
      <c r="Q44" s="65"/>
      <c r="R44" s="65"/>
      <c r="S44" s="65"/>
      <c r="T44" s="150" t="s">
        <v>135</v>
      </c>
      <c r="U44" s="150"/>
      <c r="V44" s="150"/>
      <c r="W44" s="150"/>
      <c r="X44" s="150"/>
      <c r="Y44" s="65"/>
      <c r="Z44" s="65"/>
      <c r="AA44" s="65"/>
      <c r="AB44" s="65"/>
      <c r="AC44" s="65"/>
      <c r="AD44" s="65"/>
      <c r="AE44" s="65" t="s">
        <v>50</v>
      </c>
      <c r="AF44" s="72"/>
      <c r="AG44" s="72"/>
      <c r="AH44" s="80"/>
      <c r="AJ44" s="24" t="s">
        <v>50</v>
      </c>
    </row>
    <row r="45" spans="1:36" x14ac:dyDescent="0.2">
      <c r="A45" s="84"/>
      <c r="B45" s="66"/>
      <c r="C45" s="66"/>
      <c r="D45" s="66" t="s">
        <v>143</v>
      </c>
      <c r="E45" s="66"/>
      <c r="F45" s="66"/>
      <c r="G45" s="66"/>
      <c r="H45" s="65"/>
      <c r="I45" s="65"/>
      <c r="J45" s="70"/>
      <c r="K45" s="70"/>
      <c r="L45" s="70"/>
      <c r="M45" s="70" t="s">
        <v>52</v>
      </c>
      <c r="N45" s="70"/>
      <c r="O45" s="70"/>
      <c r="P45" s="70"/>
      <c r="Q45" s="65"/>
      <c r="R45" s="65"/>
      <c r="S45" s="65"/>
      <c r="T45" s="151" t="s">
        <v>136</v>
      </c>
      <c r="U45" s="151"/>
      <c r="V45" s="151"/>
      <c r="W45" s="151"/>
      <c r="X45" s="151"/>
      <c r="Y45" s="65"/>
      <c r="Z45" s="65"/>
      <c r="AA45" s="65"/>
      <c r="AB45" s="65"/>
      <c r="AC45" s="65"/>
      <c r="AD45" s="71"/>
      <c r="AE45" s="71"/>
      <c r="AF45" s="65"/>
      <c r="AG45" s="68"/>
      <c r="AH45" s="73"/>
    </row>
    <row r="46" spans="1:36" x14ac:dyDescent="0.2">
      <c r="A46" s="84"/>
      <c r="B46" s="66"/>
      <c r="C46" s="66"/>
      <c r="D46" s="66"/>
      <c r="E46" s="66"/>
      <c r="F46" s="66"/>
      <c r="G46" s="66"/>
      <c r="H46" s="66"/>
      <c r="I46" s="66"/>
      <c r="J46" s="66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71"/>
      <c r="AE46" s="101" t="s">
        <v>50</v>
      </c>
      <c r="AF46" s="72"/>
      <c r="AG46" s="65"/>
      <c r="AH46" s="73"/>
      <c r="AI46" s="2"/>
    </row>
    <row r="47" spans="1:36" x14ac:dyDescent="0.2">
      <c r="A47" s="64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71"/>
      <c r="AF47" s="72"/>
      <c r="AG47" s="70"/>
      <c r="AH47" s="105"/>
      <c r="AI47" s="2"/>
    </row>
    <row r="48" spans="1:36" ht="13.5" thickBot="1" x14ac:dyDescent="0.25">
      <c r="A48" s="78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6"/>
      <c r="AF48" s="95"/>
      <c r="AG48" s="96"/>
      <c r="AH48" s="81"/>
    </row>
    <row r="51" spans="7:37" x14ac:dyDescent="0.2">
      <c r="H51" s="2" t="s">
        <v>50</v>
      </c>
      <c r="M51" s="2" t="s">
        <v>50</v>
      </c>
    </row>
    <row r="52" spans="7:37" x14ac:dyDescent="0.2">
      <c r="G52" s="2" t="s">
        <v>50</v>
      </c>
      <c r="K52" s="2" t="s">
        <v>50</v>
      </c>
      <c r="Y52" s="2" t="s">
        <v>50</v>
      </c>
      <c r="AK52" t="s">
        <v>50</v>
      </c>
    </row>
    <row r="53" spans="7:37" x14ac:dyDescent="0.2">
      <c r="J53" s="2" t="s">
        <v>50</v>
      </c>
      <c r="P53" s="2" t="s">
        <v>50</v>
      </c>
      <c r="AJ53" t="s">
        <v>50</v>
      </c>
    </row>
    <row r="55" spans="7:37" x14ac:dyDescent="0.2">
      <c r="AJ55" t="s">
        <v>50</v>
      </c>
    </row>
    <row r="56" spans="7:37" x14ac:dyDescent="0.2">
      <c r="AI56" t="s">
        <v>50</v>
      </c>
    </row>
    <row r="57" spans="7:37" x14ac:dyDescent="0.2">
      <c r="AG57" s="6" t="s">
        <v>50</v>
      </c>
    </row>
    <row r="61" spans="7:37" x14ac:dyDescent="0.2">
      <c r="AI61" s="24" t="s">
        <v>50</v>
      </c>
    </row>
  </sheetData>
  <sheetProtection algorithmName="SHA-512" hashValue="0/l82OWoWyhaXA3nFTZR5k8vaIYj2/yHwKs29fg7CkHcfws4t8lEQdMzF7mUy7kfbIdrNx0dskB5uGH6JI0lug==" saltValue="1w8h1ZnjtQb0ZDCAcgi9vw==" spinCount="100000" sheet="1" objects="1" scenarios="1"/>
  <mergeCells count="36">
    <mergeCell ref="T44:X44"/>
    <mergeCell ref="T45:X45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43"/>
  </cellWatch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ESTAÇÕES METEOROLÓGICAS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Valesca Rodriguez Fernandes</cp:lastModifiedBy>
  <cp:lastPrinted>2018-03-22T18:52:34Z</cp:lastPrinted>
  <dcterms:created xsi:type="dcterms:W3CDTF">2008-08-15T13:32:29Z</dcterms:created>
  <dcterms:modified xsi:type="dcterms:W3CDTF">2022-03-10T19:12:40Z</dcterms:modified>
</cp:coreProperties>
</file>