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Chuva!$A$3:$AH$57</definedName>
    <definedName name="_xlnm.Print_Area" localSheetId="7">DirVento!$A$1:$AF$56</definedName>
    <definedName name="_xlnm.Print_Area" localSheetId="8">RajadaVento!$A$1:$AF$55</definedName>
    <definedName name="_xlnm.Print_Area" localSheetId="0">TempInst!$A$1:$AF$55</definedName>
    <definedName name="_xlnm.Print_Area" localSheetId="1">TempMax!$A$1:$AG$55</definedName>
    <definedName name="_xlnm.Print_Area" localSheetId="2">TempMin!$A$1:$AG$55</definedName>
    <definedName name="_xlnm.Print_Area" localSheetId="3">UmidInst!$A$1:$AF$55</definedName>
    <definedName name="_xlnm.Print_Area" localSheetId="4">UmidMax!$A$1:$AG$55</definedName>
    <definedName name="_xlnm.Print_Area" localSheetId="5">UmidMin!$A$1:$AG$55</definedName>
    <definedName name="_xlnm.Print_Area" localSheetId="6">VelVentoMax!$A$1:$AF$55</definedName>
  </definedNames>
  <calcPr calcId="162913"/>
</workbook>
</file>

<file path=xl/calcChain.xml><?xml version="1.0" encoding="utf-8"?>
<calcChain xmlns="http://schemas.openxmlformats.org/spreadsheetml/2006/main">
  <c r="AE49" i="4" l="1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9" i="4" s="1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8" i="4" s="1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AF47" i="4" s="1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6" i="4" s="1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4" i="4" s="1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2" i="4" s="1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8" i="4" s="1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5" i="4" s="1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3" i="4" s="1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G49" i="5" s="1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AF48" i="5" s="1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G47" i="5" s="1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G45" i="5" s="1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G43" i="5" s="1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G41" i="5" s="1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G39" i="5" s="1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F38" i="5" s="1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G37" i="5" s="1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G33" i="5" s="1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G49" i="6" s="1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G47" i="6" s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G45" i="6" s="1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G43" i="6" s="1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G41" i="6" s="1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9" i="6" s="1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G37" i="6" s="1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G35" i="6" s="1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G33" i="6" s="1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7" s="1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7" s="1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7" s="1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7" s="1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AF42" i="7" s="1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7" s="1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7" s="1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7" s="1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AF34" i="7" s="1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7" s="1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G49" i="8" s="1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G47" i="8" s="1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G45" i="8" s="1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G43" i="8" s="1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G41" i="8" s="1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G39" i="8" s="1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AF38" i="8" s="1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G37" i="8" s="1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G35" i="8" s="1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G33" i="8" s="1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G49" i="9" s="1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G47" i="9" s="1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G45" i="9" s="1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G47" i="12" s="1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AG46" i="12" s="1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S35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G34" i="15" s="1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H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AG48" i="12" l="1"/>
  <c r="AG48" i="9"/>
  <c r="AG38" i="8"/>
  <c r="AG48" i="8"/>
  <c r="AF48" i="7"/>
  <c r="AG42" i="6"/>
  <c r="AG44" i="6"/>
  <c r="AG46" i="6"/>
  <c r="AG48" i="6"/>
  <c r="AG34" i="5"/>
  <c r="AF37" i="5"/>
  <c r="AG38" i="5"/>
  <c r="AF39" i="5"/>
  <c r="AG42" i="5"/>
  <c r="AG44" i="5"/>
  <c r="AG46" i="5"/>
  <c r="AG48" i="5"/>
  <c r="AF49" i="5"/>
  <c r="AF34" i="4"/>
  <c r="AG50" i="14"/>
  <c r="AG33" i="15"/>
  <c r="AG35" i="15"/>
  <c r="AG49" i="12"/>
  <c r="AG44" i="9"/>
  <c r="AG46" i="9"/>
  <c r="AG34" i="8"/>
  <c r="AF37" i="8"/>
  <c r="AF39" i="8"/>
  <c r="AG42" i="8"/>
  <c r="AG44" i="8"/>
  <c r="AG46" i="8"/>
  <c r="AF38" i="7"/>
  <c r="AF39" i="7"/>
  <c r="AF44" i="7"/>
  <c r="AG34" i="6"/>
  <c r="AG38" i="6"/>
  <c r="AG38" i="15"/>
  <c r="AG42" i="15"/>
  <c r="AG44" i="15"/>
  <c r="AG46" i="15"/>
  <c r="AF47" i="15"/>
  <c r="AG48" i="15"/>
  <c r="AF49" i="15"/>
  <c r="AG34" i="12"/>
  <c r="AG38" i="12"/>
  <c r="AG42" i="12"/>
  <c r="AG44" i="12"/>
  <c r="AF46" i="12"/>
  <c r="AF48" i="12"/>
  <c r="AF34" i="9"/>
  <c r="AG38" i="9"/>
  <c r="AF42" i="9"/>
  <c r="AG35" i="5"/>
  <c r="AF37" i="4"/>
  <c r="AF39" i="4"/>
  <c r="AF41" i="4"/>
  <c r="AF43" i="4"/>
  <c r="AF45" i="4"/>
  <c r="AF46" i="7"/>
  <c r="AG37" i="15"/>
  <c r="AG39" i="15"/>
  <c r="AG41" i="15"/>
  <c r="AG43" i="15"/>
  <c r="AG45" i="15"/>
  <c r="AG47" i="15"/>
  <c r="AF48" i="15"/>
  <c r="AG49" i="15"/>
  <c r="AG33" i="12"/>
  <c r="AG35" i="12"/>
  <c r="AG37" i="12"/>
  <c r="AG39" i="12"/>
  <c r="AG41" i="12"/>
  <c r="AG43" i="12"/>
  <c r="AG45" i="12"/>
  <c r="AF47" i="12"/>
  <c r="AF49" i="12"/>
  <c r="AF33" i="9"/>
  <c r="AF35" i="9"/>
  <c r="AG37" i="9"/>
  <c r="AG39" i="9"/>
  <c r="AF41" i="9"/>
  <c r="AG43" i="9"/>
  <c r="AF32" i="4"/>
  <c r="AF33" i="5"/>
  <c r="AF34" i="5"/>
  <c r="AF35" i="5"/>
  <c r="AF41" i="5"/>
  <c r="AF42" i="5"/>
  <c r="AF43" i="5"/>
  <c r="AF44" i="5"/>
  <c r="AF45" i="5"/>
  <c r="AF46" i="5"/>
  <c r="AF47" i="5"/>
  <c r="AG32" i="5"/>
  <c r="AF32" i="5"/>
  <c r="AF37" i="6"/>
  <c r="AF38" i="6"/>
  <c r="AF39" i="6"/>
  <c r="AF33" i="6"/>
  <c r="AF34" i="6"/>
  <c r="AF35" i="6"/>
  <c r="AF41" i="6"/>
  <c r="AF42" i="6"/>
  <c r="AF43" i="6"/>
  <c r="AF44" i="6"/>
  <c r="AF45" i="6"/>
  <c r="AF46" i="6"/>
  <c r="AF47" i="6"/>
  <c r="AF48" i="6"/>
  <c r="AF49" i="6"/>
  <c r="AG32" i="6"/>
  <c r="AF32" i="6"/>
  <c r="AF32" i="7"/>
  <c r="AF33" i="8"/>
  <c r="AF34" i="8"/>
  <c r="AF35" i="8"/>
  <c r="AF41" i="8"/>
  <c r="AF42" i="8"/>
  <c r="AF43" i="8"/>
  <c r="AF44" i="8"/>
  <c r="AF45" i="8"/>
  <c r="AF46" i="8"/>
  <c r="AF47" i="8"/>
  <c r="AF48" i="8"/>
  <c r="AF49" i="8"/>
  <c r="AG32" i="8"/>
  <c r="AF32" i="8"/>
  <c r="AG33" i="9"/>
  <c r="AG34" i="9"/>
  <c r="AG35" i="9"/>
  <c r="AG41" i="9"/>
  <c r="AG42" i="9"/>
  <c r="AF37" i="9"/>
  <c r="AF38" i="9"/>
  <c r="AF39" i="9"/>
  <c r="AF43" i="9"/>
  <c r="AF44" i="9"/>
  <c r="AF45" i="9"/>
  <c r="AF46" i="9"/>
  <c r="AF47" i="9"/>
  <c r="AF48" i="9"/>
  <c r="AF49" i="9"/>
  <c r="AG32" i="9"/>
  <c r="AF32" i="9"/>
  <c r="AF37" i="12"/>
  <c r="AF38" i="12"/>
  <c r="AF39" i="12"/>
  <c r="AF33" i="12"/>
  <c r="AF34" i="12"/>
  <c r="AF35" i="12"/>
  <c r="AF41" i="12"/>
  <c r="AF42" i="12"/>
  <c r="AF43" i="12"/>
  <c r="AF44" i="12"/>
  <c r="AF45" i="12"/>
  <c r="AG32" i="12"/>
  <c r="AF32" i="12"/>
  <c r="AF37" i="15"/>
  <c r="AF38" i="15"/>
  <c r="AF39" i="15"/>
  <c r="AF33" i="15"/>
  <c r="AF34" i="15"/>
  <c r="AF35" i="15"/>
  <c r="AF41" i="15"/>
  <c r="AF42" i="15"/>
  <c r="AF43" i="15"/>
  <c r="AF44" i="15"/>
  <c r="AF45" i="15"/>
  <c r="AF46" i="15"/>
  <c r="AG32" i="15"/>
  <c r="AF32" i="15"/>
  <c r="AF50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4" l="1"/>
  <c r="AH36" i="14"/>
  <c r="AH38" i="14"/>
  <c r="AF39" i="14"/>
  <c r="AG40" i="14"/>
  <c r="AH42" i="14"/>
  <c r="AF44" i="14"/>
  <c r="AF45" i="14"/>
  <c r="AH46" i="14"/>
  <c r="AF48" i="14"/>
  <c r="AF49" i="14"/>
  <c r="AG35" i="14"/>
  <c r="AH35" i="14"/>
  <c r="AF36" i="14"/>
  <c r="AF38" i="14"/>
  <c r="AH39" i="14"/>
  <c r="AF42" i="14"/>
  <c r="AG43" i="14"/>
  <c r="AH45" i="14"/>
  <c r="AG47" i="14"/>
  <c r="AH49" i="14"/>
  <c r="AG38" i="14"/>
  <c r="AG44" i="14"/>
  <c r="AG48" i="14"/>
  <c r="AH34" i="14"/>
  <c r="AG34" i="14"/>
  <c r="AF35" i="14"/>
  <c r="AH40" i="14"/>
  <c r="AH43" i="14"/>
  <c r="AH47" i="14"/>
  <c r="AH44" i="14"/>
  <c r="AG45" i="14"/>
  <c r="AF46" i="14"/>
  <c r="AH48" i="14"/>
  <c r="AG49" i="14"/>
  <c r="AG36" i="14"/>
  <c r="AG39" i="14"/>
  <c r="AF40" i="14"/>
  <c r="AG42" i="14"/>
  <c r="AF43" i="14"/>
  <c r="AG46" i="14"/>
  <c r="AF47" i="14"/>
  <c r="AE33" i="14" l="1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H33" i="14" l="1"/>
  <c r="AF33" i="14"/>
  <c r="AG33" i="14"/>
  <c r="AF31" i="13"/>
  <c r="AF5" i="13"/>
  <c r="AF7" i="13"/>
  <c r="AE31" i="4" l="1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Q52" i="14" l="1"/>
  <c r="Q51" i="14"/>
  <c r="E52" i="14"/>
  <c r="E51" i="14"/>
  <c r="U52" i="14"/>
  <c r="U51" i="14"/>
  <c r="B51" i="14"/>
  <c r="B52" i="14"/>
  <c r="R51" i="14"/>
  <c r="R52" i="14"/>
  <c r="I52" i="14"/>
  <c r="I51" i="14"/>
  <c r="AC52" i="14"/>
  <c r="AC51" i="14"/>
  <c r="F51" i="14"/>
  <c r="F52" i="14"/>
  <c r="N51" i="14"/>
  <c r="N52" i="14"/>
  <c r="AD51" i="14"/>
  <c r="AD52" i="14"/>
  <c r="C52" i="14"/>
  <c r="C51" i="14"/>
  <c r="G52" i="14"/>
  <c r="G51" i="14"/>
  <c r="K52" i="14"/>
  <c r="K51" i="14"/>
  <c r="O52" i="14"/>
  <c r="O51" i="14"/>
  <c r="S52" i="14"/>
  <c r="S51" i="14"/>
  <c r="W52" i="14"/>
  <c r="W51" i="14"/>
  <c r="AA52" i="14"/>
  <c r="AA51" i="14"/>
  <c r="AE52" i="14"/>
  <c r="AE51" i="14"/>
  <c r="M52" i="14"/>
  <c r="M51" i="14"/>
  <c r="Y52" i="14"/>
  <c r="Y51" i="14"/>
  <c r="J51" i="14"/>
  <c r="J52" i="14"/>
  <c r="V51" i="14"/>
  <c r="V52" i="14"/>
  <c r="Z51" i="14"/>
  <c r="Z52" i="14"/>
  <c r="D51" i="14"/>
  <c r="D52" i="14"/>
  <c r="H52" i="14"/>
  <c r="H51" i="14"/>
  <c r="L51" i="14"/>
  <c r="L52" i="14"/>
  <c r="P52" i="14"/>
  <c r="P51" i="14"/>
  <c r="T51" i="14"/>
  <c r="T52" i="14"/>
  <c r="X51" i="14"/>
  <c r="X52" i="14"/>
  <c r="AB52" i="14"/>
  <c r="AB51" i="14"/>
  <c r="AG22" i="9"/>
  <c r="AF22" i="9"/>
  <c r="AF22" i="8"/>
  <c r="AG22" i="8"/>
  <c r="AG22" i="6"/>
  <c r="AF22" i="6"/>
  <c r="AF22" i="5"/>
  <c r="AG22" i="5"/>
  <c r="AF16" i="15"/>
  <c r="AG16" i="15"/>
  <c r="AF16" i="9"/>
  <c r="AG16" i="9"/>
  <c r="AF16" i="8"/>
  <c r="AG16" i="8"/>
  <c r="AF16" i="7"/>
  <c r="AG16" i="6"/>
  <c r="AF16" i="6"/>
  <c r="AF16" i="5"/>
  <c r="AG16" i="5"/>
  <c r="AF16" i="4"/>
  <c r="AF16" i="12"/>
  <c r="AG16" i="12"/>
  <c r="AF30" i="15"/>
  <c r="AG17" i="14"/>
  <c r="AF17" i="14"/>
  <c r="AH17" i="14"/>
  <c r="AH23" i="14"/>
  <c r="AG23" i="14"/>
  <c r="AF23" i="14"/>
  <c r="AF14" i="14"/>
  <c r="AG14" i="14"/>
  <c r="AH14" i="14"/>
  <c r="AF22" i="4"/>
  <c r="AG22" i="15"/>
  <c r="AF22" i="15"/>
  <c r="AF22" i="7"/>
  <c r="AG22" i="12"/>
  <c r="AF22" i="12"/>
  <c r="AG19" i="14"/>
  <c r="AF19" i="14"/>
  <c r="AG27" i="14"/>
  <c r="AH27" i="14"/>
  <c r="AF27" i="14"/>
  <c r="AG6" i="12"/>
  <c r="AG8" i="12"/>
  <c r="AG14" i="12"/>
  <c r="AG28" i="12"/>
  <c r="AG26" i="12"/>
  <c r="AG24" i="12"/>
  <c r="AG20" i="12"/>
  <c r="AG18" i="12"/>
  <c r="AG10" i="12"/>
  <c r="AG5" i="15"/>
  <c r="AG7" i="15"/>
  <c r="AG9" i="15"/>
  <c r="AG11" i="15"/>
  <c r="AG13" i="15"/>
  <c r="AG15" i="15"/>
  <c r="AG17" i="15"/>
  <c r="AG19" i="15"/>
  <c r="AG21" i="15"/>
  <c r="AG25" i="15"/>
  <c r="AG27" i="15"/>
  <c r="AG29" i="15"/>
  <c r="AG31" i="15"/>
  <c r="AF27" i="9"/>
  <c r="AG27" i="9"/>
  <c r="AG27" i="8"/>
  <c r="AF27" i="8"/>
  <c r="AF27" i="7"/>
  <c r="AG6" i="14"/>
  <c r="AG5" i="12"/>
  <c r="AG7" i="12"/>
  <c r="AG9" i="12"/>
  <c r="AG13" i="12"/>
  <c r="AG15" i="12"/>
  <c r="AG17" i="12"/>
  <c r="AG19" i="12"/>
  <c r="AG21" i="12"/>
  <c r="AG25" i="12"/>
  <c r="AG27" i="12"/>
  <c r="AG29" i="12"/>
  <c r="AG31" i="12"/>
  <c r="AG6" i="15"/>
  <c r="AG8" i="15"/>
  <c r="AG10" i="15"/>
  <c r="AG14" i="15"/>
  <c r="AG18" i="15"/>
  <c r="AG20" i="15"/>
  <c r="AG24" i="15"/>
  <c r="AG26" i="15"/>
  <c r="AG28" i="15"/>
  <c r="AG30" i="15"/>
  <c r="AG30" i="12"/>
  <c r="AF30" i="12"/>
  <c r="AG11" i="12"/>
  <c r="AG12" i="15"/>
  <c r="AG12" i="12"/>
  <c r="AF6" i="14"/>
  <c r="AF20" i="4"/>
  <c r="AF25" i="4"/>
  <c r="AF9" i="4"/>
  <c r="AF7" i="12"/>
  <c r="AF11" i="4"/>
  <c r="AF24" i="4"/>
  <c r="AF19" i="4"/>
  <c r="AF6" i="4"/>
  <c r="AF21" i="4"/>
  <c r="AF8" i="4"/>
  <c r="AF7" i="15"/>
  <c r="AF7" i="4"/>
  <c r="AF7" i="7"/>
  <c r="AH8" i="14"/>
  <c r="AG8" i="14"/>
  <c r="AF8" i="14"/>
  <c r="AG7" i="5"/>
  <c r="AF7" i="5"/>
  <c r="AF7" i="6"/>
  <c r="AG7" i="6"/>
  <c r="AF7" i="8"/>
  <c r="AG7" i="8"/>
  <c r="AG7" i="9"/>
  <c r="AF7" i="9"/>
  <c r="AF10" i="4"/>
  <c r="AF5" i="4"/>
  <c r="H30" i="16"/>
  <c r="AG50" i="15" l="1"/>
  <c r="AG50" i="12"/>
  <c r="AG7" i="14"/>
  <c r="AF7" i="14"/>
  <c r="AG8" i="6" l="1"/>
  <c r="AF8" i="15"/>
  <c r="AG9" i="14"/>
  <c r="AG8" i="9"/>
  <c r="AF8" i="12"/>
  <c r="AF8" i="7"/>
  <c r="AG8" i="5"/>
  <c r="AG8" i="8"/>
  <c r="AH9" i="14"/>
  <c r="AF8" i="6"/>
  <c r="AF8" i="5"/>
  <c r="AF8" i="8"/>
  <c r="AF8" i="9"/>
  <c r="AF9" i="14"/>
  <c r="AF27" i="15"/>
  <c r="AF27" i="12" l="1"/>
  <c r="AG27" i="5"/>
  <c r="AF27" i="5"/>
  <c r="AG27" i="6"/>
  <c r="AF27" i="6"/>
  <c r="AF27" i="4"/>
  <c r="AF28" i="14"/>
  <c r="AG28" i="14"/>
  <c r="AH28" i="14"/>
  <c r="B50" i="5"/>
  <c r="AH31" i="14"/>
  <c r="AH15" i="14"/>
  <c r="AH12" i="14"/>
  <c r="AH11" i="14"/>
  <c r="AH10" i="14"/>
  <c r="AH19" i="14"/>
  <c r="AH26" i="14"/>
  <c r="AH25" i="14"/>
  <c r="AH21" i="14"/>
  <c r="AH20" i="14"/>
  <c r="AH32" i="14"/>
  <c r="AH30" i="14"/>
  <c r="AH29" i="14"/>
  <c r="AH18" i="14"/>
  <c r="E50" i="4"/>
  <c r="M50" i="4"/>
  <c r="U50" i="4"/>
  <c r="AC50" i="4"/>
  <c r="W50" i="5"/>
  <c r="AE50" i="5"/>
  <c r="K50" i="7"/>
  <c r="O50" i="7"/>
  <c r="S50" i="7"/>
  <c r="W50" i="7"/>
  <c r="AA50" i="7"/>
  <c r="AE50" i="7"/>
  <c r="AH16" i="14"/>
  <c r="I50" i="4"/>
  <c r="Q50" i="4"/>
  <c r="Y50" i="4"/>
  <c r="AF14" i="12"/>
  <c r="AH6" i="14"/>
  <c r="AH7" i="14"/>
  <c r="AH22" i="14"/>
  <c r="C50" i="15"/>
  <c r="G50" i="15"/>
  <c r="K50" i="15"/>
  <c r="O50" i="15"/>
  <c r="S50" i="15"/>
  <c r="W50" i="15"/>
  <c r="AA50" i="15"/>
  <c r="AE50" i="15"/>
  <c r="B50" i="4"/>
  <c r="F50" i="4"/>
  <c r="R50" i="4"/>
  <c r="V50" i="4"/>
  <c r="AD50" i="4"/>
  <c r="B50" i="6"/>
  <c r="F50" i="6"/>
  <c r="J50" i="6"/>
  <c r="N50" i="6"/>
  <c r="R50" i="6"/>
  <c r="V50" i="6"/>
  <c r="Z50" i="6"/>
  <c r="AD50" i="6"/>
  <c r="D50" i="9"/>
  <c r="H50" i="9"/>
  <c r="L50" i="9"/>
  <c r="P50" i="9"/>
  <c r="T50" i="9"/>
  <c r="X50" i="9"/>
  <c r="B50" i="12"/>
  <c r="F50" i="12"/>
  <c r="J50" i="12"/>
  <c r="N50" i="12"/>
  <c r="R50" i="12"/>
  <c r="V50" i="12"/>
  <c r="Z50" i="12"/>
  <c r="AD50" i="12"/>
  <c r="J50" i="4"/>
  <c r="Z50" i="4"/>
  <c r="D50" i="5"/>
  <c r="H50" i="5"/>
  <c r="L50" i="5"/>
  <c r="P50" i="5"/>
  <c r="T50" i="5"/>
  <c r="X50" i="5"/>
  <c r="AB50" i="5"/>
  <c r="D50" i="7"/>
  <c r="H50" i="7"/>
  <c r="L50" i="7"/>
  <c r="P50" i="7"/>
  <c r="T50" i="7"/>
  <c r="X50" i="7"/>
  <c r="AB50" i="7"/>
  <c r="E50" i="8"/>
  <c r="I50" i="8"/>
  <c r="M50" i="8"/>
  <c r="B50" i="8"/>
  <c r="F50" i="8"/>
  <c r="J50" i="8"/>
  <c r="N50" i="8"/>
  <c r="R50" i="8"/>
  <c r="V50" i="8"/>
  <c r="Z50" i="8"/>
  <c r="AD50" i="8"/>
  <c r="AF11" i="15"/>
  <c r="Q50" i="8"/>
  <c r="U50" i="8"/>
  <c r="Y50" i="8"/>
  <c r="AC50" i="8"/>
  <c r="C50" i="9"/>
  <c r="G50" i="9"/>
  <c r="K50" i="9"/>
  <c r="O50" i="9"/>
  <c r="S50" i="9"/>
  <c r="W50" i="9"/>
  <c r="AA50" i="9"/>
  <c r="AE50" i="9"/>
  <c r="E50" i="12"/>
  <c r="M50" i="12"/>
  <c r="Q50" i="12"/>
  <c r="Y50" i="12"/>
  <c r="AC50" i="12"/>
  <c r="B50" i="15"/>
  <c r="J50" i="15"/>
  <c r="N50" i="15"/>
  <c r="R50" i="15"/>
  <c r="V50" i="15"/>
  <c r="Z50" i="15"/>
  <c r="AD50" i="15"/>
  <c r="N50" i="4"/>
  <c r="I50" i="12"/>
  <c r="F50" i="15"/>
  <c r="C50" i="4"/>
  <c r="K50" i="4"/>
  <c r="S50" i="4"/>
  <c r="AA50" i="4"/>
  <c r="G50" i="4"/>
  <c r="O50" i="4"/>
  <c r="W50" i="4"/>
  <c r="AE50" i="4"/>
  <c r="AB50" i="9"/>
  <c r="AF31" i="15"/>
  <c r="D50" i="4"/>
  <c r="H50" i="4"/>
  <c r="L50" i="4"/>
  <c r="P50" i="4"/>
  <c r="T50" i="4"/>
  <c r="X50" i="4"/>
  <c r="AB50" i="4"/>
  <c r="F50" i="5"/>
  <c r="J50" i="5"/>
  <c r="N50" i="5"/>
  <c r="R50" i="5"/>
  <c r="V50" i="5"/>
  <c r="Z50" i="5"/>
  <c r="AD50" i="5"/>
  <c r="D50" i="6"/>
  <c r="H50" i="6"/>
  <c r="L50" i="6"/>
  <c r="P50" i="6"/>
  <c r="T50" i="6"/>
  <c r="X50" i="6"/>
  <c r="AB50" i="6"/>
  <c r="B50" i="7"/>
  <c r="F50" i="7"/>
  <c r="J50" i="7"/>
  <c r="N50" i="7"/>
  <c r="R50" i="7"/>
  <c r="V50" i="7"/>
  <c r="Z50" i="7"/>
  <c r="AD50" i="7"/>
  <c r="D50" i="8"/>
  <c r="H50" i="8"/>
  <c r="L50" i="8"/>
  <c r="P50" i="8"/>
  <c r="T50" i="8"/>
  <c r="X50" i="8"/>
  <c r="AB50" i="8"/>
  <c r="B50" i="9"/>
  <c r="F50" i="9"/>
  <c r="J50" i="9"/>
  <c r="N50" i="9"/>
  <c r="R50" i="9"/>
  <c r="V50" i="9"/>
  <c r="Z50" i="9"/>
  <c r="AD50" i="9"/>
  <c r="D50" i="12"/>
  <c r="H50" i="12"/>
  <c r="L50" i="12"/>
  <c r="P50" i="12"/>
  <c r="T50" i="12"/>
  <c r="X50" i="12"/>
  <c r="AB50" i="12"/>
  <c r="AF31" i="12"/>
  <c r="E50" i="15"/>
  <c r="I50" i="15"/>
  <c r="M50" i="15"/>
  <c r="Q50" i="15"/>
  <c r="U50" i="15"/>
  <c r="Y50" i="15"/>
  <c r="AC50" i="15"/>
  <c r="U50" i="12"/>
  <c r="C50" i="5"/>
  <c r="K50" i="5"/>
  <c r="I50" i="6"/>
  <c r="Q50" i="6"/>
  <c r="U50" i="6"/>
  <c r="AC50" i="6"/>
  <c r="C50" i="7"/>
  <c r="G50" i="7"/>
  <c r="G50" i="5"/>
  <c r="O50" i="5"/>
  <c r="S50" i="5"/>
  <c r="AA50" i="5"/>
  <c r="E50" i="6"/>
  <c r="M50" i="6"/>
  <c r="Y50" i="6"/>
  <c r="C50" i="8"/>
  <c r="G50" i="8"/>
  <c r="K50" i="8"/>
  <c r="O50" i="8"/>
  <c r="S50" i="8"/>
  <c r="W50" i="8"/>
  <c r="AA50" i="8"/>
  <c r="AE50" i="8"/>
  <c r="E50" i="9"/>
  <c r="I50" i="9"/>
  <c r="M50" i="9"/>
  <c r="Q50" i="9"/>
  <c r="U50" i="9"/>
  <c r="Y50" i="9"/>
  <c r="AC50" i="9"/>
  <c r="C50" i="12"/>
  <c r="G50" i="12"/>
  <c r="K50" i="12"/>
  <c r="O50" i="12"/>
  <c r="S50" i="12"/>
  <c r="W50" i="12"/>
  <c r="AA50" i="12"/>
  <c r="AE50" i="12"/>
  <c r="D50" i="15"/>
  <c r="H50" i="15"/>
  <c r="L50" i="15"/>
  <c r="P50" i="15"/>
  <c r="T50" i="15"/>
  <c r="X50" i="15"/>
  <c r="AB50" i="15"/>
  <c r="AF14" i="15"/>
  <c r="AG32" i="14"/>
  <c r="AF32" i="14"/>
  <c r="AF14" i="4"/>
  <c r="E50" i="5"/>
  <c r="I50" i="5"/>
  <c r="M50" i="5"/>
  <c r="Q50" i="5"/>
  <c r="U50" i="5"/>
  <c r="Y50" i="5"/>
  <c r="AC50" i="5"/>
  <c r="C50" i="6"/>
  <c r="G50" i="6"/>
  <c r="K50" i="6"/>
  <c r="O50" i="6"/>
  <c r="S50" i="6"/>
  <c r="W50" i="6"/>
  <c r="AA50" i="6"/>
  <c r="AE50" i="6"/>
  <c r="E50" i="7"/>
  <c r="I50" i="7"/>
  <c r="M50" i="7"/>
  <c r="Q50" i="7"/>
  <c r="U50" i="7"/>
  <c r="Y50" i="7"/>
  <c r="AC50" i="7"/>
  <c r="AF14" i="7"/>
  <c r="AF11" i="12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5" i="14" l="1"/>
  <c r="AF15" i="14"/>
  <c r="AG9" i="8" l="1"/>
  <c r="AG19" i="9"/>
  <c r="AG20" i="14"/>
  <c r="AF20" i="14"/>
  <c r="AG19" i="8"/>
  <c r="AG10" i="14"/>
  <c r="AF10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G31" i="14" l="1"/>
  <c r="AF31" i="14"/>
  <c r="AG21" i="14"/>
  <c r="AF21" i="14"/>
  <c r="AF5" i="12"/>
  <c r="AF5" i="9"/>
  <c r="AF5" i="8"/>
  <c r="AF5" i="7"/>
  <c r="AG5" i="6"/>
  <c r="AF5" i="5"/>
  <c r="AF18" i="15"/>
  <c r="AF15" i="15"/>
  <c r="AF15" i="12"/>
  <c r="AF10" i="12"/>
  <c r="AF30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1" i="5"/>
  <c r="AG11" i="5"/>
  <c r="AF6" i="5"/>
  <c r="AF26" i="4"/>
  <c r="AF15" i="4"/>
  <c r="AF28" i="9"/>
  <c r="AG29" i="8"/>
  <c r="AF6" i="8"/>
  <c r="AF28" i="7"/>
  <c r="AF20" i="7"/>
  <c r="AG25" i="14"/>
  <c r="AG12" i="14"/>
  <c r="AF12" i="14"/>
  <c r="AF22" i="14"/>
  <c r="AF25" i="14"/>
  <c r="AF30" i="14"/>
  <c r="AG30" i="14"/>
  <c r="AG22" i="14"/>
  <c r="AF20" i="15"/>
  <c r="AF21" i="15"/>
  <c r="AF20" i="12"/>
  <c r="AG29" i="9"/>
  <c r="AF29" i="9"/>
  <c r="AG24" i="9"/>
  <c r="AF24" i="9"/>
  <c r="AF20" i="9"/>
  <c r="AG18" i="9"/>
  <c r="AG15" i="9"/>
  <c r="AF29" i="8"/>
  <c r="AG24" i="8"/>
  <c r="AF24" i="8"/>
  <c r="AF11" i="8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24" i="12"/>
  <c r="AF6" i="12"/>
  <c r="AG20" i="6"/>
  <c r="AG20" i="8"/>
  <c r="AF29" i="14"/>
  <c r="AG21" i="6"/>
  <c r="AF29" i="7"/>
  <c r="AF28" i="12"/>
  <c r="AF24" i="6"/>
  <c r="AF20" i="6"/>
  <c r="AF20" i="8"/>
  <c r="AG21" i="9"/>
  <c r="AF12" i="8"/>
  <c r="AF11" i="14"/>
  <c r="AG5" i="5"/>
  <c r="AG11" i="9"/>
  <c r="AF29" i="6"/>
  <c r="AF28" i="6"/>
  <c r="AG29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9"/>
  <c r="AG5" i="9"/>
  <c r="AF29" i="12"/>
  <c r="AF24" i="7"/>
  <c r="AF24" i="5"/>
  <c r="AF21" i="8"/>
  <c r="AF18" i="14"/>
  <c r="AF17" i="8"/>
  <c r="AG13" i="8"/>
  <c r="AG13" i="9"/>
  <c r="AG13" i="6"/>
  <c r="AF6" i="15"/>
  <c r="AF6" i="7"/>
  <c r="AF6" i="9"/>
  <c r="AF5" i="15"/>
  <c r="AF29" i="15"/>
  <c r="AF28" i="8"/>
  <c r="AF12" i="12"/>
  <c r="AF11" i="9"/>
  <c r="AF10" i="8"/>
  <c r="AG6" i="9"/>
  <c r="AG5" i="8"/>
  <c r="AF13" i="4"/>
  <c r="AF29" i="4"/>
  <c r="AF28" i="5"/>
  <c r="AG28" i="8"/>
  <c r="AG28" i="9"/>
  <c r="AG26" i="6"/>
  <c r="AF26" i="7"/>
  <c r="AF26" i="8"/>
  <c r="AG26" i="9"/>
  <c r="AF26" i="12"/>
  <c r="AF26" i="15"/>
  <c r="AF26" i="9"/>
  <c r="AF26" i="6"/>
  <c r="AG26" i="8"/>
  <c r="AG26" i="5"/>
  <c r="AF26" i="14"/>
  <c r="AF25" i="9"/>
  <c r="AG25" i="5"/>
  <c r="AF25" i="6"/>
  <c r="AF24" i="15"/>
  <c r="AG20" i="5"/>
  <c r="AF18" i="7"/>
  <c r="AF18" i="5"/>
  <c r="AF18" i="8"/>
  <c r="AF17" i="9"/>
  <c r="AF17" i="4"/>
  <c r="AF17" i="7"/>
  <c r="AF17" i="15"/>
  <c r="AF17" i="5"/>
  <c r="AG18" i="14"/>
  <c r="AG17" i="6"/>
  <c r="AG15" i="5"/>
  <c r="AF12" i="5"/>
  <c r="AG6" i="5"/>
  <c r="AF5" i="6"/>
  <c r="AF18" i="4" l="1"/>
  <c r="AF30" i="4"/>
  <c r="AF20" i="5"/>
  <c r="AG24" i="5"/>
  <c r="AF21" i="6"/>
  <c r="AF15" i="7"/>
  <c r="AG18" i="8"/>
  <c r="AG25" i="9"/>
  <c r="AF25" i="12"/>
  <c r="AG11" i="14"/>
  <c r="AG51" i="14" s="1"/>
  <c r="AF17" i="6"/>
  <c r="AG17" i="8"/>
  <c r="AF18" i="12"/>
  <c r="AF28" i="4"/>
  <c r="AF13" i="5"/>
  <c r="AF25" i="5"/>
  <c r="AG29" i="5"/>
  <c r="AG18" i="5"/>
  <c r="AG12" i="6"/>
  <c r="AF18" i="6"/>
  <c r="AG29" i="6"/>
  <c r="AF11" i="7"/>
  <c r="AG25" i="8"/>
  <c r="AG10" i="9"/>
  <c r="AF15" i="9"/>
  <c r="AF28" i="15"/>
  <c r="AG13" i="5"/>
  <c r="AF12" i="4"/>
  <c r="AF10" i="5"/>
  <c r="AF11" i="5"/>
  <c r="AG12" i="5"/>
  <c r="AF15" i="5"/>
  <c r="AG17" i="5"/>
  <c r="AF15" i="6"/>
  <c r="AG24" i="6"/>
  <c r="AF10" i="7"/>
  <c r="AF12" i="7"/>
  <c r="AF18" i="9"/>
  <c r="AG17" i="9"/>
  <c r="AF16" i="14"/>
  <c r="AF52" i="14" s="1"/>
  <c r="AG26" i="14"/>
  <c r="AF30" i="7"/>
  <c r="AG30" i="8"/>
  <c r="AG30" i="5"/>
  <c r="AF30" i="6"/>
  <c r="AG30" i="9"/>
  <c r="AG30" i="6"/>
  <c r="AF25" i="15"/>
  <c r="AG18" i="6"/>
  <c r="AF15" i="8"/>
  <c r="AG16" i="14"/>
  <c r="AF12" i="6"/>
  <c r="AF11" i="6"/>
  <c r="AF10" i="15"/>
  <c r="AG10" i="8"/>
  <c r="AF10" i="6"/>
  <c r="AG10" i="5"/>
  <c r="AF10" i="9"/>
  <c r="AG6" i="6"/>
  <c r="AF51" i="14" l="1"/>
  <c r="AG50" i="9"/>
  <c r="AG50" i="8"/>
  <c r="AF50" i="4"/>
  <c r="AG50" i="5"/>
  <c r="AG50" i="6"/>
  <c r="AF50" i="7"/>
  <c r="AF50" i="8"/>
  <c r="AF50" i="15"/>
  <c r="AF50" i="6"/>
  <c r="AF50" i="12"/>
  <c r="AF50" i="9"/>
  <c r="AF50" i="5"/>
</calcChain>
</file>

<file path=xl/sharedStrings.xml><?xml version="1.0" encoding="utf-8"?>
<sst xmlns="http://schemas.openxmlformats.org/spreadsheetml/2006/main" count="957" uniqueCount="164">
  <si>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</si>
  <si>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</si>
  <si>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</si>
  <si>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</si>
  <si>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</si>
  <si>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</si>
  <si>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</si>
  <si>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</si>
  <si>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</si>
  <si>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</si>
  <si>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</si>
  <si>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</si>
  <si>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</si>
  <si>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</si>
  <si>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</si>
  <si>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</si>
  <si>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</si>
  <si>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</si>
  <si>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</si>
  <si>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</si>
  <si>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</si>
  <si>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</si>
  <si>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</si>
  <si>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</si>
  <si>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</si>
  <si>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</si>
  <si>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</si>
  <si>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</si>
  <si>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</si>
  <si>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</si>
  <si>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</si>
  <si>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</si>
  <si>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</si>
  <si>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</si>
  <si>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</si>
  <si>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</si>
  <si>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</si>
  <si>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</si>
  <si>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</si>
  <si>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</si>
  <si>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</si>
  <si>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</si>
  <si>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</si>
  <si>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</si>
  <si>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</si>
  <si>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</si>
  <si>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</si>
  <si>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</si>
  <si>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</si>
  <si>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</si>
  <si>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</si>
  <si>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</si>
  <si>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</si>
  <si>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</si>
  <si>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</si>
  <si>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</si>
  <si>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**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</si>
  <si>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</si>
  <si>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</si>
  <si>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</si>
  <si>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</si>
  <si>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</si>
  <si>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</si>
  <si>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</si>
  <si>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</si>
  <si>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</si>
  <si>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</si>
  <si>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</si>
  <si>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</si>
  <si>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</si>
  <si>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</si>
  <si>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</si>
  <si>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</si>
  <si>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</si>
  <si>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</si>
  <si>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</si>
  <si>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</si>
  <si>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</si>
  <si>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</si>
  <si>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</si>
  <si>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</si>
  <si>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</si>
  <si>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</si>
  <si>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</si>
  <si>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</si>
  <si>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</si>
  <si>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</si>
  <si>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</si>
  <si>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</si>
  <si>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</si>
  <si>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</si>
  <si>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</si>
  <si>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</si>
  <si>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</si>
  <si>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</si>
  <si>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</si>
  <si>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</si>
  <si>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</si>
  <si>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</si>
  <si>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</si>
  <si>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</si>
  <si>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</si>
  <si>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</si>
  <si>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</si>
  <si>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</si>
  <si>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</si>
  <si>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</si>
  <si>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</si>
  <si>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</si>
  <si>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</si>
  <si>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</si>
  <si>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</si>
  <si>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</si>
  <si>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</si>
  <si>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</si>
  <si>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</si>
  <si>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</si>
  <si>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</si>
  <si>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</si>
  <si>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</si>
  <si>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</si>
  <si>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</si>
  <si>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</si>
  <si>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</si>
  <si>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</si>
  <si>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</si>
  <si>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</si>
  <si>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</si>
  <si>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</si>
  <si>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</si>
  <si>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</si>
  <si>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</si>
  <si>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Ma. Franciane Rodrigues</t>
  </si>
  <si>
    <t>CoordenadoraTécnica/Cemtec</t>
  </si>
  <si>
    <t>Rodovia BR 163 – km 541 – Zona Rural (Conab)</t>
  </si>
  <si>
    <t>Rodovia MS 306 – km 96 – Saída para Cassilândia (Conab)</t>
  </si>
  <si>
    <t>Junho/2018</t>
  </si>
  <si>
    <t>Fonte : Inmet/Semagro/Cemtec-MS</t>
  </si>
  <si>
    <t>(*) Nenhuma Infotmação Disponivel pelo INMET</t>
  </si>
  <si>
    <t xml:space="preserve">  </t>
  </si>
  <si>
    <t>SO</t>
  </si>
  <si>
    <t>S</t>
  </si>
  <si>
    <t>L</t>
  </si>
  <si>
    <t>N</t>
  </si>
  <si>
    <t>NO</t>
  </si>
  <si>
    <t>SE</t>
  </si>
  <si>
    <t>NE</t>
  </si>
  <si>
    <t>Angélica</t>
  </si>
  <si>
    <t>Aral Moreira</t>
  </si>
  <si>
    <t>Bandeirantes</t>
  </si>
  <si>
    <t>Bonito</t>
  </si>
  <si>
    <t>Brasilândia</t>
  </si>
  <si>
    <t>Caarapó</t>
  </si>
  <si>
    <t>Camapuã</t>
  </si>
  <si>
    <t>Fátima do Sul</t>
  </si>
  <si>
    <t>Iguatemi</t>
  </si>
  <si>
    <t>Itaporã</t>
  </si>
  <si>
    <t>Laguna Carapã</t>
  </si>
  <si>
    <t>Nova Alvorada</t>
  </si>
  <si>
    <t>Nova Andradina</t>
  </si>
  <si>
    <t>Pedro Gomes</t>
  </si>
  <si>
    <t>Ribas do Rio Pardo</t>
  </si>
  <si>
    <t>Santa Rita do Pardo</t>
  </si>
  <si>
    <t>Selviría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</si>
</sst>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8" tint="0.5999938962981048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3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13" fillId="3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Fill="1"/>
    <xf numFmtId="0" fontId="0" fillId="3" borderId="1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164" fontId="0" fillId="3" borderId="0" xfId="1" applyNumberFormat="1" applyFont="1" applyFill="1"/>
    <xf numFmtId="164" fontId="0" fillId="0" borderId="0" xfId="1" applyNumberFormat="1" applyFont="1" applyFill="1"/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19" fillId="3" borderId="0" xfId="2" applyFont="1" applyFill="1" applyAlignment="1" applyProtection="1"/>
    <xf numFmtId="0" fontId="0" fillId="3" borderId="0" xfId="0" applyFill="1" applyBorder="1" applyAlignment="1"/>
    <xf numFmtId="0" fontId="19" fillId="3" borderId="0" xfId="2" applyFill="1" applyAlignment="1" applyProtection="1"/>
    <xf numFmtId="0" fontId="0" fillId="3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/>
    <xf numFmtId="0" fontId="8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3" borderId="0" xfId="0" applyFill="1" applyBorder="1"/>
    <xf numFmtId="0" fontId="8" fillId="3" borderId="10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8" fillId="1" borderId="13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2" fontId="4" fillId="5" borderId="6" xfId="0" applyNumberFormat="1" applyFont="1" applyFill="1" applyBorder="1" applyAlignment="1">
      <alignment horizontal="center" vertical="center"/>
    </xf>
    <xf numFmtId="2" fontId="8" fillId="5" borderId="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0" fontId="16" fillId="1" borderId="6" xfId="0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2" fontId="4" fillId="6" borderId="13" xfId="0" applyNumberFormat="1" applyFont="1" applyFill="1" applyBorder="1" applyAlignment="1">
      <alignment horizontal="center" vertical="center"/>
    </xf>
    <xf numFmtId="2" fontId="4" fillId="6" borderId="17" xfId="0" applyNumberFormat="1" applyFont="1" applyFill="1" applyBorder="1" applyAlignment="1">
      <alignment horizontal="center" vertical="center"/>
    </xf>
    <xf numFmtId="0" fontId="0" fillId="3" borderId="4" xfId="0" applyFill="1" applyBorder="1"/>
    <xf numFmtId="2" fontId="3" fillId="0" borderId="20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0" fillId="3" borderId="11" xfId="0" applyNumberFormat="1" applyFill="1" applyBorder="1"/>
    <xf numFmtId="2" fontId="4" fillId="2" borderId="5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4" fillId="5" borderId="28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116418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243417</xdr:colOff>
      <xdr:row>51</xdr:row>
      <xdr:rowOff>10583</xdr:rowOff>
    </xdr:from>
    <xdr:to>
      <xdr:col>31</xdr:col>
      <xdr:colOff>52917</xdr:colOff>
      <xdr:row>54</xdr:row>
      <xdr:rowOff>95250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8517" y="7278158"/>
          <a:ext cx="1619250" cy="570442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130704</xdr:rowOff>
    </xdr:to>
    <xdr:pic>
      <xdr:nvPicPr>
        <xdr:cNvPr id="9" name="Imagem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46285" y="7450665"/>
          <a:ext cx="1309420" cy="595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54</xdr:row>
      <xdr:rowOff>63500</xdr:rowOff>
    </xdr:from>
    <xdr:to>
      <xdr:col>2</xdr:col>
      <xdr:colOff>211667</xdr:colOff>
      <xdr:row>57</xdr:row>
      <xdr:rowOff>128062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710268" cy="559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63501</xdr:colOff>
      <xdr:row>52</xdr:row>
      <xdr:rowOff>148167</xdr:rowOff>
    </xdr:from>
    <xdr:to>
      <xdr:col>33</xdr:col>
      <xdr:colOff>625476</xdr:colOff>
      <xdr:row>57</xdr:row>
      <xdr:rowOff>138644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6651" y="7415742"/>
          <a:ext cx="2476500" cy="809626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390526</xdr:colOff>
      <xdr:row>52</xdr:row>
      <xdr:rowOff>127001</xdr:rowOff>
    </xdr:from>
    <xdr:to>
      <xdr:col>18</xdr:col>
      <xdr:colOff>374650</xdr:colOff>
      <xdr:row>57</xdr:row>
      <xdr:rowOff>121183</xdr:rowOff>
    </xdr:to>
    <xdr:pic>
      <xdr:nvPicPr>
        <xdr:cNvPr id="11" name="Imagem 10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562851" y="7394576"/>
          <a:ext cx="1746249" cy="813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116417</xdr:colOff>
      <xdr:row>51</xdr:row>
      <xdr:rowOff>137584</xdr:rowOff>
    </xdr:from>
    <xdr:to>
      <xdr:col>32</xdr:col>
      <xdr:colOff>407499</xdr:colOff>
      <xdr:row>54</xdr:row>
      <xdr:rowOff>146113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334" y="7440084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21165</xdr:colOff>
      <xdr:row>51</xdr:row>
      <xdr:rowOff>158749</xdr:rowOff>
    </xdr:from>
    <xdr:to>
      <xdr:col>32</xdr:col>
      <xdr:colOff>370414</xdr:colOff>
      <xdr:row>55</xdr:row>
      <xdr:rowOff>105832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7082" y="11059582"/>
          <a:ext cx="1576915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10581</xdr:rowOff>
    </xdr:from>
    <xdr:to>
      <xdr:col>18</xdr:col>
      <xdr:colOff>115620</xdr:colOff>
      <xdr:row>56</xdr:row>
      <xdr:rowOff>77785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85983" y="7602006"/>
          <a:ext cx="1159137" cy="5529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74083</xdr:colOff>
      <xdr:row>51</xdr:row>
      <xdr:rowOff>105834</xdr:rowOff>
    </xdr:from>
    <xdr:to>
      <xdr:col>31</xdr:col>
      <xdr:colOff>423332</xdr:colOff>
      <xdr:row>55</xdr:row>
      <xdr:rowOff>42334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7373409"/>
          <a:ext cx="1444624" cy="584200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169334</xdr:colOff>
      <xdr:row>53</xdr:row>
      <xdr:rowOff>10582</xdr:rowOff>
    </xdr:from>
    <xdr:to>
      <xdr:col>17</xdr:col>
      <xdr:colOff>275167</xdr:colOff>
      <xdr:row>56</xdr:row>
      <xdr:rowOff>67203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151034" y="7602007"/>
          <a:ext cx="1191683" cy="5423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5652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148167</xdr:colOff>
      <xdr:row>51</xdr:row>
      <xdr:rowOff>52916</xdr:rowOff>
    </xdr:from>
    <xdr:to>
      <xdr:col>31</xdr:col>
      <xdr:colOff>137581</xdr:colOff>
      <xdr:row>54</xdr:row>
      <xdr:rowOff>158749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1467" y="7320491"/>
          <a:ext cx="1561039" cy="591608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</xdr:colOff>
      <xdr:row>52</xdr:row>
      <xdr:rowOff>21166</xdr:rowOff>
    </xdr:from>
    <xdr:to>
      <xdr:col>18</xdr:col>
      <xdr:colOff>158749</xdr:colOff>
      <xdr:row>55</xdr:row>
      <xdr:rowOff>151871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89700" y="7450666"/>
          <a:ext cx="1298574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3672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285749</xdr:colOff>
      <xdr:row>51</xdr:row>
      <xdr:rowOff>52917</xdr:rowOff>
    </xdr:from>
    <xdr:to>
      <xdr:col>32</xdr:col>
      <xdr:colOff>275164</xdr:colOff>
      <xdr:row>54</xdr:row>
      <xdr:rowOff>148167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4" y="7320492"/>
          <a:ext cx="1780115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51</xdr:row>
      <xdr:rowOff>95249</xdr:rowOff>
    </xdr:from>
    <xdr:to>
      <xdr:col>19</xdr:col>
      <xdr:colOff>221454</xdr:colOff>
      <xdr:row>55</xdr:row>
      <xdr:rowOff>56621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658100" y="7362824"/>
          <a:ext cx="1554954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42334</xdr:colOff>
      <xdr:row>51</xdr:row>
      <xdr:rowOff>31751</xdr:rowOff>
    </xdr:from>
    <xdr:to>
      <xdr:col>32</xdr:col>
      <xdr:colOff>289981</xdr:colOff>
      <xdr:row>54</xdr:row>
      <xdr:rowOff>127001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4" y="7299326"/>
          <a:ext cx="1800222" cy="581025"/>
        </a:xfrm>
        <a:prstGeom prst="rect">
          <a:avLst/>
        </a:prstGeom>
      </xdr:spPr>
    </xdr:pic>
    <xdr:clientData/>
  </xdr:twoCellAnchor>
  <xdr:twoCellAnchor editAs="oneCell">
    <xdr:from>
      <xdr:col>4</xdr:col>
      <xdr:colOff>306919</xdr:colOff>
      <xdr:row>51</xdr:row>
      <xdr:rowOff>116416</xdr:rowOff>
    </xdr:from>
    <xdr:to>
      <xdr:col>8</xdr:col>
      <xdr:colOff>179122</xdr:colOff>
      <xdr:row>55</xdr:row>
      <xdr:rowOff>77788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2669119" y="7383991"/>
          <a:ext cx="1320003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482" y="7309908"/>
          <a:ext cx="1697566" cy="581025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52658" y="7535332"/>
          <a:ext cx="12670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158750</xdr:colOff>
      <xdr:row>56</xdr:row>
      <xdr:rowOff>135469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588000"/>
          <a:ext cx="1603376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53</xdr:row>
      <xdr:rowOff>57150</xdr:rowOff>
    </xdr:from>
    <xdr:to>
      <xdr:col>31</xdr:col>
      <xdr:colOff>1009649</xdr:colOff>
      <xdr:row>56</xdr:row>
      <xdr:rowOff>63501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5581650"/>
          <a:ext cx="2381249" cy="48260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149757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667376"/>
          <a:ext cx="1380066" cy="483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127000</xdr:rowOff>
    </xdr:from>
    <xdr:to>
      <xdr:col>2</xdr:col>
      <xdr:colOff>31751</xdr:colOff>
      <xdr:row>54</xdr:row>
      <xdr:rowOff>148167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4575"/>
          <a:ext cx="1717676" cy="506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328084</xdr:colOff>
      <xdr:row>50</xdr:row>
      <xdr:rowOff>148166</xdr:rowOff>
    </xdr:from>
    <xdr:to>
      <xdr:col>32</xdr:col>
      <xdr:colOff>35980</xdr:colOff>
      <xdr:row>54</xdr:row>
      <xdr:rowOff>95249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0384" y="7253816"/>
          <a:ext cx="174624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74084</xdr:colOff>
      <xdr:row>50</xdr:row>
      <xdr:rowOff>116417</xdr:rowOff>
    </xdr:from>
    <xdr:to>
      <xdr:col>18</xdr:col>
      <xdr:colOff>274372</xdr:colOff>
      <xdr:row>54</xdr:row>
      <xdr:rowOff>88372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512984" y="7222067"/>
          <a:ext cx="1286138" cy="619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24.737499999999997</v>
          </cell>
        </row>
      </sheetData>
      <sheetData sheetId="5">
        <row r="5">
          <cell r="B5">
            <v>21.762500000000003</v>
          </cell>
          <cell r="C5">
            <v>27.2</v>
          </cell>
          <cell r="D5">
            <v>17.600000000000001</v>
          </cell>
          <cell r="E5">
            <v>77.458333333333329</v>
          </cell>
          <cell r="F5">
            <v>92</v>
          </cell>
          <cell r="G5">
            <v>56</v>
          </cell>
          <cell r="H5">
            <v>7.5600000000000005</v>
          </cell>
          <cell r="I5" t="str">
            <v>SO</v>
          </cell>
          <cell r="J5">
            <v>17.64</v>
          </cell>
          <cell r="K5">
            <v>0</v>
          </cell>
        </row>
        <row r="6">
          <cell r="B6">
            <v>22.179166666666671</v>
          </cell>
          <cell r="C6">
            <v>29.5</v>
          </cell>
          <cell r="D6">
            <v>17.100000000000001</v>
          </cell>
          <cell r="E6">
            <v>82.875</v>
          </cell>
          <cell r="F6">
            <v>99</v>
          </cell>
          <cell r="G6">
            <v>52</v>
          </cell>
          <cell r="H6">
            <v>10.44</v>
          </cell>
          <cell r="I6" t="str">
            <v>SO</v>
          </cell>
          <cell r="J6">
            <v>24.12</v>
          </cell>
          <cell r="K6">
            <v>0</v>
          </cell>
        </row>
        <row r="7">
          <cell r="B7">
            <v>19.650000000000002</v>
          </cell>
          <cell r="C7">
            <v>24.3</v>
          </cell>
          <cell r="D7">
            <v>16</v>
          </cell>
          <cell r="E7">
            <v>77.125</v>
          </cell>
          <cell r="F7">
            <v>90</v>
          </cell>
          <cell r="G7">
            <v>58</v>
          </cell>
          <cell r="H7">
            <v>12.6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19.016666666666669</v>
          </cell>
          <cell r="C8">
            <v>24.7</v>
          </cell>
          <cell r="D8">
            <v>16.100000000000001</v>
          </cell>
          <cell r="E8">
            <v>87.708333333333329</v>
          </cell>
          <cell r="F8">
            <v>100</v>
          </cell>
          <cell r="G8">
            <v>69</v>
          </cell>
          <cell r="H8">
            <v>7.2</v>
          </cell>
          <cell r="I8" t="str">
            <v>SO</v>
          </cell>
          <cell r="J8">
            <v>18</v>
          </cell>
          <cell r="K8">
            <v>0</v>
          </cell>
        </row>
        <row r="9">
          <cell r="B9">
            <v>18.879166666666666</v>
          </cell>
          <cell r="C9">
            <v>24.8</v>
          </cell>
          <cell r="D9">
            <v>13.5</v>
          </cell>
          <cell r="E9">
            <v>85.166666666666671</v>
          </cell>
          <cell r="F9">
            <v>100</v>
          </cell>
          <cell r="G9">
            <v>60</v>
          </cell>
          <cell r="H9">
            <v>16.559999999999999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20.75416666666667</v>
          </cell>
          <cell r="C10">
            <v>27.2</v>
          </cell>
          <cell r="D10">
            <v>17.2</v>
          </cell>
          <cell r="E10">
            <v>78.875</v>
          </cell>
          <cell r="F10">
            <v>94</v>
          </cell>
          <cell r="G10">
            <v>51</v>
          </cell>
          <cell r="H10">
            <v>10.8</v>
          </cell>
          <cell r="I10" t="str">
            <v>SO</v>
          </cell>
          <cell r="J10">
            <v>23.400000000000002</v>
          </cell>
          <cell r="K10">
            <v>0</v>
          </cell>
        </row>
        <row r="11">
          <cell r="B11">
            <v>19.091666666666669</v>
          </cell>
          <cell r="C11">
            <v>22.6</v>
          </cell>
          <cell r="D11">
            <v>16</v>
          </cell>
          <cell r="E11">
            <v>82.375</v>
          </cell>
          <cell r="F11">
            <v>98</v>
          </cell>
          <cell r="G11">
            <v>59</v>
          </cell>
          <cell r="H11">
            <v>9.7200000000000006</v>
          </cell>
          <cell r="I11" t="str">
            <v>SO</v>
          </cell>
          <cell r="J11">
            <v>26.28</v>
          </cell>
          <cell r="K11">
            <v>0</v>
          </cell>
        </row>
        <row r="12">
          <cell r="B12">
            <v>17.304166666666671</v>
          </cell>
          <cell r="C12">
            <v>23.5</v>
          </cell>
          <cell r="D12">
            <v>11.9</v>
          </cell>
          <cell r="E12">
            <v>80.708333333333329</v>
          </cell>
          <cell r="F12">
            <v>99</v>
          </cell>
          <cell r="G12">
            <v>53</v>
          </cell>
          <cell r="H12">
            <v>10.8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19.354166666666664</v>
          </cell>
          <cell r="C13">
            <v>30.3</v>
          </cell>
          <cell r="D13">
            <v>11.9</v>
          </cell>
          <cell r="E13">
            <v>78.916666666666671</v>
          </cell>
          <cell r="F13">
            <v>100</v>
          </cell>
          <cell r="G13">
            <v>42</v>
          </cell>
          <cell r="H13">
            <v>9.3600000000000012</v>
          </cell>
          <cell r="I13" t="str">
            <v>SO</v>
          </cell>
          <cell r="J13">
            <v>20.88</v>
          </cell>
          <cell r="K13">
            <v>0</v>
          </cell>
        </row>
        <row r="14">
          <cell r="B14">
            <v>23.441666666666666</v>
          </cell>
          <cell r="C14">
            <v>34.6</v>
          </cell>
          <cell r="D14">
            <v>15.6</v>
          </cell>
          <cell r="E14">
            <v>70.666666666666671</v>
          </cell>
          <cell r="F14">
            <v>99</v>
          </cell>
          <cell r="G14">
            <v>30</v>
          </cell>
          <cell r="H14">
            <v>18.720000000000002</v>
          </cell>
          <cell r="I14" t="str">
            <v>SO</v>
          </cell>
          <cell r="J14">
            <v>41.4</v>
          </cell>
          <cell r="K14">
            <v>0</v>
          </cell>
        </row>
        <row r="15">
          <cell r="B15">
            <v>25.516666666666666</v>
          </cell>
          <cell r="C15">
            <v>34.299999999999997</v>
          </cell>
          <cell r="D15">
            <v>18.600000000000001</v>
          </cell>
          <cell r="E15">
            <v>67.958333333333329</v>
          </cell>
          <cell r="F15">
            <v>95</v>
          </cell>
          <cell r="G15">
            <v>34</v>
          </cell>
          <cell r="H15">
            <v>19.8</v>
          </cell>
          <cell r="I15" t="str">
            <v>SO</v>
          </cell>
          <cell r="J15">
            <v>47.519999999999996</v>
          </cell>
          <cell r="K15">
            <v>0</v>
          </cell>
        </row>
        <row r="16">
          <cell r="B16">
            <v>24.054166666666664</v>
          </cell>
          <cell r="C16">
            <v>33.4</v>
          </cell>
          <cell r="D16">
            <v>18.100000000000001</v>
          </cell>
          <cell r="E16">
            <v>77.625</v>
          </cell>
          <cell r="F16">
            <v>97</v>
          </cell>
          <cell r="G16">
            <v>39</v>
          </cell>
          <cell r="H16">
            <v>16.559999999999999</v>
          </cell>
          <cell r="I16" t="str">
            <v>SO</v>
          </cell>
          <cell r="J16">
            <v>47.519999999999996</v>
          </cell>
          <cell r="K16">
            <v>0.2</v>
          </cell>
        </row>
        <row r="17">
          <cell r="B17">
            <v>21.029166666666665</v>
          </cell>
          <cell r="C17">
            <v>24.6</v>
          </cell>
          <cell r="D17">
            <v>18.2</v>
          </cell>
          <cell r="E17">
            <v>83.125</v>
          </cell>
          <cell r="F17">
            <v>95</v>
          </cell>
          <cell r="G17">
            <v>73</v>
          </cell>
          <cell r="H17">
            <v>10.8</v>
          </cell>
          <cell r="I17" t="str">
            <v>SO</v>
          </cell>
          <cell r="J17">
            <v>25.92</v>
          </cell>
          <cell r="K17">
            <v>0.2</v>
          </cell>
        </row>
        <row r="18">
          <cell r="B18">
            <v>17.849999999999998</v>
          </cell>
          <cell r="C18">
            <v>23.9</v>
          </cell>
          <cell r="D18">
            <v>14.1</v>
          </cell>
          <cell r="E18">
            <v>69.75</v>
          </cell>
          <cell r="F18">
            <v>91</v>
          </cell>
          <cell r="G18">
            <v>39</v>
          </cell>
          <cell r="H18">
            <v>10.8</v>
          </cell>
          <cell r="I18" t="str">
            <v>SO</v>
          </cell>
          <cell r="J18">
            <v>24.48</v>
          </cell>
          <cell r="K18">
            <v>0</v>
          </cell>
        </row>
        <row r="19">
          <cell r="B19">
            <v>17.933333333333337</v>
          </cell>
          <cell r="C19">
            <v>25.4</v>
          </cell>
          <cell r="D19">
            <v>12.3</v>
          </cell>
          <cell r="E19">
            <v>63.583333333333336</v>
          </cell>
          <cell r="F19">
            <v>87</v>
          </cell>
          <cell r="G19">
            <v>46</v>
          </cell>
          <cell r="H19">
            <v>9.7200000000000006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17.287499999999998</v>
          </cell>
          <cell r="C20">
            <v>25.4</v>
          </cell>
          <cell r="D20">
            <v>10.8</v>
          </cell>
          <cell r="E20">
            <v>65.416666666666671</v>
          </cell>
          <cell r="F20">
            <v>92</v>
          </cell>
          <cell r="G20">
            <v>45</v>
          </cell>
          <cell r="H20">
            <v>9</v>
          </cell>
          <cell r="I20" t="str">
            <v>SO</v>
          </cell>
          <cell r="J20">
            <v>21.96</v>
          </cell>
          <cell r="K20">
            <v>0</v>
          </cell>
        </row>
        <row r="21">
          <cell r="B21">
            <v>19.095833333333328</v>
          </cell>
          <cell r="C21">
            <v>27</v>
          </cell>
          <cell r="D21">
            <v>12.7</v>
          </cell>
          <cell r="E21">
            <v>73.458333333333329</v>
          </cell>
          <cell r="F21">
            <v>96</v>
          </cell>
          <cell r="G21">
            <v>47</v>
          </cell>
          <cell r="H21">
            <v>6.84</v>
          </cell>
          <cell r="I21" t="str">
            <v>SO</v>
          </cell>
          <cell r="J21">
            <v>19.079999999999998</v>
          </cell>
          <cell r="K21">
            <v>0</v>
          </cell>
        </row>
        <row r="22">
          <cell r="B22">
            <v>19.604166666666664</v>
          </cell>
          <cell r="C22">
            <v>29.2</v>
          </cell>
          <cell r="D22">
            <v>11.8</v>
          </cell>
          <cell r="E22">
            <v>75.708333333333329</v>
          </cell>
          <cell r="F22">
            <v>98</v>
          </cell>
          <cell r="G22">
            <v>39</v>
          </cell>
          <cell r="H22">
            <v>9.7200000000000006</v>
          </cell>
          <cell r="I22" t="str">
            <v>SO</v>
          </cell>
          <cell r="J22">
            <v>21.6</v>
          </cell>
          <cell r="K22">
            <v>0</v>
          </cell>
        </row>
        <row r="23">
          <cell r="B23">
            <v>20.508333333333333</v>
          </cell>
          <cell r="C23">
            <v>30.2</v>
          </cell>
          <cell r="D23">
            <v>12.4</v>
          </cell>
          <cell r="E23">
            <v>74.833333333333329</v>
          </cell>
          <cell r="F23">
            <v>99</v>
          </cell>
          <cell r="G23">
            <v>37</v>
          </cell>
          <cell r="H23">
            <v>12.24</v>
          </cell>
          <cell r="I23" t="str">
            <v>SO</v>
          </cell>
          <cell r="J23">
            <v>23.400000000000002</v>
          </cell>
          <cell r="K23">
            <v>0</v>
          </cell>
        </row>
        <row r="24">
          <cell r="B24">
            <v>21.249999999999996</v>
          </cell>
          <cell r="C24">
            <v>31.6</v>
          </cell>
          <cell r="D24">
            <v>13.7</v>
          </cell>
          <cell r="E24">
            <v>70.333333333333329</v>
          </cell>
          <cell r="F24">
            <v>100</v>
          </cell>
          <cell r="G24">
            <v>25</v>
          </cell>
          <cell r="H24">
            <v>10.44</v>
          </cell>
          <cell r="I24" t="str">
            <v>SO</v>
          </cell>
          <cell r="J24">
            <v>27</v>
          </cell>
          <cell r="K24">
            <v>0</v>
          </cell>
        </row>
        <row r="25">
          <cell r="B25">
            <v>20.608333333333331</v>
          </cell>
          <cell r="C25">
            <v>32.799999999999997</v>
          </cell>
          <cell r="D25">
            <v>11.4</v>
          </cell>
          <cell r="E25">
            <v>64.875</v>
          </cell>
          <cell r="F25">
            <v>97</v>
          </cell>
          <cell r="G25">
            <v>19</v>
          </cell>
          <cell r="H25">
            <v>8.2799999999999994</v>
          </cell>
          <cell r="I25" t="str">
            <v>SO</v>
          </cell>
          <cell r="J25">
            <v>22.32</v>
          </cell>
          <cell r="K25">
            <v>0</v>
          </cell>
        </row>
        <row r="26">
          <cell r="B26">
            <v>22.762500000000003</v>
          </cell>
          <cell r="C26">
            <v>33.299999999999997</v>
          </cell>
          <cell r="D26">
            <v>16.100000000000001</v>
          </cell>
          <cell r="E26">
            <v>61.583333333333336</v>
          </cell>
          <cell r="F26">
            <v>94</v>
          </cell>
          <cell r="G26">
            <v>18</v>
          </cell>
          <cell r="H26">
            <v>8.64</v>
          </cell>
          <cell r="I26" t="str">
            <v>SO</v>
          </cell>
          <cell r="J26">
            <v>21.6</v>
          </cell>
          <cell r="K26">
            <v>0</v>
          </cell>
        </row>
        <row r="27">
          <cell r="B27">
            <v>23.229166666666657</v>
          </cell>
          <cell r="C27">
            <v>34</v>
          </cell>
          <cell r="D27">
            <v>14.3</v>
          </cell>
          <cell r="E27">
            <v>62.833333333333336</v>
          </cell>
          <cell r="F27">
            <v>97</v>
          </cell>
          <cell r="G27">
            <v>19</v>
          </cell>
          <cell r="H27">
            <v>11.879999999999999</v>
          </cell>
          <cell r="I27" t="str">
            <v>SO</v>
          </cell>
          <cell r="J27">
            <v>31.319999999999997</v>
          </cell>
          <cell r="K27">
            <v>0</v>
          </cell>
        </row>
        <row r="28">
          <cell r="B28">
            <v>24.304166666666664</v>
          </cell>
          <cell r="C28">
            <v>33.5</v>
          </cell>
          <cell r="D28">
            <v>16.399999999999999</v>
          </cell>
          <cell r="E28">
            <v>58.833333333333336</v>
          </cell>
          <cell r="F28">
            <v>92</v>
          </cell>
          <cell r="G28">
            <v>17</v>
          </cell>
          <cell r="H28">
            <v>9.7200000000000006</v>
          </cell>
          <cell r="I28" t="str">
            <v>SO</v>
          </cell>
          <cell r="J28">
            <v>21.96</v>
          </cell>
          <cell r="K28">
            <v>0</v>
          </cell>
        </row>
        <row r="29">
          <cell r="B29">
            <v>21.783333333333331</v>
          </cell>
          <cell r="C29">
            <v>33.700000000000003</v>
          </cell>
          <cell r="D29">
            <v>12.6</v>
          </cell>
          <cell r="E29">
            <v>63.291666666666664</v>
          </cell>
          <cell r="F29">
            <v>97</v>
          </cell>
          <cell r="G29">
            <v>20</v>
          </cell>
          <cell r="H29">
            <v>6.84</v>
          </cell>
          <cell r="I29" t="str">
            <v>SO</v>
          </cell>
          <cell r="J29">
            <v>21.6</v>
          </cell>
          <cell r="K29">
            <v>0</v>
          </cell>
        </row>
        <row r="30">
          <cell r="B30">
            <v>22.458333333333332</v>
          </cell>
          <cell r="C30">
            <v>32.4</v>
          </cell>
          <cell r="D30">
            <v>16.899999999999999</v>
          </cell>
          <cell r="E30">
            <v>63.833333333333336</v>
          </cell>
          <cell r="F30">
            <v>91</v>
          </cell>
          <cell r="G30">
            <v>25</v>
          </cell>
          <cell r="H30">
            <v>7.5600000000000005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22.574999999999999</v>
          </cell>
          <cell r="C31">
            <v>33.9</v>
          </cell>
          <cell r="D31">
            <v>14.3</v>
          </cell>
          <cell r="E31">
            <v>62.791666666666664</v>
          </cell>
          <cell r="F31">
            <v>97</v>
          </cell>
          <cell r="G31">
            <v>19</v>
          </cell>
          <cell r="H31">
            <v>9.3600000000000012</v>
          </cell>
          <cell r="I31" t="str">
            <v>SO</v>
          </cell>
          <cell r="J31">
            <v>21.96</v>
          </cell>
          <cell r="K31">
            <v>0</v>
          </cell>
        </row>
        <row r="32">
          <cell r="B32">
            <v>22.487500000000001</v>
          </cell>
          <cell r="C32">
            <v>33.9</v>
          </cell>
          <cell r="D32">
            <v>14.5</v>
          </cell>
          <cell r="E32">
            <v>62.75</v>
          </cell>
          <cell r="F32">
            <v>95</v>
          </cell>
          <cell r="G32">
            <v>19</v>
          </cell>
          <cell r="H32">
            <v>14.76</v>
          </cell>
          <cell r="I32" t="str">
            <v>SO</v>
          </cell>
          <cell r="J32">
            <v>33.480000000000004</v>
          </cell>
          <cell r="K32">
            <v>0</v>
          </cell>
        </row>
        <row r="33">
          <cell r="B33">
            <v>22.116666666666664</v>
          </cell>
          <cell r="C33">
            <v>33</v>
          </cell>
          <cell r="D33">
            <v>12.8</v>
          </cell>
          <cell r="E33">
            <v>61.75</v>
          </cell>
          <cell r="F33">
            <v>96</v>
          </cell>
          <cell r="G33">
            <v>24</v>
          </cell>
          <cell r="H33">
            <v>8.64</v>
          </cell>
          <cell r="I33" t="str">
            <v>SO</v>
          </cell>
          <cell r="J33">
            <v>23.759999999999998</v>
          </cell>
          <cell r="K33">
            <v>0</v>
          </cell>
        </row>
        <row r="34">
          <cell r="B34">
            <v>21.808333333333326</v>
          </cell>
          <cell r="C34">
            <v>32.700000000000003</v>
          </cell>
          <cell r="D34">
            <v>14</v>
          </cell>
          <cell r="E34">
            <v>65.291666666666671</v>
          </cell>
          <cell r="F34">
            <v>95</v>
          </cell>
          <cell r="G34">
            <v>25</v>
          </cell>
          <cell r="H34">
            <v>6.12</v>
          </cell>
          <cell r="I34" t="str">
            <v>SO</v>
          </cell>
          <cell r="J34">
            <v>23.759999999999998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24.258333333333329</v>
          </cell>
        </row>
      </sheetData>
      <sheetData sheetId="5">
        <row r="5">
          <cell r="B5">
            <v>21.879166666666666</v>
          </cell>
          <cell r="C5">
            <v>29.4</v>
          </cell>
          <cell r="D5">
            <v>16.8</v>
          </cell>
          <cell r="E5">
            <v>67</v>
          </cell>
          <cell r="F5">
            <v>87</v>
          </cell>
          <cell r="G5">
            <v>32</v>
          </cell>
          <cell r="H5">
            <v>18.36</v>
          </cell>
          <cell r="I5" t="str">
            <v>NE</v>
          </cell>
          <cell r="J5">
            <v>31.319999999999997</v>
          </cell>
          <cell r="K5">
            <v>0</v>
          </cell>
        </row>
        <row r="6">
          <cell r="B6">
            <v>21.025000000000002</v>
          </cell>
          <cell r="C6">
            <v>27</v>
          </cell>
          <cell r="D6">
            <v>16.100000000000001</v>
          </cell>
          <cell r="E6">
            <v>75.375</v>
          </cell>
          <cell r="F6">
            <v>92</v>
          </cell>
          <cell r="G6">
            <v>46</v>
          </cell>
          <cell r="H6">
            <v>15.840000000000002</v>
          </cell>
          <cell r="I6" t="str">
            <v>NE</v>
          </cell>
          <cell r="J6">
            <v>24.12</v>
          </cell>
          <cell r="K6">
            <v>0</v>
          </cell>
        </row>
        <row r="7">
          <cell r="B7">
            <v>19.095833333333335</v>
          </cell>
          <cell r="C7">
            <v>24.8</v>
          </cell>
          <cell r="D7">
            <v>16.899999999999999</v>
          </cell>
          <cell r="E7">
            <v>87.625</v>
          </cell>
          <cell r="F7">
            <v>98</v>
          </cell>
          <cell r="G7">
            <v>58</v>
          </cell>
          <cell r="H7">
            <v>16.920000000000002</v>
          </cell>
          <cell r="I7" t="str">
            <v>SE</v>
          </cell>
          <cell r="J7">
            <v>33.480000000000004</v>
          </cell>
          <cell r="K7">
            <v>0.4</v>
          </cell>
        </row>
        <row r="8">
          <cell r="B8">
            <v>19.841666666666665</v>
          </cell>
          <cell r="C8">
            <v>27.7</v>
          </cell>
          <cell r="D8">
            <v>14.3</v>
          </cell>
          <cell r="E8">
            <v>78.625</v>
          </cell>
          <cell r="F8">
            <v>97</v>
          </cell>
          <cell r="G8">
            <v>46</v>
          </cell>
          <cell r="H8">
            <v>20.16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20.100000000000001</v>
          </cell>
          <cell r="C9">
            <v>28.3</v>
          </cell>
          <cell r="D9">
            <v>13.6</v>
          </cell>
          <cell r="E9">
            <v>78.166666666666671</v>
          </cell>
          <cell r="F9">
            <v>98</v>
          </cell>
          <cell r="G9">
            <v>41</v>
          </cell>
          <cell r="H9">
            <v>18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17.804166666666667</v>
          </cell>
          <cell r="C10">
            <v>24.8</v>
          </cell>
          <cell r="D10">
            <v>14.2</v>
          </cell>
          <cell r="E10">
            <v>89.833333333333329</v>
          </cell>
          <cell r="F10">
            <v>98</v>
          </cell>
          <cell r="G10">
            <v>56</v>
          </cell>
          <cell r="H10">
            <v>13.68</v>
          </cell>
          <cell r="I10" t="str">
            <v>O</v>
          </cell>
          <cell r="J10">
            <v>23.759999999999998</v>
          </cell>
          <cell r="K10">
            <v>0.4</v>
          </cell>
        </row>
        <row r="11">
          <cell r="B11">
            <v>16.824999999999999</v>
          </cell>
          <cell r="C11">
            <v>21.2</v>
          </cell>
          <cell r="D11">
            <v>12.9</v>
          </cell>
          <cell r="E11">
            <v>89.625</v>
          </cell>
          <cell r="F11">
            <v>99</v>
          </cell>
          <cell r="G11">
            <v>70</v>
          </cell>
          <cell r="H11">
            <v>18.36</v>
          </cell>
          <cell r="I11" t="str">
            <v>O</v>
          </cell>
          <cell r="J11">
            <v>27.720000000000002</v>
          </cell>
          <cell r="K11">
            <v>0.2</v>
          </cell>
        </row>
        <row r="12">
          <cell r="B12">
            <v>18.429166666666671</v>
          </cell>
          <cell r="C12">
            <v>25.4</v>
          </cell>
          <cell r="D12">
            <v>14.7</v>
          </cell>
          <cell r="E12">
            <v>78.833333333333329</v>
          </cell>
          <cell r="F12">
            <v>95</v>
          </cell>
          <cell r="G12">
            <v>47</v>
          </cell>
          <cell r="H12">
            <v>12.6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21.070833333333333</v>
          </cell>
          <cell r="C13">
            <v>30.8</v>
          </cell>
          <cell r="D13">
            <v>14.4</v>
          </cell>
          <cell r="E13">
            <v>69.458333333333329</v>
          </cell>
          <cell r="F13">
            <v>93</v>
          </cell>
          <cell r="G13">
            <v>33</v>
          </cell>
          <cell r="H13">
            <v>26.64</v>
          </cell>
          <cell r="I13" t="str">
            <v>NE</v>
          </cell>
          <cell r="J13">
            <v>37.080000000000005</v>
          </cell>
          <cell r="K13">
            <v>0</v>
          </cell>
        </row>
        <row r="14">
          <cell r="B14">
            <v>23.724999999999998</v>
          </cell>
          <cell r="C14">
            <v>32.5</v>
          </cell>
          <cell r="D14">
            <v>18</v>
          </cell>
          <cell r="E14">
            <v>61.041666666666664</v>
          </cell>
          <cell r="F14">
            <v>81</v>
          </cell>
          <cell r="G14">
            <v>28</v>
          </cell>
          <cell r="H14">
            <v>34.200000000000003</v>
          </cell>
          <cell r="I14" t="str">
            <v>NE</v>
          </cell>
          <cell r="J14">
            <v>50.76</v>
          </cell>
          <cell r="K14">
            <v>0</v>
          </cell>
        </row>
        <row r="15">
          <cell r="B15">
            <v>24.483333333333331</v>
          </cell>
          <cell r="C15">
            <v>31.6</v>
          </cell>
          <cell r="D15">
            <v>19.5</v>
          </cell>
          <cell r="E15">
            <v>60.041666666666664</v>
          </cell>
          <cell r="F15">
            <v>79</v>
          </cell>
          <cell r="G15">
            <v>34</v>
          </cell>
          <cell r="H15">
            <v>31.680000000000003</v>
          </cell>
          <cell r="I15" t="str">
            <v>N</v>
          </cell>
          <cell r="J15">
            <v>45</v>
          </cell>
          <cell r="K15">
            <v>0</v>
          </cell>
        </row>
        <row r="16">
          <cell r="B16">
            <v>23.629166666666663</v>
          </cell>
          <cell r="C16">
            <v>30.7</v>
          </cell>
          <cell r="D16">
            <v>18.600000000000001</v>
          </cell>
          <cell r="E16">
            <v>63.458333333333336</v>
          </cell>
          <cell r="F16">
            <v>83</v>
          </cell>
          <cell r="G16">
            <v>38</v>
          </cell>
          <cell r="H16">
            <v>30.240000000000002</v>
          </cell>
          <cell r="I16" t="str">
            <v>NE</v>
          </cell>
          <cell r="J16">
            <v>42.84</v>
          </cell>
          <cell r="K16">
            <v>0</v>
          </cell>
        </row>
        <row r="17">
          <cell r="B17">
            <v>22.037500000000005</v>
          </cell>
          <cell r="C17">
            <v>28.7</v>
          </cell>
          <cell r="D17">
            <v>17.2</v>
          </cell>
          <cell r="E17">
            <v>79.416666666666671</v>
          </cell>
          <cell r="F17">
            <v>97</v>
          </cell>
          <cell r="G17">
            <v>53</v>
          </cell>
          <cell r="H17">
            <v>18</v>
          </cell>
          <cell r="I17" t="str">
            <v>SO</v>
          </cell>
          <cell r="J17">
            <v>27.36</v>
          </cell>
          <cell r="K17">
            <v>2</v>
          </cell>
        </row>
        <row r="18">
          <cell r="B18">
            <v>19.241666666666667</v>
          </cell>
          <cell r="C18">
            <v>26.5</v>
          </cell>
          <cell r="D18">
            <v>15</v>
          </cell>
          <cell r="E18">
            <v>81.375</v>
          </cell>
          <cell r="F18">
            <v>98</v>
          </cell>
          <cell r="G18">
            <v>55</v>
          </cell>
          <cell r="H18">
            <v>18.36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18.045833333333334</v>
          </cell>
          <cell r="C19">
            <v>26.5</v>
          </cell>
          <cell r="D19">
            <v>10.6</v>
          </cell>
          <cell r="E19">
            <v>64.791666666666671</v>
          </cell>
          <cell r="F19">
            <v>83</v>
          </cell>
          <cell r="G19">
            <v>45</v>
          </cell>
          <cell r="H19">
            <v>22.32</v>
          </cell>
          <cell r="I19" t="str">
            <v>SE</v>
          </cell>
          <cell r="J19">
            <v>30.96</v>
          </cell>
          <cell r="K19">
            <v>0</v>
          </cell>
        </row>
        <row r="20">
          <cell r="B20">
            <v>18.1875</v>
          </cell>
          <cell r="C20">
            <v>27.3</v>
          </cell>
          <cell r="D20">
            <v>11.3</v>
          </cell>
          <cell r="E20">
            <v>64.375</v>
          </cell>
          <cell r="F20">
            <v>78</v>
          </cell>
          <cell r="G20">
            <v>42</v>
          </cell>
          <cell r="H20">
            <v>20.52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19.3</v>
          </cell>
          <cell r="C21">
            <v>27.7</v>
          </cell>
          <cell r="D21">
            <v>13.1</v>
          </cell>
          <cell r="E21">
            <v>69.75</v>
          </cell>
          <cell r="F21">
            <v>94</v>
          </cell>
          <cell r="G21">
            <v>41</v>
          </cell>
          <cell r="H21">
            <v>21.96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20.662500000000001</v>
          </cell>
          <cell r="C22">
            <v>28.5</v>
          </cell>
          <cell r="D22">
            <v>14.8</v>
          </cell>
          <cell r="E22">
            <v>64.666666666666671</v>
          </cell>
          <cell r="F22">
            <v>87</v>
          </cell>
          <cell r="G22">
            <v>33</v>
          </cell>
          <cell r="H22">
            <v>20.88</v>
          </cell>
          <cell r="I22" t="str">
            <v>SE</v>
          </cell>
          <cell r="J22">
            <v>37.080000000000005</v>
          </cell>
          <cell r="K22">
            <v>0</v>
          </cell>
        </row>
        <row r="23">
          <cell r="B23">
            <v>21.529166666666669</v>
          </cell>
          <cell r="C23">
            <v>28.4</v>
          </cell>
          <cell r="D23">
            <v>16.8</v>
          </cell>
          <cell r="E23">
            <v>59.041666666666664</v>
          </cell>
          <cell r="F23">
            <v>78</v>
          </cell>
          <cell r="G23">
            <v>31</v>
          </cell>
          <cell r="H23">
            <v>20.16</v>
          </cell>
          <cell r="I23" t="str">
            <v>L</v>
          </cell>
          <cell r="J23">
            <v>34.92</v>
          </cell>
          <cell r="K23">
            <v>0</v>
          </cell>
        </row>
        <row r="24">
          <cell r="B24">
            <v>20.687500000000004</v>
          </cell>
          <cell r="C24">
            <v>29.5</v>
          </cell>
          <cell r="D24">
            <v>13.4</v>
          </cell>
          <cell r="E24">
            <v>51.916666666666664</v>
          </cell>
          <cell r="F24">
            <v>78</v>
          </cell>
          <cell r="G24">
            <v>24</v>
          </cell>
          <cell r="H24">
            <v>19.8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21.916666666666661</v>
          </cell>
          <cell r="C25">
            <v>30</v>
          </cell>
          <cell r="D25">
            <v>15.1</v>
          </cell>
          <cell r="E25">
            <v>46.791666666666664</v>
          </cell>
          <cell r="F25">
            <v>74</v>
          </cell>
          <cell r="G25">
            <v>18</v>
          </cell>
          <cell r="H25">
            <v>19.079999999999998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20.654166666666665</v>
          </cell>
          <cell r="C26">
            <v>29.9</v>
          </cell>
          <cell r="D26">
            <v>12.5</v>
          </cell>
          <cell r="E26">
            <v>54.291666666666664</v>
          </cell>
          <cell r="F26">
            <v>84</v>
          </cell>
          <cell r="G26">
            <v>26</v>
          </cell>
          <cell r="H26">
            <v>18.720000000000002</v>
          </cell>
          <cell r="I26" t="str">
            <v>NE</v>
          </cell>
          <cell r="J26">
            <v>28.8</v>
          </cell>
          <cell r="K26">
            <v>0</v>
          </cell>
        </row>
        <row r="27">
          <cell r="B27">
            <v>20.983333333333331</v>
          </cell>
          <cell r="C27">
            <v>30.1</v>
          </cell>
          <cell r="D27">
            <v>14.1</v>
          </cell>
          <cell r="E27">
            <v>55.625</v>
          </cell>
          <cell r="F27">
            <v>81</v>
          </cell>
          <cell r="G27">
            <v>22</v>
          </cell>
          <cell r="H27">
            <v>21.96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22.474999999999998</v>
          </cell>
          <cell r="C28">
            <v>30.8</v>
          </cell>
          <cell r="D28">
            <v>14.8</v>
          </cell>
          <cell r="E28">
            <v>48</v>
          </cell>
          <cell r="F28">
            <v>76</v>
          </cell>
          <cell r="G28">
            <v>18</v>
          </cell>
          <cell r="H28">
            <v>19.440000000000001</v>
          </cell>
          <cell r="I28" t="str">
            <v>N</v>
          </cell>
          <cell r="J28">
            <v>28.8</v>
          </cell>
          <cell r="K28">
            <v>0</v>
          </cell>
        </row>
        <row r="29">
          <cell r="B29">
            <v>21.804166666666664</v>
          </cell>
          <cell r="C29">
            <v>30.7</v>
          </cell>
          <cell r="D29">
            <v>14.5</v>
          </cell>
          <cell r="E29">
            <v>44.333333333333336</v>
          </cell>
          <cell r="F29">
            <v>70</v>
          </cell>
          <cell r="G29">
            <v>20</v>
          </cell>
          <cell r="H29">
            <v>19.440000000000001</v>
          </cell>
          <cell r="I29" t="str">
            <v>NE</v>
          </cell>
          <cell r="J29">
            <v>33.840000000000003</v>
          </cell>
          <cell r="K29">
            <v>0</v>
          </cell>
        </row>
        <row r="30">
          <cell r="B30">
            <v>22.045833333333334</v>
          </cell>
          <cell r="C30">
            <v>30.5</v>
          </cell>
          <cell r="D30">
            <v>13.9</v>
          </cell>
          <cell r="E30">
            <v>46.333333333333336</v>
          </cell>
          <cell r="F30">
            <v>71</v>
          </cell>
          <cell r="G30">
            <v>24</v>
          </cell>
          <cell r="H30">
            <v>19.079999999999998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21.741666666666671</v>
          </cell>
          <cell r="C31">
            <v>30.3</v>
          </cell>
          <cell r="D31">
            <v>14.5</v>
          </cell>
          <cell r="E31">
            <v>51.208333333333336</v>
          </cell>
          <cell r="F31">
            <v>79</v>
          </cell>
          <cell r="G31">
            <v>23</v>
          </cell>
          <cell r="H31">
            <v>20.16</v>
          </cell>
          <cell r="I31" t="str">
            <v>NE</v>
          </cell>
          <cell r="J31">
            <v>34.56</v>
          </cell>
          <cell r="K31">
            <v>0</v>
          </cell>
        </row>
        <row r="32">
          <cell r="B32">
            <v>21.933333333333326</v>
          </cell>
          <cell r="C32">
            <v>30.4</v>
          </cell>
          <cell r="D32">
            <v>14.1</v>
          </cell>
          <cell r="E32">
            <v>50</v>
          </cell>
          <cell r="F32">
            <v>80</v>
          </cell>
          <cell r="G32">
            <v>23</v>
          </cell>
          <cell r="H32">
            <v>21.6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21.745833333333334</v>
          </cell>
          <cell r="C33">
            <v>30.5</v>
          </cell>
          <cell r="D33">
            <v>14.6</v>
          </cell>
          <cell r="E33">
            <v>50.041666666666664</v>
          </cell>
          <cell r="F33">
            <v>74</v>
          </cell>
          <cell r="G33">
            <v>24</v>
          </cell>
          <cell r="H33">
            <v>19.8</v>
          </cell>
          <cell r="I33" t="str">
            <v>NE</v>
          </cell>
          <cell r="J33">
            <v>32.4</v>
          </cell>
          <cell r="K33">
            <v>0</v>
          </cell>
        </row>
        <row r="34">
          <cell r="B34">
            <v>21.337499999999995</v>
          </cell>
          <cell r="C34">
            <v>30.1</v>
          </cell>
          <cell r="D34">
            <v>14.7</v>
          </cell>
          <cell r="E34">
            <v>54.166666666666664</v>
          </cell>
          <cell r="F34">
            <v>77</v>
          </cell>
          <cell r="G34">
            <v>28</v>
          </cell>
          <cell r="H34">
            <v>17.28</v>
          </cell>
          <cell r="I34" t="str">
            <v>NE</v>
          </cell>
          <cell r="J34">
            <v>29.16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23.283333333333331</v>
          </cell>
        </row>
      </sheetData>
      <sheetData sheetId="5">
        <row r="5">
          <cell r="B5">
            <v>22.858333333333334</v>
          </cell>
          <cell r="C5">
            <v>32.5</v>
          </cell>
          <cell r="D5">
            <v>17.899999999999999</v>
          </cell>
          <cell r="E5">
            <v>79.25</v>
          </cell>
          <cell r="F5">
            <v>97</v>
          </cell>
          <cell r="G5">
            <v>37</v>
          </cell>
          <cell r="H5">
            <v>12.6</v>
          </cell>
          <cell r="I5" t="str">
            <v>SE</v>
          </cell>
          <cell r="J5">
            <v>26.28</v>
          </cell>
          <cell r="K5">
            <v>0</v>
          </cell>
        </row>
        <row r="6">
          <cell r="B6">
            <v>20.516666666666666</v>
          </cell>
          <cell r="C6">
            <v>24.2</v>
          </cell>
          <cell r="D6">
            <v>17.899999999999999</v>
          </cell>
          <cell r="E6">
            <v>83.291666666666671</v>
          </cell>
          <cell r="F6">
            <v>95</v>
          </cell>
          <cell r="G6">
            <v>66</v>
          </cell>
          <cell r="H6">
            <v>14.76</v>
          </cell>
          <cell r="I6" t="str">
            <v>O</v>
          </cell>
          <cell r="J6">
            <v>24.48</v>
          </cell>
          <cell r="K6">
            <v>0</v>
          </cell>
        </row>
        <row r="7">
          <cell r="B7">
            <v>18.845833333333331</v>
          </cell>
          <cell r="C7">
            <v>22.2</v>
          </cell>
          <cell r="D7">
            <v>16.8</v>
          </cell>
          <cell r="E7">
            <v>83.916666666666671</v>
          </cell>
          <cell r="F7">
            <v>93</v>
          </cell>
          <cell r="G7">
            <v>71</v>
          </cell>
          <cell r="H7">
            <v>10.8</v>
          </cell>
          <cell r="I7" t="str">
            <v>O</v>
          </cell>
          <cell r="J7">
            <v>23.040000000000003</v>
          </cell>
          <cell r="K7">
            <v>0</v>
          </cell>
        </row>
        <row r="8">
          <cell r="B8">
            <v>19.454166666666669</v>
          </cell>
          <cell r="C8">
            <v>26.7</v>
          </cell>
          <cell r="D8">
            <v>14.4</v>
          </cell>
          <cell r="E8">
            <v>81.541666666666671</v>
          </cell>
          <cell r="F8">
            <v>97</v>
          </cell>
          <cell r="G8">
            <v>55</v>
          </cell>
          <cell r="H8">
            <v>9.3600000000000012</v>
          </cell>
          <cell r="I8" t="str">
            <v>O</v>
          </cell>
          <cell r="J8">
            <v>19.079999999999998</v>
          </cell>
          <cell r="K8">
            <v>0</v>
          </cell>
        </row>
        <row r="9">
          <cell r="B9">
            <v>19.320833333333336</v>
          </cell>
          <cell r="C9">
            <v>23.3</v>
          </cell>
          <cell r="D9">
            <v>17.2</v>
          </cell>
          <cell r="E9">
            <v>85.583333333333329</v>
          </cell>
          <cell r="F9">
            <v>93</v>
          </cell>
          <cell r="G9">
            <v>70</v>
          </cell>
          <cell r="H9">
            <v>13.32</v>
          </cell>
          <cell r="I9" t="str">
            <v>O</v>
          </cell>
          <cell r="J9">
            <v>23.759999999999998</v>
          </cell>
          <cell r="K9">
            <v>0</v>
          </cell>
        </row>
        <row r="10">
          <cell r="B10">
            <v>18.329166666666662</v>
          </cell>
          <cell r="C10">
            <v>21.9</v>
          </cell>
          <cell r="D10">
            <v>16.100000000000001</v>
          </cell>
          <cell r="E10">
            <v>87.583333333333329</v>
          </cell>
          <cell r="F10">
            <v>96</v>
          </cell>
          <cell r="G10">
            <v>72</v>
          </cell>
          <cell r="H10">
            <v>12.24</v>
          </cell>
          <cell r="I10" t="str">
            <v>NO</v>
          </cell>
          <cell r="J10">
            <v>20.16</v>
          </cell>
          <cell r="K10">
            <v>0</v>
          </cell>
        </row>
        <row r="11">
          <cell r="B11">
            <v>18.566666666666666</v>
          </cell>
          <cell r="C11">
            <v>25</v>
          </cell>
          <cell r="D11">
            <v>14.2</v>
          </cell>
          <cell r="E11">
            <v>81.833333333333329</v>
          </cell>
          <cell r="F11">
            <v>98</v>
          </cell>
          <cell r="G11">
            <v>53</v>
          </cell>
          <cell r="H11">
            <v>13.68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18.220833333333335</v>
          </cell>
          <cell r="C12">
            <v>25</v>
          </cell>
          <cell r="D12">
            <v>14</v>
          </cell>
          <cell r="E12">
            <v>82.208333333333329</v>
          </cell>
          <cell r="F12">
            <v>97</v>
          </cell>
          <cell r="G12">
            <v>55</v>
          </cell>
          <cell r="H12">
            <v>11.879999999999999</v>
          </cell>
          <cell r="I12" t="str">
            <v>O</v>
          </cell>
          <cell r="J12">
            <v>21.96</v>
          </cell>
          <cell r="K12">
            <v>0</v>
          </cell>
        </row>
        <row r="13">
          <cell r="B13">
            <v>20.720833333333335</v>
          </cell>
          <cell r="C13">
            <v>32.9</v>
          </cell>
          <cell r="D13">
            <v>13.9</v>
          </cell>
          <cell r="E13">
            <v>78.291666666666671</v>
          </cell>
          <cell r="F13">
            <v>97</v>
          </cell>
          <cell r="G13">
            <v>38</v>
          </cell>
          <cell r="H13">
            <v>11.16</v>
          </cell>
          <cell r="I13" t="str">
            <v>SE</v>
          </cell>
          <cell r="J13">
            <v>23.400000000000002</v>
          </cell>
          <cell r="K13">
            <v>0</v>
          </cell>
        </row>
        <row r="14">
          <cell r="B14">
            <v>23.945833333333329</v>
          </cell>
          <cell r="C14">
            <v>33.9</v>
          </cell>
          <cell r="D14">
            <v>16.600000000000001</v>
          </cell>
          <cell r="E14">
            <v>75.75</v>
          </cell>
          <cell r="F14">
            <v>97</v>
          </cell>
          <cell r="G14">
            <v>40</v>
          </cell>
          <cell r="H14">
            <v>15.48</v>
          </cell>
          <cell r="I14" t="str">
            <v>NO</v>
          </cell>
          <cell r="J14">
            <v>41.76</v>
          </cell>
          <cell r="K14">
            <v>0</v>
          </cell>
        </row>
        <row r="15">
          <cell r="B15">
            <v>25.275000000000002</v>
          </cell>
          <cell r="C15">
            <v>34.1</v>
          </cell>
          <cell r="D15">
            <v>19.3</v>
          </cell>
          <cell r="E15">
            <v>76.541666666666671</v>
          </cell>
          <cell r="F15">
            <v>97</v>
          </cell>
          <cell r="G15">
            <v>42</v>
          </cell>
          <cell r="H15">
            <v>16.2</v>
          </cell>
          <cell r="I15" t="str">
            <v>NO</v>
          </cell>
          <cell r="J15">
            <v>34.56</v>
          </cell>
          <cell r="K15">
            <v>0</v>
          </cell>
        </row>
        <row r="16">
          <cell r="B16">
            <v>24.604166666666661</v>
          </cell>
          <cell r="C16">
            <v>32.799999999999997</v>
          </cell>
          <cell r="D16">
            <v>19.2</v>
          </cell>
          <cell r="E16">
            <v>78.208333333333329</v>
          </cell>
          <cell r="F16">
            <v>97</v>
          </cell>
          <cell r="G16">
            <v>47</v>
          </cell>
          <cell r="H16">
            <v>17.28</v>
          </cell>
          <cell r="I16" t="str">
            <v>SE</v>
          </cell>
          <cell r="J16">
            <v>44.28</v>
          </cell>
          <cell r="K16">
            <v>0</v>
          </cell>
        </row>
        <row r="17">
          <cell r="B17">
            <v>22.883333333333336</v>
          </cell>
          <cell r="C17">
            <v>27.5</v>
          </cell>
          <cell r="D17">
            <v>20</v>
          </cell>
          <cell r="E17">
            <v>82.25</v>
          </cell>
          <cell r="F17">
            <v>95</v>
          </cell>
          <cell r="H17">
            <v>14.04</v>
          </cell>
          <cell r="I17" t="str">
            <v>O</v>
          </cell>
          <cell r="J17">
            <v>28.08</v>
          </cell>
          <cell r="K17">
            <v>0</v>
          </cell>
        </row>
        <row r="18">
          <cell r="B18">
            <v>20.495833333333334</v>
          </cell>
          <cell r="C18">
            <v>25.7</v>
          </cell>
          <cell r="D18">
            <v>17</v>
          </cell>
          <cell r="E18">
            <v>71.583333333333329</v>
          </cell>
          <cell r="F18">
            <v>85</v>
          </cell>
          <cell r="G18">
            <v>49</v>
          </cell>
          <cell r="H18">
            <v>10.08</v>
          </cell>
          <cell r="I18" t="str">
            <v>SE</v>
          </cell>
          <cell r="J18">
            <v>22.68</v>
          </cell>
          <cell r="K18">
            <v>0</v>
          </cell>
        </row>
        <row r="19">
          <cell r="B19">
            <v>18.754166666666666</v>
          </cell>
          <cell r="C19">
            <v>24.9</v>
          </cell>
          <cell r="D19">
            <v>13.8</v>
          </cell>
          <cell r="E19">
            <v>59.708333333333336</v>
          </cell>
          <cell r="F19">
            <v>94</v>
          </cell>
          <cell r="G19">
            <v>26</v>
          </cell>
          <cell r="H19">
            <v>9.7200000000000006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17.291666666666668</v>
          </cell>
          <cell r="C20">
            <v>26</v>
          </cell>
          <cell r="D20">
            <v>10.6</v>
          </cell>
          <cell r="E20">
            <v>64.166666666666671</v>
          </cell>
          <cell r="F20">
            <v>90</v>
          </cell>
          <cell r="G20">
            <v>38</v>
          </cell>
          <cell r="H20">
            <v>10.8</v>
          </cell>
          <cell r="I20" t="str">
            <v>SE</v>
          </cell>
          <cell r="J20">
            <v>20.16</v>
          </cell>
          <cell r="K20">
            <v>0</v>
          </cell>
        </row>
        <row r="21">
          <cell r="B21">
            <v>18.904166666666665</v>
          </cell>
          <cell r="C21">
            <v>26.8</v>
          </cell>
          <cell r="D21">
            <v>14</v>
          </cell>
          <cell r="E21">
            <v>72.166666666666671</v>
          </cell>
          <cell r="F21">
            <v>90</v>
          </cell>
          <cell r="G21">
            <v>47</v>
          </cell>
          <cell r="H21">
            <v>6.48</v>
          </cell>
          <cell r="I21" t="str">
            <v>SE</v>
          </cell>
          <cell r="J21">
            <v>16.559999999999999</v>
          </cell>
          <cell r="K21">
            <v>0</v>
          </cell>
        </row>
        <row r="22">
          <cell r="B22">
            <v>21.229166666666668</v>
          </cell>
          <cell r="C22">
            <v>30.6</v>
          </cell>
          <cell r="D22">
            <v>14.6</v>
          </cell>
          <cell r="E22">
            <v>73.041666666666671</v>
          </cell>
          <cell r="F22">
            <v>96</v>
          </cell>
          <cell r="G22">
            <v>38</v>
          </cell>
          <cell r="H22">
            <v>13.68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22.004166666666666</v>
          </cell>
          <cell r="C23">
            <v>31.7</v>
          </cell>
          <cell r="D23">
            <v>15.1</v>
          </cell>
          <cell r="E23">
            <v>70.875</v>
          </cell>
          <cell r="F23">
            <v>95</v>
          </cell>
          <cell r="G23">
            <v>30</v>
          </cell>
          <cell r="H23">
            <v>10.44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20.812499999999996</v>
          </cell>
          <cell r="C24">
            <v>32.299999999999997</v>
          </cell>
          <cell r="D24">
            <v>13.2</v>
          </cell>
          <cell r="E24">
            <v>70.75</v>
          </cell>
          <cell r="F24">
            <v>97</v>
          </cell>
          <cell r="G24">
            <v>24</v>
          </cell>
          <cell r="H24">
            <v>6.84</v>
          </cell>
          <cell r="I24" t="str">
            <v>SE</v>
          </cell>
          <cell r="J24">
            <v>16.2</v>
          </cell>
          <cell r="K24">
            <v>0</v>
          </cell>
        </row>
        <row r="25">
          <cell r="B25">
            <v>20.420833333333338</v>
          </cell>
          <cell r="C25">
            <v>32.4</v>
          </cell>
          <cell r="D25">
            <v>12.5</v>
          </cell>
          <cell r="E25">
            <v>72.666666666666671</v>
          </cell>
          <cell r="F25">
            <v>97</v>
          </cell>
          <cell r="G25">
            <v>30</v>
          </cell>
          <cell r="H25">
            <v>7.5600000000000005</v>
          </cell>
          <cell r="I25" t="str">
            <v>L</v>
          </cell>
          <cell r="J25">
            <v>19.440000000000001</v>
          </cell>
          <cell r="K25">
            <v>0</v>
          </cell>
        </row>
        <row r="26">
          <cell r="B26">
            <v>21.737499999999997</v>
          </cell>
          <cell r="C26">
            <v>32.4</v>
          </cell>
          <cell r="D26">
            <v>13.9</v>
          </cell>
          <cell r="E26">
            <v>68.75</v>
          </cell>
          <cell r="F26">
            <v>97</v>
          </cell>
          <cell r="G26">
            <v>23</v>
          </cell>
          <cell r="H26">
            <v>6.48</v>
          </cell>
          <cell r="I26" t="str">
            <v>L</v>
          </cell>
          <cell r="J26">
            <v>18.36</v>
          </cell>
          <cell r="K26">
            <v>0</v>
          </cell>
        </row>
        <row r="27">
          <cell r="B27">
            <v>20.554166666666667</v>
          </cell>
          <cell r="C27">
            <v>32.5</v>
          </cell>
          <cell r="D27">
            <v>12.7</v>
          </cell>
          <cell r="E27">
            <v>72.583333333333329</v>
          </cell>
          <cell r="F27">
            <v>96</v>
          </cell>
          <cell r="G27">
            <v>29</v>
          </cell>
          <cell r="H27">
            <v>6.84</v>
          </cell>
          <cell r="I27" t="str">
            <v>SE</v>
          </cell>
          <cell r="J27">
            <v>16.920000000000002</v>
          </cell>
          <cell r="K27">
            <v>0</v>
          </cell>
        </row>
        <row r="28">
          <cell r="B28">
            <v>22.224999999999998</v>
          </cell>
          <cell r="C28">
            <v>34.200000000000003</v>
          </cell>
          <cell r="D28">
            <v>14.4</v>
          </cell>
          <cell r="E28">
            <v>70.25</v>
          </cell>
          <cell r="F28">
            <v>97</v>
          </cell>
          <cell r="G28">
            <v>23</v>
          </cell>
          <cell r="H28">
            <v>13.32</v>
          </cell>
          <cell r="I28" t="str">
            <v>O</v>
          </cell>
          <cell r="J28">
            <v>25.92</v>
          </cell>
          <cell r="K28">
            <v>0</v>
          </cell>
        </row>
        <row r="29">
          <cell r="B29">
            <v>21.683333333333334</v>
          </cell>
          <cell r="C29">
            <v>33.799999999999997</v>
          </cell>
          <cell r="D29">
            <v>13.7</v>
          </cell>
          <cell r="E29">
            <v>69</v>
          </cell>
          <cell r="F29">
            <v>97</v>
          </cell>
          <cell r="G29">
            <v>23</v>
          </cell>
          <cell r="H29">
            <v>9</v>
          </cell>
          <cell r="I29" t="str">
            <v>L</v>
          </cell>
          <cell r="J29">
            <v>20.52</v>
          </cell>
          <cell r="K29">
            <v>0</v>
          </cell>
        </row>
        <row r="30">
          <cell r="B30">
            <v>21.745833333333334</v>
          </cell>
          <cell r="C30">
            <v>33.1</v>
          </cell>
          <cell r="D30">
            <v>14.4</v>
          </cell>
          <cell r="E30">
            <v>67.916666666666671</v>
          </cell>
          <cell r="F30">
            <v>96</v>
          </cell>
          <cell r="G30">
            <v>25</v>
          </cell>
          <cell r="H30">
            <v>7.9200000000000008</v>
          </cell>
          <cell r="I30" t="str">
            <v>O</v>
          </cell>
          <cell r="J30">
            <v>16.559999999999999</v>
          </cell>
          <cell r="K30">
            <v>0</v>
          </cell>
        </row>
        <row r="31">
          <cell r="B31">
            <v>21.679166666666664</v>
          </cell>
          <cell r="C31">
            <v>33.6</v>
          </cell>
          <cell r="D31">
            <v>14.5</v>
          </cell>
          <cell r="E31">
            <v>69.583333333333329</v>
          </cell>
          <cell r="F31">
            <v>96</v>
          </cell>
          <cell r="G31">
            <v>26</v>
          </cell>
          <cell r="H31">
            <v>7.9200000000000008</v>
          </cell>
          <cell r="I31" t="str">
            <v>O</v>
          </cell>
          <cell r="J31">
            <v>19.079999999999998</v>
          </cell>
          <cell r="K31">
            <v>0</v>
          </cell>
        </row>
        <row r="32">
          <cell r="B32">
            <v>22.404166666666669</v>
          </cell>
          <cell r="C32">
            <v>33.4</v>
          </cell>
          <cell r="D32">
            <v>15.2</v>
          </cell>
          <cell r="E32">
            <v>67.541666666666671</v>
          </cell>
          <cell r="F32">
            <v>95</v>
          </cell>
          <cell r="G32">
            <v>24</v>
          </cell>
          <cell r="H32">
            <v>9.7200000000000006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B33">
            <v>21.658333333333335</v>
          </cell>
          <cell r="C33">
            <v>33.1</v>
          </cell>
          <cell r="D33">
            <v>13.3</v>
          </cell>
          <cell r="E33">
            <v>67.916666666666671</v>
          </cell>
          <cell r="F33">
            <v>97</v>
          </cell>
          <cell r="G33">
            <v>26</v>
          </cell>
          <cell r="H33">
            <v>11.520000000000001</v>
          </cell>
          <cell r="I33" t="str">
            <v>NO</v>
          </cell>
          <cell r="J33">
            <v>21.6</v>
          </cell>
          <cell r="K33">
            <v>0</v>
          </cell>
        </row>
        <row r="34">
          <cell r="B34">
            <v>20.9375</v>
          </cell>
          <cell r="C34">
            <v>32.4</v>
          </cell>
          <cell r="D34">
            <v>12.9</v>
          </cell>
          <cell r="E34">
            <v>70.75</v>
          </cell>
          <cell r="F34">
            <v>97</v>
          </cell>
          <cell r="G34">
            <v>29</v>
          </cell>
          <cell r="H34">
            <v>5.7600000000000007</v>
          </cell>
          <cell r="I34" t="str">
            <v>L</v>
          </cell>
          <cell r="J34">
            <v>20.16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</row>
      </sheetData>
      <sheetData sheetId="5">
        <row r="5">
          <cell r="B5">
            <v>21.462500000000002</v>
          </cell>
          <cell r="C5">
            <v>24</v>
          </cell>
          <cell r="D5">
            <v>19</v>
          </cell>
          <cell r="E5">
            <v>80.875</v>
          </cell>
          <cell r="F5">
            <v>94</v>
          </cell>
          <cell r="G5">
            <v>63</v>
          </cell>
          <cell r="H5">
            <v>0.36000000000000004</v>
          </cell>
          <cell r="I5" t="str">
            <v>NO</v>
          </cell>
          <cell r="J5">
            <v>27.36</v>
          </cell>
          <cell r="K5">
            <v>1.4</v>
          </cell>
        </row>
        <row r="6">
          <cell r="B6">
            <v>15.329166666666667</v>
          </cell>
          <cell r="C6">
            <v>20.5</v>
          </cell>
          <cell r="D6">
            <v>13.6</v>
          </cell>
          <cell r="E6">
            <v>92.583333333333329</v>
          </cell>
          <cell r="F6">
            <v>96</v>
          </cell>
          <cell r="G6">
            <v>84</v>
          </cell>
          <cell r="H6">
            <v>0</v>
          </cell>
          <cell r="I6" t="str">
            <v>SO</v>
          </cell>
          <cell r="J6">
            <v>18.36</v>
          </cell>
          <cell r="K6">
            <v>4.4000000000000004</v>
          </cell>
        </row>
        <row r="7">
          <cell r="B7">
            <v>13.195833333333335</v>
          </cell>
          <cell r="C7">
            <v>15.4</v>
          </cell>
          <cell r="D7">
            <v>11.8</v>
          </cell>
          <cell r="E7">
            <v>92.75</v>
          </cell>
          <cell r="F7">
            <v>97</v>
          </cell>
          <cell r="G7">
            <v>85</v>
          </cell>
          <cell r="H7">
            <v>2.8800000000000003</v>
          </cell>
          <cell r="I7" t="str">
            <v>S</v>
          </cell>
          <cell r="J7">
            <v>23.040000000000003</v>
          </cell>
          <cell r="K7">
            <v>0.2</v>
          </cell>
        </row>
        <row r="8">
          <cell r="B8">
            <v>14.012499999999998</v>
          </cell>
          <cell r="C8">
            <v>18</v>
          </cell>
          <cell r="D8">
            <v>12</v>
          </cell>
          <cell r="E8">
            <v>93.5</v>
          </cell>
          <cell r="F8">
            <v>97</v>
          </cell>
          <cell r="G8">
            <v>81</v>
          </cell>
          <cell r="H8">
            <v>0</v>
          </cell>
          <cell r="I8" t="str">
            <v>S</v>
          </cell>
          <cell r="J8">
            <v>0</v>
          </cell>
          <cell r="K8">
            <v>0.8</v>
          </cell>
        </row>
        <row r="9">
          <cell r="B9">
            <v>15.012499999999998</v>
          </cell>
          <cell r="C9">
            <v>18.600000000000001</v>
          </cell>
          <cell r="D9">
            <v>12.7</v>
          </cell>
          <cell r="E9">
            <v>95.458333333333329</v>
          </cell>
          <cell r="F9">
            <v>99</v>
          </cell>
          <cell r="G9">
            <v>83</v>
          </cell>
          <cell r="H9">
            <v>0</v>
          </cell>
          <cell r="I9" t="str">
            <v>S</v>
          </cell>
          <cell r="J9">
            <v>0</v>
          </cell>
          <cell r="K9">
            <v>0.4</v>
          </cell>
        </row>
        <row r="10">
          <cell r="B10">
            <v>14</v>
          </cell>
          <cell r="C10">
            <v>18.600000000000001</v>
          </cell>
          <cell r="D10">
            <v>10.199999999999999</v>
          </cell>
          <cell r="E10">
            <v>85.458333333333329</v>
          </cell>
          <cell r="F10">
            <v>98</v>
          </cell>
          <cell r="G10">
            <v>67</v>
          </cell>
          <cell r="H10">
            <v>0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13.354166666666664</v>
          </cell>
          <cell r="C11">
            <v>15.6</v>
          </cell>
          <cell r="D11">
            <v>11.3</v>
          </cell>
          <cell r="E11">
            <v>91.541666666666671</v>
          </cell>
          <cell r="F11">
            <v>98</v>
          </cell>
          <cell r="G11">
            <v>83</v>
          </cell>
          <cell r="H11">
            <v>0</v>
          </cell>
          <cell r="I11" t="str">
            <v>SO</v>
          </cell>
          <cell r="J11">
            <v>0</v>
          </cell>
          <cell r="K11">
            <v>1.2</v>
          </cell>
        </row>
        <row r="12">
          <cell r="B12">
            <v>12.579166666666667</v>
          </cell>
          <cell r="C12">
            <v>19.5</v>
          </cell>
          <cell r="D12">
            <v>7.2</v>
          </cell>
          <cell r="E12">
            <v>81.75</v>
          </cell>
          <cell r="F12">
            <v>99</v>
          </cell>
          <cell r="G12">
            <v>53</v>
          </cell>
          <cell r="H12">
            <v>0</v>
          </cell>
          <cell r="I12" t="str">
            <v>SO</v>
          </cell>
          <cell r="J12">
            <v>0</v>
          </cell>
          <cell r="K12">
            <v>0.2</v>
          </cell>
        </row>
        <row r="13">
          <cell r="B13">
            <v>17.845833333333335</v>
          </cell>
          <cell r="C13">
            <v>25</v>
          </cell>
          <cell r="D13">
            <v>13.3</v>
          </cell>
          <cell r="E13">
            <v>76.416666666666671</v>
          </cell>
          <cell r="F13">
            <v>90</v>
          </cell>
          <cell r="G13">
            <v>59</v>
          </cell>
          <cell r="H13">
            <v>0</v>
          </cell>
          <cell r="I13" t="str">
            <v>NE</v>
          </cell>
          <cell r="J13">
            <v>0</v>
          </cell>
          <cell r="K13">
            <v>0</v>
          </cell>
        </row>
        <row r="14">
          <cell r="B14">
            <v>21.259090909090904</v>
          </cell>
          <cell r="C14">
            <v>27.3</v>
          </cell>
          <cell r="D14">
            <v>16.7</v>
          </cell>
          <cell r="E14">
            <v>78.318181818181813</v>
          </cell>
          <cell r="F14">
            <v>92</v>
          </cell>
          <cell r="G14">
            <v>64</v>
          </cell>
          <cell r="H14">
            <v>8.64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23.216666666666669</v>
          </cell>
          <cell r="C15">
            <v>28</v>
          </cell>
          <cell r="D15">
            <v>19.899999999999999</v>
          </cell>
          <cell r="E15">
            <v>82.791666666666671</v>
          </cell>
          <cell r="F15">
            <v>96</v>
          </cell>
          <cell r="G15">
            <v>63</v>
          </cell>
          <cell r="H15">
            <v>2.8800000000000003</v>
          </cell>
          <cell r="I15" t="str">
            <v>N</v>
          </cell>
          <cell r="J15">
            <v>39.96</v>
          </cell>
          <cell r="K15">
            <v>0</v>
          </cell>
        </row>
        <row r="16">
          <cell r="B16">
            <v>22.191666666666666</v>
          </cell>
          <cell r="C16">
            <v>27.4</v>
          </cell>
          <cell r="D16">
            <v>19.899999999999999</v>
          </cell>
          <cell r="E16">
            <v>87.916666666666671</v>
          </cell>
          <cell r="F16">
            <v>97</v>
          </cell>
          <cell r="G16">
            <v>67</v>
          </cell>
          <cell r="H16">
            <v>8.64</v>
          </cell>
          <cell r="I16" t="str">
            <v>N</v>
          </cell>
          <cell r="J16">
            <v>39.96</v>
          </cell>
          <cell r="K16">
            <v>2.2000000000000002</v>
          </cell>
        </row>
        <row r="17">
          <cell r="B17">
            <v>14.129166666666668</v>
          </cell>
          <cell r="C17">
            <v>20</v>
          </cell>
          <cell r="D17">
            <v>12.1</v>
          </cell>
          <cell r="E17">
            <v>85</v>
          </cell>
          <cell r="F17">
            <v>94</v>
          </cell>
          <cell r="G17">
            <v>70</v>
          </cell>
          <cell r="H17">
            <v>6.12</v>
          </cell>
          <cell r="I17" t="str">
            <v>S</v>
          </cell>
          <cell r="J17">
            <v>33.840000000000003</v>
          </cell>
          <cell r="K17">
            <v>0.4</v>
          </cell>
        </row>
        <row r="18">
          <cell r="B18">
            <v>11.316666666666668</v>
          </cell>
          <cell r="C18">
            <v>13.6</v>
          </cell>
          <cell r="D18">
            <v>9</v>
          </cell>
          <cell r="E18">
            <v>75.583333333333329</v>
          </cell>
          <cell r="F18">
            <v>86</v>
          </cell>
          <cell r="G18">
            <v>65</v>
          </cell>
          <cell r="H18">
            <v>0</v>
          </cell>
          <cell r="I18" t="str">
            <v>S</v>
          </cell>
          <cell r="J18">
            <v>0</v>
          </cell>
          <cell r="K18">
            <v>0</v>
          </cell>
        </row>
        <row r="19">
          <cell r="B19">
            <v>11.683333333333335</v>
          </cell>
          <cell r="C19">
            <v>16.3</v>
          </cell>
          <cell r="D19">
            <v>9</v>
          </cell>
          <cell r="E19">
            <v>70.333333333333329</v>
          </cell>
          <cell r="F19">
            <v>85</v>
          </cell>
          <cell r="G19">
            <v>49</v>
          </cell>
          <cell r="H19">
            <v>0</v>
          </cell>
          <cell r="I19" t="str">
            <v>S</v>
          </cell>
          <cell r="J19">
            <v>0</v>
          </cell>
          <cell r="K19">
            <v>0</v>
          </cell>
        </row>
        <row r="20">
          <cell r="B20">
            <v>12.537500000000001</v>
          </cell>
          <cell r="C20">
            <v>19.399999999999999</v>
          </cell>
          <cell r="D20">
            <v>8.4</v>
          </cell>
          <cell r="E20">
            <v>72.791666666666671</v>
          </cell>
          <cell r="F20">
            <v>90</v>
          </cell>
          <cell r="G20">
            <v>42</v>
          </cell>
          <cell r="H20">
            <v>0</v>
          </cell>
          <cell r="I20" t="str">
            <v>S</v>
          </cell>
          <cell r="J20">
            <v>0</v>
          </cell>
          <cell r="K20">
            <v>0</v>
          </cell>
        </row>
        <row r="21">
          <cell r="B21">
            <v>13.666666666666666</v>
          </cell>
          <cell r="C21">
            <v>22</v>
          </cell>
          <cell r="D21">
            <v>8.1999999999999993</v>
          </cell>
          <cell r="E21">
            <v>73.291666666666671</v>
          </cell>
          <cell r="F21">
            <v>90</v>
          </cell>
          <cell r="G21">
            <v>44</v>
          </cell>
          <cell r="H21">
            <v>0</v>
          </cell>
          <cell r="I21" t="str">
            <v>S</v>
          </cell>
          <cell r="J21">
            <v>0</v>
          </cell>
          <cell r="K21">
            <v>0</v>
          </cell>
        </row>
        <row r="22">
          <cell r="B22">
            <v>16.987500000000001</v>
          </cell>
          <cell r="C22">
            <v>24.8</v>
          </cell>
          <cell r="D22">
            <v>11.4</v>
          </cell>
          <cell r="E22">
            <v>72.375</v>
          </cell>
          <cell r="F22">
            <v>86</v>
          </cell>
          <cell r="G22">
            <v>51</v>
          </cell>
          <cell r="H22">
            <v>0</v>
          </cell>
          <cell r="I22" t="str">
            <v>S</v>
          </cell>
          <cell r="J22">
            <v>0</v>
          </cell>
          <cell r="K22">
            <v>0</v>
          </cell>
        </row>
        <row r="23">
          <cell r="B23">
            <v>19.000000000000004</v>
          </cell>
          <cell r="C23">
            <v>25.7</v>
          </cell>
          <cell r="D23">
            <v>13.9</v>
          </cell>
          <cell r="E23">
            <v>74.75</v>
          </cell>
          <cell r="F23">
            <v>94</v>
          </cell>
          <cell r="G23">
            <v>47</v>
          </cell>
          <cell r="H23">
            <v>0</v>
          </cell>
          <cell r="I23" t="str">
            <v>SE</v>
          </cell>
          <cell r="J23">
            <v>0</v>
          </cell>
          <cell r="K23">
            <v>0</v>
          </cell>
        </row>
        <row r="24">
          <cell r="B24">
            <v>21.333333333333332</v>
          </cell>
          <cell r="C24">
            <v>27.6</v>
          </cell>
          <cell r="D24">
            <v>14.8</v>
          </cell>
          <cell r="E24">
            <v>66.458333333333329</v>
          </cell>
          <cell r="F24">
            <v>92</v>
          </cell>
          <cell r="G24">
            <v>38</v>
          </cell>
          <cell r="H24">
            <v>1.08</v>
          </cell>
          <cell r="I24" t="str">
            <v>L</v>
          </cell>
          <cell r="J24">
            <v>20.16</v>
          </cell>
          <cell r="K24">
            <v>0</v>
          </cell>
        </row>
        <row r="25">
          <cell r="B25">
            <v>21.762499999999999</v>
          </cell>
          <cell r="C25">
            <v>28.8</v>
          </cell>
          <cell r="D25">
            <v>15.4</v>
          </cell>
          <cell r="E25">
            <v>57</v>
          </cell>
          <cell r="F25">
            <v>81</v>
          </cell>
          <cell r="G25">
            <v>34</v>
          </cell>
          <cell r="H25">
            <v>0.36000000000000004</v>
          </cell>
          <cell r="I25" t="str">
            <v>NE</v>
          </cell>
          <cell r="J25">
            <v>18</v>
          </cell>
          <cell r="K25">
            <v>0</v>
          </cell>
        </row>
        <row r="26">
          <cell r="B26">
            <v>22.450000000000003</v>
          </cell>
          <cell r="C26">
            <v>29.1</v>
          </cell>
          <cell r="D26">
            <v>15.1</v>
          </cell>
          <cell r="E26">
            <v>58.208333333333336</v>
          </cell>
          <cell r="F26">
            <v>88</v>
          </cell>
          <cell r="G26">
            <v>34</v>
          </cell>
          <cell r="H26">
            <v>0.36000000000000004</v>
          </cell>
          <cell r="I26" t="str">
            <v>N</v>
          </cell>
          <cell r="J26">
            <v>19.8</v>
          </cell>
          <cell r="K26">
            <v>0</v>
          </cell>
        </row>
        <row r="27">
          <cell r="B27">
            <v>22.566666666666663</v>
          </cell>
          <cell r="C27">
            <v>30.7</v>
          </cell>
          <cell r="D27">
            <v>15.7</v>
          </cell>
          <cell r="E27">
            <v>56.75</v>
          </cell>
          <cell r="F27">
            <v>83</v>
          </cell>
          <cell r="G27">
            <v>31</v>
          </cell>
          <cell r="H27">
            <v>2.8800000000000003</v>
          </cell>
          <cell r="I27" t="str">
            <v>N</v>
          </cell>
          <cell r="J27">
            <v>29.880000000000003</v>
          </cell>
          <cell r="K27">
            <v>0</v>
          </cell>
        </row>
        <row r="28">
          <cell r="B28">
            <v>21.962500000000002</v>
          </cell>
          <cell r="C28">
            <v>29.3</v>
          </cell>
          <cell r="D28">
            <v>17</v>
          </cell>
          <cell r="E28">
            <v>66.666666666666671</v>
          </cell>
          <cell r="F28">
            <v>85</v>
          </cell>
          <cell r="G28">
            <v>41</v>
          </cell>
          <cell r="H28">
            <v>1.4400000000000002</v>
          </cell>
          <cell r="I28" t="str">
            <v>NO</v>
          </cell>
          <cell r="J28">
            <v>28.44</v>
          </cell>
          <cell r="K28">
            <v>0.2</v>
          </cell>
        </row>
        <row r="29">
          <cell r="B29">
            <v>21.024999999999999</v>
          </cell>
          <cell r="C29">
            <v>28.5</v>
          </cell>
          <cell r="D29">
            <v>15.4</v>
          </cell>
          <cell r="E29">
            <v>75.916666666666671</v>
          </cell>
          <cell r="F29">
            <v>95</v>
          </cell>
          <cell r="G29">
            <v>45</v>
          </cell>
          <cell r="H29">
            <v>0</v>
          </cell>
          <cell r="I29" t="str">
            <v>N</v>
          </cell>
          <cell r="J29">
            <v>9.3600000000000012</v>
          </cell>
          <cell r="K29">
            <v>0</v>
          </cell>
        </row>
        <row r="30">
          <cell r="B30">
            <v>20.579166666666669</v>
          </cell>
          <cell r="C30">
            <v>27.7</v>
          </cell>
          <cell r="D30">
            <v>16.2</v>
          </cell>
          <cell r="E30">
            <v>81.125</v>
          </cell>
          <cell r="F30">
            <v>97</v>
          </cell>
          <cell r="G30">
            <v>52</v>
          </cell>
          <cell r="H30">
            <v>0.36000000000000004</v>
          </cell>
          <cell r="I30" t="str">
            <v>S</v>
          </cell>
          <cell r="J30">
            <v>14.4</v>
          </cell>
          <cell r="K30">
            <v>0</v>
          </cell>
        </row>
        <row r="31">
          <cell r="B31">
            <v>23.576470588235296</v>
          </cell>
          <cell r="C31">
            <v>29</v>
          </cell>
          <cell r="D31">
            <v>19</v>
          </cell>
          <cell r="E31">
            <v>67</v>
          </cell>
          <cell r="F31">
            <v>91</v>
          </cell>
          <cell r="G31">
            <v>39</v>
          </cell>
          <cell r="H31">
            <v>11.16</v>
          </cell>
          <cell r="I31" t="str">
            <v>S</v>
          </cell>
          <cell r="J31">
            <v>21.96</v>
          </cell>
          <cell r="K31">
            <v>1.4</v>
          </cell>
        </row>
        <row r="32">
          <cell r="B32">
            <v>23.362500000000001</v>
          </cell>
          <cell r="C32">
            <v>29.2</v>
          </cell>
          <cell r="D32">
            <v>19.2</v>
          </cell>
          <cell r="E32">
            <v>61.541666666666664</v>
          </cell>
          <cell r="F32">
            <v>77</v>
          </cell>
          <cell r="G32">
            <v>38</v>
          </cell>
          <cell r="H32">
            <v>10.8</v>
          </cell>
          <cell r="I32" t="str">
            <v>SO</v>
          </cell>
          <cell r="J32">
            <v>25.56</v>
          </cell>
          <cell r="K32">
            <v>0</v>
          </cell>
        </row>
        <row r="33">
          <cell r="B33">
            <v>22.491666666666664</v>
          </cell>
          <cell r="C33">
            <v>29.8</v>
          </cell>
          <cell r="D33">
            <v>14.9</v>
          </cell>
          <cell r="E33">
            <v>64.291666666666671</v>
          </cell>
          <cell r="F33">
            <v>97</v>
          </cell>
          <cell r="G33">
            <v>34</v>
          </cell>
          <cell r="H33">
            <v>12.96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22.070833333333336</v>
          </cell>
          <cell r="C34">
            <v>29</v>
          </cell>
          <cell r="D34">
            <v>15.3</v>
          </cell>
          <cell r="E34">
            <v>63.166666666666664</v>
          </cell>
          <cell r="F34">
            <v>91</v>
          </cell>
          <cell r="G34">
            <v>35</v>
          </cell>
          <cell r="H34">
            <v>11.879999999999999</v>
          </cell>
          <cell r="I34" t="str">
            <v>NO</v>
          </cell>
          <cell r="J34">
            <v>24.840000000000003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25.262499999999999</v>
          </cell>
        </row>
      </sheetData>
      <sheetData sheetId="5">
        <row r="5">
          <cell r="B5">
            <v>19.254166666666666</v>
          </cell>
          <cell r="C5">
            <v>22.7</v>
          </cell>
          <cell r="D5">
            <v>17.100000000000001</v>
          </cell>
          <cell r="E5">
            <v>84.583333333333329</v>
          </cell>
          <cell r="F5">
            <v>95</v>
          </cell>
          <cell r="G5">
            <v>62</v>
          </cell>
          <cell r="H5">
            <v>10.08</v>
          </cell>
          <cell r="I5" t="str">
            <v>SO</v>
          </cell>
          <cell r="J5">
            <v>30.240000000000002</v>
          </cell>
          <cell r="K5">
            <v>8.6</v>
          </cell>
        </row>
        <row r="6">
          <cell r="B6">
            <v>15.833333333333336</v>
          </cell>
          <cell r="C6">
            <v>19.3</v>
          </cell>
          <cell r="D6">
            <v>13.6</v>
          </cell>
          <cell r="E6">
            <v>95</v>
          </cell>
          <cell r="F6">
            <v>99</v>
          </cell>
          <cell r="G6">
            <v>89</v>
          </cell>
          <cell r="H6">
            <v>12.96</v>
          </cell>
          <cell r="I6" t="str">
            <v>NO</v>
          </cell>
          <cell r="J6">
            <v>28.44</v>
          </cell>
          <cell r="K6">
            <v>7.8</v>
          </cell>
        </row>
        <row r="7">
          <cell r="B7">
            <v>13.687499999999998</v>
          </cell>
          <cell r="C7">
            <v>16</v>
          </cell>
          <cell r="D7">
            <v>12.7</v>
          </cell>
          <cell r="E7">
            <v>91.625</v>
          </cell>
          <cell r="F7">
            <v>96</v>
          </cell>
          <cell r="G7">
            <v>83</v>
          </cell>
          <cell r="H7">
            <v>11.520000000000001</v>
          </cell>
          <cell r="I7" t="str">
            <v>NO</v>
          </cell>
          <cell r="J7">
            <v>28.8</v>
          </cell>
          <cell r="K7">
            <v>0.2</v>
          </cell>
        </row>
        <row r="8">
          <cell r="B8">
            <v>14.799999999999999</v>
          </cell>
          <cell r="C8">
            <v>17.2</v>
          </cell>
          <cell r="D8">
            <v>13.3</v>
          </cell>
          <cell r="E8">
            <v>88.833333333333329</v>
          </cell>
          <cell r="F8">
            <v>94</v>
          </cell>
          <cell r="G8">
            <v>84</v>
          </cell>
          <cell r="H8">
            <v>5.4</v>
          </cell>
          <cell r="I8" t="str">
            <v>NO</v>
          </cell>
          <cell r="J8">
            <v>15.840000000000002</v>
          </cell>
          <cell r="K8">
            <v>0</v>
          </cell>
        </row>
        <row r="9">
          <cell r="B9">
            <v>14.199999999999994</v>
          </cell>
          <cell r="C9">
            <v>15.9</v>
          </cell>
          <cell r="D9">
            <v>12.4</v>
          </cell>
          <cell r="E9">
            <v>94.61904761904762</v>
          </cell>
          <cell r="F9">
            <v>100</v>
          </cell>
          <cell r="G9">
            <v>81</v>
          </cell>
          <cell r="H9">
            <v>9.7200000000000006</v>
          </cell>
          <cell r="I9" t="str">
            <v>NO</v>
          </cell>
          <cell r="J9">
            <v>25.56</v>
          </cell>
          <cell r="K9">
            <v>0.60000000000000009</v>
          </cell>
        </row>
        <row r="10">
          <cell r="B10">
            <v>13.187499999999998</v>
          </cell>
          <cell r="C10">
            <v>17.399999999999999</v>
          </cell>
          <cell r="D10">
            <v>9</v>
          </cell>
          <cell r="E10">
            <v>85.541666666666671</v>
          </cell>
          <cell r="F10">
            <v>100</v>
          </cell>
          <cell r="G10">
            <v>67</v>
          </cell>
          <cell r="H10">
            <v>9.3600000000000012</v>
          </cell>
          <cell r="I10" t="str">
            <v>NO</v>
          </cell>
          <cell r="J10">
            <v>23.040000000000003</v>
          </cell>
          <cell r="K10">
            <v>0</v>
          </cell>
        </row>
        <row r="11">
          <cell r="B11">
            <v>13.595833333333337</v>
          </cell>
          <cell r="C11">
            <v>16.100000000000001</v>
          </cell>
          <cell r="D11">
            <v>11.3</v>
          </cell>
          <cell r="E11">
            <v>83.375</v>
          </cell>
          <cell r="F11">
            <v>97</v>
          </cell>
          <cell r="G11">
            <v>65</v>
          </cell>
          <cell r="H11">
            <v>12.96</v>
          </cell>
          <cell r="I11" t="str">
            <v>NO</v>
          </cell>
          <cell r="J11">
            <v>30.96</v>
          </cell>
          <cell r="K11">
            <v>0.4</v>
          </cell>
        </row>
        <row r="12">
          <cell r="B12">
            <v>12.87083333333333</v>
          </cell>
          <cell r="C12">
            <v>20</v>
          </cell>
          <cell r="D12">
            <v>6</v>
          </cell>
          <cell r="E12">
            <v>76.625</v>
          </cell>
          <cell r="F12">
            <v>100</v>
          </cell>
          <cell r="G12">
            <v>45</v>
          </cell>
          <cell r="H12">
            <v>15.48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16.258333333333336</v>
          </cell>
          <cell r="C13">
            <v>22</v>
          </cell>
          <cell r="D13">
            <v>12.3</v>
          </cell>
          <cell r="E13">
            <v>79.458333333333329</v>
          </cell>
          <cell r="F13">
            <v>92</v>
          </cell>
          <cell r="G13">
            <v>66</v>
          </cell>
          <cell r="H13">
            <v>15.120000000000001</v>
          </cell>
          <cell r="I13" t="str">
            <v>S</v>
          </cell>
          <cell r="J13">
            <v>31.680000000000003</v>
          </cell>
          <cell r="K13">
            <v>0</v>
          </cell>
        </row>
        <row r="14">
          <cell r="B14">
            <v>20.020833333333332</v>
          </cell>
          <cell r="C14">
            <v>24.9</v>
          </cell>
          <cell r="D14">
            <v>15.8</v>
          </cell>
          <cell r="E14">
            <v>81.125</v>
          </cell>
          <cell r="F14">
            <v>92</v>
          </cell>
          <cell r="G14">
            <v>64</v>
          </cell>
          <cell r="H14">
            <v>19.440000000000001</v>
          </cell>
          <cell r="I14" t="str">
            <v>SE</v>
          </cell>
          <cell r="J14">
            <v>33.840000000000003</v>
          </cell>
          <cell r="K14">
            <v>0</v>
          </cell>
        </row>
        <row r="15">
          <cell r="B15">
            <v>24.487499999999997</v>
          </cell>
          <cell r="C15">
            <v>27.1</v>
          </cell>
          <cell r="D15">
            <v>21.4</v>
          </cell>
          <cell r="E15">
            <v>76.458333333333329</v>
          </cell>
          <cell r="F15">
            <v>87</v>
          </cell>
          <cell r="G15">
            <v>66</v>
          </cell>
          <cell r="H15">
            <v>18.36</v>
          </cell>
          <cell r="I15" t="str">
            <v>L</v>
          </cell>
          <cell r="J15">
            <v>42.480000000000004</v>
          </cell>
          <cell r="K15">
            <v>0</v>
          </cell>
        </row>
        <row r="16">
          <cell r="B16">
            <v>23.704166666666666</v>
          </cell>
          <cell r="C16">
            <v>28.1</v>
          </cell>
          <cell r="D16">
            <v>19.2</v>
          </cell>
          <cell r="E16">
            <v>81.375</v>
          </cell>
          <cell r="F16">
            <v>93</v>
          </cell>
          <cell r="G16">
            <v>68</v>
          </cell>
          <cell r="H16">
            <v>17.64</v>
          </cell>
          <cell r="I16" t="str">
            <v>L</v>
          </cell>
          <cell r="J16">
            <v>41.04</v>
          </cell>
          <cell r="K16">
            <v>6.2</v>
          </cell>
        </row>
        <row r="17">
          <cell r="B17">
            <v>13.995833333333332</v>
          </cell>
          <cell r="C17">
            <v>19.2</v>
          </cell>
          <cell r="D17">
            <v>11.8</v>
          </cell>
          <cell r="E17">
            <v>80.875</v>
          </cell>
          <cell r="F17">
            <v>93</v>
          </cell>
          <cell r="G17">
            <v>53</v>
          </cell>
          <cell r="H17">
            <v>14.4</v>
          </cell>
          <cell r="I17" t="str">
            <v>NO</v>
          </cell>
          <cell r="J17">
            <v>36.36</v>
          </cell>
          <cell r="K17">
            <v>0</v>
          </cell>
        </row>
        <row r="18">
          <cell r="B18">
            <v>10.895833333333336</v>
          </cell>
          <cell r="C18">
            <v>14.4</v>
          </cell>
          <cell r="D18">
            <v>8.8000000000000007</v>
          </cell>
          <cell r="E18">
            <v>77.625</v>
          </cell>
          <cell r="F18">
            <v>87</v>
          </cell>
          <cell r="G18">
            <v>60</v>
          </cell>
          <cell r="H18">
            <v>9.7200000000000006</v>
          </cell>
          <cell r="I18" t="str">
            <v>NO</v>
          </cell>
          <cell r="J18">
            <v>23.759999999999998</v>
          </cell>
          <cell r="K18">
            <v>0</v>
          </cell>
        </row>
        <row r="19">
          <cell r="B19">
            <v>11.441666666666668</v>
          </cell>
          <cell r="C19">
            <v>15.2</v>
          </cell>
          <cell r="D19">
            <v>9.1999999999999993</v>
          </cell>
          <cell r="E19">
            <v>79.875</v>
          </cell>
          <cell r="F19">
            <v>92</v>
          </cell>
          <cell r="G19">
            <v>58</v>
          </cell>
          <cell r="H19">
            <v>11.16</v>
          </cell>
          <cell r="I19" t="str">
            <v>NO</v>
          </cell>
          <cell r="J19">
            <v>28.8</v>
          </cell>
          <cell r="K19">
            <v>0</v>
          </cell>
        </row>
        <row r="20">
          <cell r="B20">
            <v>12.541666666666666</v>
          </cell>
          <cell r="C20">
            <v>19.3</v>
          </cell>
          <cell r="D20">
            <v>9.1999999999999993</v>
          </cell>
          <cell r="E20">
            <v>76.708333333333329</v>
          </cell>
          <cell r="F20">
            <v>93</v>
          </cell>
          <cell r="G20">
            <v>51</v>
          </cell>
          <cell r="H20">
            <v>10.44</v>
          </cell>
          <cell r="I20" t="str">
            <v>NO</v>
          </cell>
          <cell r="J20">
            <v>24.12</v>
          </cell>
          <cell r="K20">
            <v>0.2</v>
          </cell>
        </row>
        <row r="21">
          <cell r="B21">
            <v>13.4375</v>
          </cell>
          <cell r="C21">
            <v>20.399999999999999</v>
          </cell>
          <cell r="D21">
            <v>7.9</v>
          </cell>
          <cell r="E21">
            <v>80.375</v>
          </cell>
          <cell r="F21">
            <v>94</v>
          </cell>
          <cell r="G21">
            <v>59</v>
          </cell>
          <cell r="H21">
            <v>5.4</v>
          </cell>
          <cell r="I21" t="str">
            <v>O</v>
          </cell>
          <cell r="J21">
            <v>13.68</v>
          </cell>
          <cell r="K21">
            <v>0</v>
          </cell>
        </row>
        <row r="22">
          <cell r="B22">
            <v>16.387499999999999</v>
          </cell>
          <cell r="C22">
            <v>22.4</v>
          </cell>
          <cell r="D22">
            <v>12.5</v>
          </cell>
          <cell r="E22">
            <v>80.833333333333329</v>
          </cell>
          <cell r="F22">
            <v>94</v>
          </cell>
          <cell r="G22">
            <v>61</v>
          </cell>
          <cell r="H22">
            <v>8.64</v>
          </cell>
          <cell r="I22" t="str">
            <v>O</v>
          </cell>
          <cell r="J22">
            <v>15.48</v>
          </cell>
          <cell r="K22">
            <v>0</v>
          </cell>
        </row>
        <row r="23">
          <cell r="B23">
            <v>17.512499999999999</v>
          </cell>
          <cell r="C23">
            <v>24.5</v>
          </cell>
          <cell r="D23">
            <v>12.1</v>
          </cell>
          <cell r="E23">
            <v>78.625</v>
          </cell>
          <cell r="F23">
            <v>96</v>
          </cell>
          <cell r="G23">
            <v>49</v>
          </cell>
          <cell r="H23">
            <v>12.24</v>
          </cell>
          <cell r="I23" t="str">
            <v>SO</v>
          </cell>
          <cell r="J23">
            <v>26.28</v>
          </cell>
          <cell r="K23">
            <v>0.2</v>
          </cell>
        </row>
        <row r="24">
          <cell r="B24">
            <v>19.275000000000002</v>
          </cell>
          <cell r="C24">
            <v>26.5</v>
          </cell>
          <cell r="D24">
            <v>13.6</v>
          </cell>
          <cell r="E24">
            <v>75.833333333333329</v>
          </cell>
          <cell r="F24">
            <v>96</v>
          </cell>
          <cell r="G24">
            <v>52</v>
          </cell>
          <cell r="H24">
            <v>11.520000000000001</v>
          </cell>
          <cell r="I24" t="str">
            <v>S</v>
          </cell>
          <cell r="J24">
            <v>23.759999999999998</v>
          </cell>
          <cell r="K24">
            <v>0</v>
          </cell>
        </row>
        <row r="25">
          <cell r="B25">
            <v>20.704166666666669</v>
          </cell>
          <cell r="C25">
            <v>28.6</v>
          </cell>
          <cell r="D25">
            <v>14.9</v>
          </cell>
          <cell r="E25">
            <v>73.416666666666671</v>
          </cell>
          <cell r="F25">
            <v>96</v>
          </cell>
          <cell r="G25">
            <v>41</v>
          </cell>
          <cell r="H25">
            <v>7.9200000000000008</v>
          </cell>
          <cell r="I25" t="str">
            <v>SE</v>
          </cell>
          <cell r="J25">
            <v>18.720000000000002</v>
          </cell>
          <cell r="K25">
            <v>0</v>
          </cell>
        </row>
        <row r="26">
          <cell r="B26">
            <v>20.587499999999999</v>
          </cell>
          <cell r="C26">
            <v>28.9</v>
          </cell>
          <cell r="D26">
            <v>13.4</v>
          </cell>
          <cell r="E26">
            <v>74.25</v>
          </cell>
          <cell r="F26">
            <v>100</v>
          </cell>
          <cell r="G26">
            <v>39</v>
          </cell>
          <cell r="H26">
            <v>13.32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21.933333333333326</v>
          </cell>
          <cell r="C27">
            <v>30.4</v>
          </cell>
          <cell r="D27">
            <v>15.5</v>
          </cell>
          <cell r="E27">
            <v>60.166666666666664</v>
          </cell>
          <cell r="F27">
            <v>84</v>
          </cell>
          <cell r="G27">
            <v>30</v>
          </cell>
          <cell r="H27">
            <v>11.520000000000001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20.395833333333336</v>
          </cell>
          <cell r="C28">
            <v>27.1</v>
          </cell>
          <cell r="D28">
            <v>15.4</v>
          </cell>
          <cell r="E28">
            <v>74.208333333333329</v>
          </cell>
          <cell r="F28">
            <v>91</v>
          </cell>
          <cell r="G28">
            <v>54</v>
          </cell>
          <cell r="H28">
            <v>6.48</v>
          </cell>
          <cell r="I28" t="str">
            <v>SE</v>
          </cell>
          <cell r="J28">
            <v>11.520000000000001</v>
          </cell>
          <cell r="K28">
            <v>0</v>
          </cell>
        </row>
        <row r="29">
          <cell r="B29">
            <v>20.120833333333334</v>
          </cell>
          <cell r="C29">
            <v>27.3</v>
          </cell>
          <cell r="D29">
            <v>15.2</v>
          </cell>
          <cell r="E29">
            <v>84.958333333333329</v>
          </cell>
          <cell r="F29">
            <v>100</v>
          </cell>
          <cell r="G29">
            <v>56</v>
          </cell>
          <cell r="H29">
            <v>10.8</v>
          </cell>
          <cell r="I29" t="str">
            <v>NE</v>
          </cell>
          <cell r="J29">
            <v>24.48</v>
          </cell>
          <cell r="K29">
            <v>0</v>
          </cell>
        </row>
        <row r="30">
          <cell r="B30">
            <v>18.645833333333332</v>
          </cell>
          <cell r="C30">
            <v>23.9</v>
          </cell>
          <cell r="D30">
            <v>15.9</v>
          </cell>
          <cell r="E30">
            <v>87.791666666666671</v>
          </cell>
          <cell r="F30">
            <v>98</v>
          </cell>
          <cell r="G30">
            <v>68</v>
          </cell>
          <cell r="H30">
            <v>12.96</v>
          </cell>
          <cell r="I30" t="str">
            <v>O</v>
          </cell>
          <cell r="J30">
            <v>24.48</v>
          </cell>
          <cell r="K30">
            <v>0</v>
          </cell>
        </row>
        <row r="31">
          <cell r="B31">
            <v>21.454166666666666</v>
          </cell>
          <cell r="C31">
            <v>28.8</v>
          </cell>
          <cell r="D31">
            <v>16.2</v>
          </cell>
          <cell r="E31">
            <v>78.2</v>
          </cell>
          <cell r="F31">
            <v>100</v>
          </cell>
          <cell r="G31">
            <v>48</v>
          </cell>
          <cell r="H31">
            <v>9</v>
          </cell>
          <cell r="I31" t="str">
            <v>SE</v>
          </cell>
          <cell r="J31">
            <v>18.36</v>
          </cell>
          <cell r="K31">
            <v>0.2</v>
          </cell>
        </row>
        <row r="32">
          <cell r="B32">
            <v>21.037500000000001</v>
          </cell>
          <cell r="C32">
            <v>25.3</v>
          </cell>
          <cell r="D32">
            <v>18.100000000000001</v>
          </cell>
          <cell r="E32">
            <v>76.875</v>
          </cell>
          <cell r="F32">
            <v>93</v>
          </cell>
          <cell r="G32">
            <v>54</v>
          </cell>
          <cell r="H32">
            <v>19.079999999999998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21.995833333333334</v>
          </cell>
          <cell r="C33">
            <v>30.4</v>
          </cell>
          <cell r="D33">
            <v>16.8</v>
          </cell>
          <cell r="E33">
            <v>70.916666666666671</v>
          </cell>
          <cell r="F33">
            <v>93</v>
          </cell>
          <cell r="G33">
            <v>34</v>
          </cell>
          <cell r="H33">
            <v>14.4</v>
          </cell>
          <cell r="I33" t="str">
            <v>SE</v>
          </cell>
          <cell r="J33">
            <v>26.28</v>
          </cell>
          <cell r="K33">
            <v>0</v>
          </cell>
        </row>
        <row r="34">
          <cell r="B34">
            <v>21.945833333333336</v>
          </cell>
          <cell r="C34">
            <v>29.6</v>
          </cell>
          <cell r="D34">
            <v>16.3</v>
          </cell>
          <cell r="E34">
            <v>71</v>
          </cell>
          <cell r="F34">
            <v>96</v>
          </cell>
          <cell r="G34">
            <v>40</v>
          </cell>
          <cell r="H34">
            <v>14.4</v>
          </cell>
          <cell r="I34" t="str">
            <v>SO</v>
          </cell>
          <cell r="J34">
            <v>28.44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27.112500000000001</v>
          </cell>
        </row>
      </sheetData>
      <sheetData sheetId="5">
        <row r="5">
          <cell r="B5">
            <v>21.958333333333332</v>
          </cell>
          <cell r="C5">
            <v>25.9</v>
          </cell>
          <cell r="D5">
            <v>19.100000000000001</v>
          </cell>
          <cell r="E5">
            <v>69.666666666666671</v>
          </cell>
          <cell r="F5">
            <v>92</v>
          </cell>
          <cell r="G5">
            <v>59</v>
          </cell>
          <cell r="H5">
            <v>11.520000000000001</v>
          </cell>
          <cell r="I5" t="str">
            <v>NE</v>
          </cell>
          <cell r="J5">
            <v>25.92</v>
          </cell>
          <cell r="K5">
            <v>1.2</v>
          </cell>
        </row>
        <row r="6">
          <cell r="B6">
            <v>17.862500000000001</v>
          </cell>
          <cell r="C6">
            <v>21.5</v>
          </cell>
          <cell r="D6">
            <v>14.8</v>
          </cell>
          <cell r="E6">
            <v>89.5</v>
          </cell>
          <cell r="F6">
            <v>95</v>
          </cell>
          <cell r="G6">
            <v>81</v>
          </cell>
          <cell r="H6">
            <v>12.24</v>
          </cell>
          <cell r="I6" t="str">
            <v>SO</v>
          </cell>
          <cell r="J6">
            <v>26.28</v>
          </cell>
          <cell r="K6">
            <v>3.2</v>
          </cell>
        </row>
        <row r="7">
          <cell r="B7">
            <v>14.783333333333331</v>
          </cell>
          <cell r="C7">
            <v>17.8</v>
          </cell>
          <cell r="D7">
            <v>13.1</v>
          </cell>
          <cell r="E7">
            <v>89.041666666666671</v>
          </cell>
          <cell r="F7">
            <v>95</v>
          </cell>
          <cell r="G7">
            <v>78</v>
          </cell>
          <cell r="H7">
            <v>14.76</v>
          </cell>
          <cell r="I7" t="str">
            <v>S</v>
          </cell>
          <cell r="J7">
            <v>28.8</v>
          </cell>
          <cell r="K7">
            <v>0</v>
          </cell>
        </row>
        <row r="8">
          <cell r="B8">
            <v>15.925000000000002</v>
          </cell>
          <cell r="C8">
            <v>18.899999999999999</v>
          </cell>
          <cell r="D8">
            <v>13.6</v>
          </cell>
          <cell r="E8">
            <v>88.5</v>
          </cell>
          <cell r="F8">
            <v>94</v>
          </cell>
          <cell r="G8">
            <v>81</v>
          </cell>
          <cell r="H8">
            <v>9.3600000000000012</v>
          </cell>
          <cell r="I8" t="str">
            <v>S</v>
          </cell>
          <cell r="J8">
            <v>22.68</v>
          </cell>
          <cell r="K8">
            <v>0.2</v>
          </cell>
        </row>
        <row r="9">
          <cell r="B9">
            <v>16.975000000000005</v>
          </cell>
          <cell r="C9">
            <v>20.6</v>
          </cell>
          <cell r="D9">
            <v>14.1</v>
          </cell>
          <cell r="E9">
            <v>90.958333333333329</v>
          </cell>
          <cell r="F9">
            <v>97</v>
          </cell>
          <cell r="G9">
            <v>74</v>
          </cell>
          <cell r="H9">
            <v>15.120000000000001</v>
          </cell>
          <cell r="I9" t="str">
            <v>S</v>
          </cell>
          <cell r="J9">
            <v>30.6</v>
          </cell>
          <cell r="K9">
            <v>0</v>
          </cell>
        </row>
        <row r="10">
          <cell r="B10">
            <v>15.225000000000001</v>
          </cell>
          <cell r="C10">
            <v>21.5</v>
          </cell>
          <cell r="D10">
            <v>10.4</v>
          </cell>
          <cell r="E10">
            <v>78.708333333333329</v>
          </cell>
          <cell r="F10">
            <v>94</v>
          </cell>
          <cell r="G10">
            <v>57</v>
          </cell>
          <cell r="H10">
            <v>18.36</v>
          </cell>
          <cell r="I10" t="str">
            <v>S</v>
          </cell>
          <cell r="J10">
            <v>32.76</v>
          </cell>
          <cell r="K10">
            <v>0.2</v>
          </cell>
        </row>
        <row r="11">
          <cell r="B11">
            <v>14.591666666666667</v>
          </cell>
          <cell r="C11">
            <v>16.8</v>
          </cell>
          <cell r="D11">
            <v>13.7</v>
          </cell>
          <cell r="E11">
            <v>89.083333333333329</v>
          </cell>
          <cell r="F11">
            <v>96</v>
          </cell>
          <cell r="G11">
            <v>78</v>
          </cell>
          <cell r="H11">
            <v>13.68</v>
          </cell>
          <cell r="I11" t="str">
            <v>SO</v>
          </cell>
          <cell r="J11">
            <v>28.08</v>
          </cell>
          <cell r="K11">
            <v>2.4000000000000004</v>
          </cell>
        </row>
        <row r="12">
          <cell r="B12">
            <v>14.225000000000001</v>
          </cell>
          <cell r="C12">
            <v>21.6</v>
          </cell>
          <cell r="D12">
            <v>8</v>
          </cell>
          <cell r="E12">
            <v>74.875</v>
          </cell>
          <cell r="F12">
            <v>96</v>
          </cell>
          <cell r="G12">
            <v>47</v>
          </cell>
          <cell r="H12">
            <v>10.44</v>
          </cell>
          <cell r="I12" t="str">
            <v>SO</v>
          </cell>
          <cell r="J12">
            <v>18.720000000000002</v>
          </cell>
          <cell r="K12">
            <v>0</v>
          </cell>
        </row>
        <row r="13">
          <cell r="B13">
            <v>18.870833333333326</v>
          </cell>
          <cell r="C13">
            <v>26.9</v>
          </cell>
          <cell r="D13">
            <v>14.1</v>
          </cell>
          <cell r="E13">
            <v>71.333333333333329</v>
          </cell>
          <cell r="F13">
            <v>85</v>
          </cell>
          <cell r="G13">
            <v>49</v>
          </cell>
          <cell r="H13">
            <v>14.4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22.958333333333329</v>
          </cell>
          <cell r="C14">
            <v>29.8</v>
          </cell>
          <cell r="D14">
            <v>18</v>
          </cell>
          <cell r="E14">
            <v>66.958333333333329</v>
          </cell>
          <cell r="F14">
            <v>81</v>
          </cell>
          <cell r="G14">
            <v>49</v>
          </cell>
          <cell r="H14">
            <v>27</v>
          </cell>
          <cell r="I14" t="str">
            <v>N</v>
          </cell>
          <cell r="J14">
            <v>43.92</v>
          </cell>
          <cell r="K14">
            <v>0</v>
          </cell>
        </row>
        <row r="15">
          <cell r="B15">
            <v>25.016666666666666</v>
          </cell>
          <cell r="C15">
            <v>31.8</v>
          </cell>
          <cell r="D15">
            <v>19.899999999999999</v>
          </cell>
          <cell r="E15">
            <v>71.041666666666671</v>
          </cell>
          <cell r="F15">
            <v>89</v>
          </cell>
          <cell r="G15">
            <v>47</v>
          </cell>
          <cell r="H15">
            <v>30.240000000000002</v>
          </cell>
          <cell r="I15" t="str">
            <v>N</v>
          </cell>
          <cell r="J15">
            <v>52.2</v>
          </cell>
          <cell r="K15">
            <v>0</v>
          </cell>
        </row>
        <row r="16">
          <cell r="B16">
            <v>23.066666666666674</v>
          </cell>
          <cell r="C16">
            <v>25.5</v>
          </cell>
          <cell r="D16">
            <v>21</v>
          </cell>
          <cell r="E16">
            <v>83.333333333333329</v>
          </cell>
          <cell r="F16">
            <v>94</v>
          </cell>
          <cell r="G16">
            <v>71</v>
          </cell>
          <cell r="H16">
            <v>21.240000000000002</v>
          </cell>
          <cell r="I16" t="str">
            <v>N</v>
          </cell>
          <cell r="J16">
            <v>59.760000000000005</v>
          </cell>
          <cell r="K16">
            <v>21.200000000000003</v>
          </cell>
        </row>
        <row r="17">
          <cell r="B17">
            <v>15.966666666666669</v>
          </cell>
          <cell r="C17">
            <v>22</v>
          </cell>
          <cell r="D17">
            <v>13.6</v>
          </cell>
          <cell r="E17">
            <v>82.541666666666671</v>
          </cell>
          <cell r="F17">
            <v>92</v>
          </cell>
          <cell r="G17">
            <v>68</v>
          </cell>
          <cell r="H17">
            <v>21.6</v>
          </cell>
          <cell r="I17" t="str">
            <v>S</v>
          </cell>
          <cell r="J17">
            <v>39.6</v>
          </cell>
          <cell r="K17">
            <v>0.8</v>
          </cell>
        </row>
        <row r="18">
          <cell r="B18">
            <v>12.995833333333335</v>
          </cell>
          <cell r="C18">
            <v>16.899999999999999</v>
          </cell>
          <cell r="D18">
            <v>10.5</v>
          </cell>
          <cell r="E18">
            <v>71.583333333333329</v>
          </cell>
          <cell r="F18">
            <v>83</v>
          </cell>
          <cell r="G18">
            <v>50</v>
          </cell>
          <cell r="H18">
            <v>16.2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12.766666666666667</v>
          </cell>
          <cell r="C19">
            <v>16.7</v>
          </cell>
          <cell r="D19">
            <v>10.199999999999999</v>
          </cell>
          <cell r="E19">
            <v>70.375</v>
          </cell>
          <cell r="F19">
            <v>86</v>
          </cell>
          <cell r="G19">
            <v>45</v>
          </cell>
          <cell r="H19">
            <v>15.840000000000002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13.887500000000001</v>
          </cell>
          <cell r="C20">
            <v>19.8</v>
          </cell>
          <cell r="D20">
            <v>10.1</v>
          </cell>
          <cell r="E20">
            <v>71.416666666666671</v>
          </cell>
          <cell r="F20">
            <v>88</v>
          </cell>
          <cell r="G20">
            <v>46</v>
          </cell>
          <cell r="H20">
            <v>13.68</v>
          </cell>
          <cell r="I20" t="str">
            <v>S</v>
          </cell>
          <cell r="J20">
            <v>31.680000000000003</v>
          </cell>
          <cell r="K20">
            <v>0</v>
          </cell>
        </row>
        <row r="21">
          <cell r="B21">
            <v>15.583333333333334</v>
          </cell>
          <cell r="C21">
            <v>23.1</v>
          </cell>
          <cell r="D21">
            <v>11</v>
          </cell>
          <cell r="E21">
            <v>76.25</v>
          </cell>
          <cell r="F21">
            <v>89</v>
          </cell>
          <cell r="G21">
            <v>56</v>
          </cell>
          <cell r="H21">
            <v>12.24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18.529166666666665</v>
          </cell>
          <cell r="C22">
            <v>25.8</v>
          </cell>
          <cell r="D22">
            <v>14.1</v>
          </cell>
          <cell r="E22">
            <v>74.083333333333329</v>
          </cell>
          <cell r="F22">
            <v>85</v>
          </cell>
          <cell r="G22">
            <v>48</v>
          </cell>
          <cell r="H22">
            <v>11.879999999999999</v>
          </cell>
          <cell r="I22" t="str">
            <v>S</v>
          </cell>
          <cell r="J22">
            <v>20.16</v>
          </cell>
          <cell r="K22">
            <v>0</v>
          </cell>
        </row>
        <row r="23">
          <cell r="B23">
            <v>19.545833333333338</v>
          </cell>
          <cell r="C23">
            <v>27.2</v>
          </cell>
          <cell r="D23">
            <v>14</v>
          </cell>
          <cell r="E23">
            <v>73.583333333333329</v>
          </cell>
          <cell r="F23">
            <v>92</v>
          </cell>
          <cell r="G23">
            <v>41</v>
          </cell>
          <cell r="H23">
            <v>15.120000000000001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21.737500000000001</v>
          </cell>
          <cell r="C24">
            <v>29</v>
          </cell>
          <cell r="D24">
            <v>16.600000000000001</v>
          </cell>
          <cell r="E24">
            <v>65.166666666666671</v>
          </cell>
          <cell r="F24">
            <v>89</v>
          </cell>
          <cell r="G24">
            <v>29</v>
          </cell>
          <cell r="H24">
            <v>11.879999999999999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22.179166666666664</v>
          </cell>
          <cell r="C25">
            <v>30.4</v>
          </cell>
          <cell r="D25">
            <v>15.6</v>
          </cell>
          <cell r="E25">
            <v>58</v>
          </cell>
          <cell r="F25">
            <v>82</v>
          </cell>
          <cell r="G25">
            <v>30</v>
          </cell>
          <cell r="H25">
            <v>11.879999999999999</v>
          </cell>
          <cell r="I25" t="str">
            <v>L</v>
          </cell>
          <cell r="J25">
            <v>25.2</v>
          </cell>
          <cell r="K25">
            <v>0</v>
          </cell>
        </row>
        <row r="26">
          <cell r="B26">
            <v>23.037500000000005</v>
          </cell>
          <cell r="C26">
            <v>29.9</v>
          </cell>
          <cell r="D26">
            <v>17.7</v>
          </cell>
          <cell r="E26">
            <v>56.833333333333336</v>
          </cell>
          <cell r="F26">
            <v>80</v>
          </cell>
          <cell r="G26">
            <v>32</v>
          </cell>
          <cell r="H26">
            <v>11.520000000000001</v>
          </cell>
          <cell r="I26" t="str">
            <v>NE</v>
          </cell>
          <cell r="J26">
            <v>22.32</v>
          </cell>
          <cell r="K26">
            <v>0</v>
          </cell>
        </row>
        <row r="27">
          <cell r="B27">
            <v>23.212499999999995</v>
          </cell>
          <cell r="C27">
            <v>31.4</v>
          </cell>
          <cell r="D27">
            <v>16.899999999999999</v>
          </cell>
          <cell r="E27">
            <v>50.875</v>
          </cell>
          <cell r="F27">
            <v>71</v>
          </cell>
          <cell r="G27">
            <v>27</v>
          </cell>
          <cell r="H27">
            <v>19.8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23.283333333333335</v>
          </cell>
          <cell r="C28">
            <v>28.6</v>
          </cell>
          <cell r="D28">
            <v>16.899999999999999</v>
          </cell>
          <cell r="E28">
            <v>56.5</v>
          </cell>
          <cell r="F28">
            <v>79</v>
          </cell>
          <cell r="G28">
            <v>41</v>
          </cell>
          <cell r="H28">
            <v>13.32</v>
          </cell>
          <cell r="I28" t="str">
            <v>NO</v>
          </cell>
          <cell r="J28">
            <v>25.92</v>
          </cell>
          <cell r="K28">
            <v>0</v>
          </cell>
        </row>
        <row r="29">
          <cell r="B29">
            <v>23.904166666666665</v>
          </cell>
          <cell r="C29">
            <v>30.6</v>
          </cell>
          <cell r="D29">
            <v>19</v>
          </cell>
          <cell r="E29">
            <v>60.875</v>
          </cell>
          <cell r="F29">
            <v>79</v>
          </cell>
          <cell r="G29">
            <v>33</v>
          </cell>
          <cell r="H29">
            <v>9.7200000000000006</v>
          </cell>
          <cell r="I29" t="str">
            <v>NE</v>
          </cell>
          <cell r="J29">
            <v>21.96</v>
          </cell>
          <cell r="K29">
            <v>0</v>
          </cell>
        </row>
        <row r="30">
          <cell r="B30">
            <v>22.5625</v>
          </cell>
          <cell r="C30">
            <v>29.8</v>
          </cell>
          <cell r="D30">
            <v>17.600000000000001</v>
          </cell>
          <cell r="E30">
            <v>73.208333333333329</v>
          </cell>
          <cell r="F30">
            <v>94</v>
          </cell>
          <cell r="G30">
            <v>41</v>
          </cell>
          <cell r="H30">
            <v>14.04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23.900000000000002</v>
          </cell>
          <cell r="C31">
            <v>30.9</v>
          </cell>
          <cell r="D31">
            <v>19.100000000000001</v>
          </cell>
          <cell r="E31">
            <v>66.791666666666671</v>
          </cell>
          <cell r="F31">
            <v>90</v>
          </cell>
          <cell r="G31">
            <v>33</v>
          </cell>
          <cell r="H31">
            <v>11.16</v>
          </cell>
          <cell r="I31" t="str">
            <v>S</v>
          </cell>
          <cell r="J31">
            <v>19.8</v>
          </cell>
          <cell r="K31">
            <v>0</v>
          </cell>
        </row>
        <row r="32">
          <cell r="B32">
            <v>23.154166666666669</v>
          </cell>
          <cell r="C32">
            <v>27.7</v>
          </cell>
          <cell r="D32">
            <v>18.3</v>
          </cell>
          <cell r="E32">
            <v>62</v>
          </cell>
          <cell r="F32">
            <v>81</v>
          </cell>
          <cell r="G32">
            <v>44</v>
          </cell>
          <cell r="H32">
            <v>12.96</v>
          </cell>
          <cell r="I32" t="str">
            <v>SE</v>
          </cell>
          <cell r="J32">
            <v>20.52</v>
          </cell>
          <cell r="K32">
            <v>0</v>
          </cell>
        </row>
        <row r="33">
          <cell r="B33">
            <v>23.854166666666668</v>
          </cell>
          <cell r="C33">
            <v>30.9</v>
          </cell>
          <cell r="D33">
            <v>18.399999999999999</v>
          </cell>
          <cell r="E33">
            <v>54.458333333333336</v>
          </cell>
          <cell r="F33">
            <v>77</v>
          </cell>
          <cell r="G33">
            <v>30</v>
          </cell>
          <cell r="H33">
            <v>12.96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24.024999999999995</v>
          </cell>
          <cell r="C34">
            <v>30.6</v>
          </cell>
          <cell r="D34">
            <v>18.7</v>
          </cell>
          <cell r="E34">
            <v>55.958333333333336</v>
          </cell>
          <cell r="F34">
            <v>79</v>
          </cell>
          <cell r="G34">
            <v>30</v>
          </cell>
          <cell r="H34">
            <v>13.68</v>
          </cell>
          <cell r="I34" t="str">
            <v>S</v>
          </cell>
          <cell r="J34">
            <v>26.64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26.075000000000003</v>
          </cell>
        </row>
      </sheetData>
      <sheetData sheetId="5">
        <row r="5">
          <cell r="B5">
            <v>21.354166666666668</v>
          </cell>
          <cell r="C5">
            <v>23.8</v>
          </cell>
          <cell r="D5">
            <v>17.899999999999999</v>
          </cell>
          <cell r="E5">
            <v>88.066666666666663</v>
          </cell>
          <cell r="F5">
            <v>100</v>
          </cell>
          <cell r="G5">
            <v>76</v>
          </cell>
          <cell r="H5">
            <v>14.04</v>
          </cell>
          <cell r="I5" t="str">
            <v>N</v>
          </cell>
          <cell r="J5">
            <v>32.4</v>
          </cell>
          <cell r="K5">
            <v>11.399999999999999</v>
          </cell>
        </row>
        <row r="6">
          <cell r="B6">
            <v>15.112499999999997</v>
          </cell>
          <cell r="C6">
            <v>17.899999999999999</v>
          </cell>
          <cell r="D6">
            <v>14.3</v>
          </cell>
          <cell r="E6">
            <v>91.36363636363636</v>
          </cell>
          <cell r="F6">
            <v>100</v>
          </cell>
          <cell r="G6">
            <v>82</v>
          </cell>
          <cell r="H6">
            <v>9.7200000000000006</v>
          </cell>
          <cell r="I6" t="str">
            <v>SO</v>
          </cell>
          <cell r="J6">
            <v>25.2</v>
          </cell>
          <cell r="K6">
            <v>9.8000000000000007</v>
          </cell>
        </row>
        <row r="7">
          <cell r="B7">
            <v>13.991666666666665</v>
          </cell>
          <cell r="C7">
            <v>16</v>
          </cell>
          <cell r="D7">
            <v>13.1</v>
          </cell>
          <cell r="E7">
            <v>89.75</v>
          </cell>
          <cell r="F7">
            <v>100</v>
          </cell>
          <cell r="G7">
            <v>78</v>
          </cell>
          <cell r="H7">
            <v>9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14.358333333333333</v>
          </cell>
          <cell r="C8">
            <v>18.5</v>
          </cell>
          <cell r="D8">
            <v>12.6</v>
          </cell>
          <cell r="E8">
            <v>88.5625</v>
          </cell>
          <cell r="F8">
            <v>100</v>
          </cell>
          <cell r="G8">
            <v>74</v>
          </cell>
          <cell r="H8">
            <v>7.5600000000000005</v>
          </cell>
          <cell r="I8" t="str">
            <v>S</v>
          </cell>
          <cell r="J8">
            <v>20.16</v>
          </cell>
          <cell r="K8">
            <v>0</v>
          </cell>
        </row>
        <row r="9">
          <cell r="B9">
            <v>15.204166666666666</v>
          </cell>
          <cell r="C9">
            <v>17.7</v>
          </cell>
          <cell r="D9">
            <v>14.1</v>
          </cell>
          <cell r="E9">
            <v>87.6875</v>
          </cell>
          <cell r="F9">
            <v>94</v>
          </cell>
          <cell r="G9">
            <v>80</v>
          </cell>
          <cell r="H9">
            <v>9</v>
          </cell>
          <cell r="I9" t="str">
            <v>SO</v>
          </cell>
          <cell r="J9">
            <v>20.88</v>
          </cell>
          <cell r="K9">
            <v>0</v>
          </cell>
        </row>
        <row r="10">
          <cell r="B10">
            <v>15.916666666666666</v>
          </cell>
          <cell r="C10">
            <v>20.5</v>
          </cell>
          <cell r="D10">
            <v>13.1</v>
          </cell>
          <cell r="E10">
            <v>85.739130434782609</v>
          </cell>
          <cell r="F10">
            <v>100</v>
          </cell>
          <cell r="G10">
            <v>68</v>
          </cell>
          <cell r="H10">
            <v>9.3600000000000012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14.999999999999998</v>
          </cell>
          <cell r="C11">
            <v>17.8</v>
          </cell>
          <cell r="D11">
            <v>13.7</v>
          </cell>
          <cell r="E11">
            <v>88.25</v>
          </cell>
          <cell r="F11">
            <v>100</v>
          </cell>
          <cell r="G11">
            <v>80</v>
          </cell>
          <cell r="H11">
            <v>9.7200000000000006</v>
          </cell>
          <cell r="I11" t="str">
            <v>SO</v>
          </cell>
          <cell r="J11">
            <v>23.400000000000002</v>
          </cell>
          <cell r="K11">
            <v>0.2</v>
          </cell>
        </row>
        <row r="12">
          <cell r="B12">
            <v>13.795833333333334</v>
          </cell>
          <cell r="C12">
            <v>20.7</v>
          </cell>
          <cell r="D12">
            <v>9</v>
          </cell>
          <cell r="E12">
            <v>74.166666666666671</v>
          </cell>
          <cell r="F12">
            <v>100</v>
          </cell>
          <cell r="G12">
            <v>58</v>
          </cell>
          <cell r="H12">
            <v>11.16</v>
          </cell>
          <cell r="I12" t="str">
            <v>NE</v>
          </cell>
          <cell r="J12">
            <v>22.32</v>
          </cell>
          <cell r="K12">
            <v>0.2</v>
          </cell>
        </row>
        <row r="13">
          <cell r="B13">
            <v>18.883333333333333</v>
          </cell>
          <cell r="C13">
            <v>25.9</v>
          </cell>
          <cell r="D13">
            <v>13.7</v>
          </cell>
          <cell r="E13">
            <v>79.869565217391298</v>
          </cell>
          <cell r="F13">
            <v>100</v>
          </cell>
          <cell r="G13">
            <v>58</v>
          </cell>
          <cell r="H13">
            <v>15.840000000000002</v>
          </cell>
          <cell r="I13" t="str">
            <v>NE</v>
          </cell>
          <cell r="J13">
            <v>28.44</v>
          </cell>
          <cell r="K13">
            <v>0</v>
          </cell>
        </row>
        <row r="14">
          <cell r="B14">
            <v>23.612499999999997</v>
          </cell>
          <cell r="C14">
            <v>29.3</v>
          </cell>
          <cell r="D14">
            <v>19.100000000000001</v>
          </cell>
          <cell r="E14">
            <v>77.291666666666671</v>
          </cell>
          <cell r="F14">
            <v>93</v>
          </cell>
          <cell r="G14">
            <v>56</v>
          </cell>
          <cell r="H14">
            <v>24.48</v>
          </cell>
          <cell r="I14" t="str">
            <v>N</v>
          </cell>
          <cell r="J14">
            <v>58.680000000000007</v>
          </cell>
          <cell r="K14">
            <v>0</v>
          </cell>
        </row>
        <row r="15">
          <cell r="B15">
            <v>25.158333333333335</v>
          </cell>
          <cell r="C15">
            <v>30.3</v>
          </cell>
          <cell r="D15">
            <v>21.7</v>
          </cell>
          <cell r="E15">
            <v>75.476190476190482</v>
          </cell>
          <cell r="F15">
            <v>100</v>
          </cell>
          <cell r="G15">
            <v>52</v>
          </cell>
          <cell r="H15">
            <v>22.68</v>
          </cell>
          <cell r="I15" t="str">
            <v>N</v>
          </cell>
          <cell r="J15">
            <v>47.519999999999996</v>
          </cell>
          <cell r="K15">
            <v>0</v>
          </cell>
        </row>
        <row r="16">
          <cell r="B16">
            <v>24.13333333333334</v>
          </cell>
          <cell r="C16">
            <v>29</v>
          </cell>
          <cell r="D16">
            <v>20.2</v>
          </cell>
          <cell r="E16">
            <v>82.047619047619051</v>
          </cell>
          <cell r="F16">
            <v>100</v>
          </cell>
          <cell r="G16">
            <v>55</v>
          </cell>
          <cell r="H16">
            <v>14.76</v>
          </cell>
          <cell r="I16" t="str">
            <v>N</v>
          </cell>
          <cell r="J16">
            <v>43.2</v>
          </cell>
          <cell r="K16">
            <v>14.2</v>
          </cell>
        </row>
        <row r="17">
          <cell r="B17">
            <v>16.237500000000001</v>
          </cell>
          <cell r="C17">
            <v>20.2</v>
          </cell>
          <cell r="D17">
            <v>13.6</v>
          </cell>
          <cell r="E17">
            <v>81.75</v>
          </cell>
          <cell r="F17">
            <v>93</v>
          </cell>
          <cell r="G17">
            <v>66</v>
          </cell>
          <cell r="H17">
            <v>9.7200000000000006</v>
          </cell>
          <cell r="I17" t="str">
            <v>S</v>
          </cell>
          <cell r="J17">
            <v>30.240000000000002</v>
          </cell>
          <cell r="K17">
            <v>0.2</v>
          </cell>
        </row>
        <row r="18">
          <cell r="B18">
            <v>13.908333333333331</v>
          </cell>
          <cell r="C18">
            <v>16.7</v>
          </cell>
          <cell r="D18">
            <v>12</v>
          </cell>
          <cell r="E18">
            <v>73.458333333333329</v>
          </cell>
          <cell r="F18">
            <v>85</v>
          </cell>
          <cell r="G18">
            <v>58</v>
          </cell>
          <cell r="H18">
            <v>7.5600000000000005</v>
          </cell>
          <cell r="I18" t="str">
            <v>S</v>
          </cell>
          <cell r="J18">
            <v>19.079999999999998</v>
          </cell>
          <cell r="K18">
            <v>0</v>
          </cell>
        </row>
        <row r="19">
          <cell r="B19">
            <v>13.554166666666669</v>
          </cell>
          <cell r="C19">
            <v>16.5</v>
          </cell>
          <cell r="D19">
            <v>11.2</v>
          </cell>
          <cell r="E19">
            <v>68.791666666666671</v>
          </cell>
          <cell r="F19">
            <v>80</v>
          </cell>
          <cell r="G19">
            <v>53</v>
          </cell>
          <cell r="H19">
            <v>10.44</v>
          </cell>
          <cell r="I19" t="str">
            <v>S</v>
          </cell>
          <cell r="J19">
            <v>29.880000000000003</v>
          </cell>
          <cell r="K19">
            <v>0</v>
          </cell>
        </row>
        <row r="20">
          <cell r="B20">
            <v>13.758333333333333</v>
          </cell>
          <cell r="C20">
            <v>20.399999999999999</v>
          </cell>
          <cell r="D20">
            <v>9.4</v>
          </cell>
          <cell r="E20">
            <v>68.375</v>
          </cell>
          <cell r="F20">
            <v>86</v>
          </cell>
          <cell r="G20">
            <v>43</v>
          </cell>
          <cell r="H20">
            <v>8.2799999999999994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14.883333333333333</v>
          </cell>
          <cell r="C21">
            <v>23.5</v>
          </cell>
          <cell r="D21">
            <v>9.1</v>
          </cell>
          <cell r="E21">
            <v>71.083333333333329</v>
          </cell>
          <cell r="F21">
            <v>94</v>
          </cell>
          <cell r="G21">
            <v>43</v>
          </cell>
          <cell r="H21">
            <v>5.4</v>
          </cell>
          <cell r="I21" t="str">
            <v>S</v>
          </cell>
          <cell r="J21">
            <v>15.48</v>
          </cell>
          <cell r="K21">
            <v>0</v>
          </cell>
        </row>
        <row r="22">
          <cell r="B22">
            <v>17.95</v>
          </cell>
          <cell r="C22">
            <v>27.5</v>
          </cell>
          <cell r="D22">
            <v>11.9</v>
          </cell>
          <cell r="E22">
            <v>68.916666666666671</v>
          </cell>
          <cell r="F22">
            <v>92</v>
          </cell>
          <cell r="G22">
            <v>43</v>
          </cell>
          <cell r="H22">
            <v>5.4</v>
          </cell>
          <cell r="I22" t="str">
            <v>S</v>
          </cell>
          <cell r="J22">
            <v>13.32</v>
          </cell>
          <cell r="K22">
            <v>0</v>
          </cell>
        </row>
        <row r="23">
          <cell r="B23">
            <v>20.441666666666666</v>
          </cell>
          <cell r="C23">
            <v>29.1</v>
          </cell>
          <cell r="D23">
            <v>12.5</v>
          </cell>
          <cell r="E23">
            <v>69.181818181818187</v>
          </cell>
          <cell r="F23">
            <v>100</v>
          </cell>
          <cell r="G23">
            <v>35</v>
          </cell>
          <cell r="H23">
            <v>9</v>
          </cell>
          <cell r="I23" t="str">
            <v>S</v>
          </cell>
          <cell r="J23">
            <v>19.8</v>
          </cell>
          <cell r="K23">
            <v>0</v>
          </cell>
        </row>
        <row r="24">
          <cell r="B24">
            <v>22.460869565217394</v>
          </cell>
          <cell r="C24">
            <v>29.9</v>
          </cell>
          <cell r="D24">
            <v>16.899999999999999</v>
          </cell>
          <cell r="E24">
            <v>65.521739130434781</v>
          </cell>
          <cell r="F24">
            <v>94</v>
          </cell>
          <cell r="G24">
            <v>30</v>
          </cell>
          <cell r="H24">
            <v>15.48</v>
          </cell>
          <cell r="I24" t="str">
            <v>SE</v>
          </cell>
          <cell r="J24">
            <v>35.64</v>
          </cell>
          <cell r="K24">
            <v>0</v>
          </cell>
        </row>
        <row r="25">
          <cell r="B25">
            <v>21.066666666666666</v>
          </cell>
          <cell r="C25">
            <v>30.6</v>
          </cell>
          <cell r="D25">
            <v>12.9</v>
          </cell>
          <cell r="E25">
            <v>67.36363636363636</v>
          </cell>
          <cell r="F25">
            <v>100</v>
          </cell>
          <cell r="G25">
            <v>31</v>
          </cell>
          <cell r="H25">
            <v>8.2799999999999994</v>
          </cell>
          <cell r="I25" t="str">
            <v>SE</v>
          </cell>
          <cell r="J25">
            <v>20.88</v>
          </cell>
          <cell r="K25">
            <v>0</v>
          </cell>
        </row>
        <row r="26">
          <cell r="B26">
            <v>21.500000000000004</v>
          </cell>
          <cell r="C26">
            <v>30.2</v>
          </cell>
          <cell r="D26">
            <v>14.1</v>
          </cell>
          <cell r="E26">
            <v>69</v>
          </cell>
          <cell r="F26">
            <v>100</v>
          </cell>
          <cell r="G26">
            <v>34</v>
          </cell>
          <cell r="H26">
            <v>11.879999999999999</v>
          </cell>
          <cell r="I26" t="str">
            <v>N</v>
          </cell>
          <cell r="J26">
            <v>28.08</v>
          </cell>
          <cell r="K26">
            <v>0</v>
          </cell>
        </row>
        <row r="27">
          <cell r="B27">
            <v>21.529166666666665</v>
          </cell>
          <cell r="C27">
            <v>30.5</v>
          </cell>
          <cell r="D27">
            <v>13.4</v>
          </cell>
          <cell r="E27">
            <v>68.173913043478265</v>
          </cell>
          <cell r="F27">
            <v>100</v>
          </cell>
          <cell r="G27">
            <v>35</v>
          </cell>
          <cell r="H27">
            <v>19.079999999999998</v>
          </cell>
          <cell r="I27" t="str">
            <v>N</v>
          </cell>
          <cell r="J27">
            <v>42.12</v>
          </cell>
          <cell r="K27">
            <v>0</v>
          </cell>
        </row>
        <row r="28">
          <cell r="B28">
            <v>22.245833333333337</v>
          </cell>
          <cell r="C28">
            <v>29.2</v>
          </cell>
          <cell r="D28">
            <v>17.8</v>
          </cell>
          <cell r="E28">
            <v>73.375</v>
          </cell>
          <cell r="F28">
            <v>93</v>
          </cell>
          <cell r="G28">
            <v>47</v>
          </cell>
          <cell r="H28">
            <v>12.24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19.483333333333331</v>
          </cell>
          <cell r="C29">
            <v>24.1</v>
          </cell>
          <cell r="D29">
            <v>17.399999999999999</v>
          </cell>
          <cell r="E29">
            <v>85.928571428571431</v>
          </cell>
          <cell r="F29">
            <v>100</v>
          </cell>
          <cell r="G29">
            <v>65</v>
          </cell>
          <cell r="H29">
            <v>11.520000000000001</v>
          </cell>
          <cell r="I29" t="str">
            <v>S</v>
          </cell>
          <cell r="J29">
            <v>19.079999999999998</v>
          </cell>
          <cell r="K29">
            <v>0</v>
          </cell>
        </row>
        <row r="30">
          <cell r="B30">
            <v>21.666666666666668</v>
          </cell>
          <cell r="C30">
            <v>29</v>
          </cell>
          <cell r="D30">
            <v>16.600000000000001</v>
          </cell>
          <cell r="E30">
            <v>76.681818181818187</v>
          </cell>
          <cell r="F30">
            <v>97</v>
          </cell>
          <cell r="G30">
            <v>50</v>
          </cell>
          <cell r="H30">
            <v>10.8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23.291666666666661</v>
          </cell>
          <cell r="C31">
            <v>30</v>
          </cell>
          <cell r="D31">
            <v>16.600000000000001</v>
          </cell>
          <cell r="E31">
            <v>69.166666666666671</v>
          </cell>
          <cell r="F31">
            <v>92</v>
          </cell>
          <cell r="G31">
            <v>41</v>
          </cell>
          <cell r="H31">
            <v>9.7200000000000006</v>
          </cell>
          <cell r="I31" t="str">
            <v>N</v>
          </cell>
          <cell r="J31">
            <v>19.440000000000001</v>
          </cell>
          <cell r="K31">
            <v>0</v>
          </cell>
        </row>
        <row r="32">
          <cell r="B32">
            <v>24.099999999999998</v>
          </cell>
          <cell r="C32">
            <v>31.4</v>
          </cell>
          <cell r="D32">
            <v>17.899999999999999</v>
          </cell>
          <cell r="E32">
            <v>66.272727272727266</v>
          </cell>
          <cell r="F32">
            <v>100</v>
          </cell>
          <cell r="G32">
            <v>32</v>
          </cell>
          <cell r="H32">
            <v>14.76</v>
          </cell>
          <cell r="I32" t="str">
            <v>SE</v>
          </cell>
          <cell r="J32">
            <v>28.08</v>
          </cell>
          <cell r="K32">
            <v>0</v>
          </cell>
        </row>
        <row r="33">
          <cell r="B33">
            <v>22.995833333333334</v>
          </cell>
          <cell r="C33">
            <v>30.9</v>
          </cell>
          <cell r="D33">
            <v>15.8</v>
          </cell>
          <cell r="E33">
            <v>63.363636363636367</v>
          </cell>
          <cell r="F33">
            <v>100</v>
          </cell>
          <cell r="G33">
            <v>32</v>
          </cell>
          <cell r="H33">
            <v>15.840000000000002</v>
          </cell>
          <cell r="I33" t="str">
            <v>SE</v>
          </cell>
          <cell r="J33">
            <v>32.4</v>
          </cell>
          <cell r="K33">
            <v>0</v>
          </cell>
        </row>
        <row r="34">
          <cell r="B34">
            <v>22.316666666666663</v>
          </cell>
          <cell r="C34">
            <v>30.4</v>
          </cell>
          <cell r="D34">
            <v>15.9</v>
          </cell>
          <cell r="E34">
            <v>68.826086956521735</v>
          </cell>
          <cell r="F34">
            <v>100</v>
          </cell>
          <cell r="G34">
            <v>39</v>
          </cell>
          <cell r="H34">
            <v>11.520000000000001</v>
          </cell>
          <cell r="I34" t="str">
            <v>N</v>
          </cell>
          <cell r="J34">
            <v>21.96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25.679166666666664</v>
          </cell>
        </row>
      </sheetData>
      <sheetData sheetId="5">
        <row r="5">
          <cell r="B5">
            <v>21.191666666666666</v>
          </cell>
          <cell r="C5">
            <v>25.2</v>
          </cell>
          <cell r="D5">
            <v>18</v>
          </cell>
          <cell r="E5">
            <v>80.166666666666671</v>
          </cell>
          <cell r="F5">
            <v>95</v>
          </cell>
          <cell r="G5">
            <v>64</v>
          </cell>
          <cell r="H5">
            <v>9.3600000000000012</v>
          </cell>
          <cell r="I5" t="str">
            <v>SE</v>
          </cell>
          <cell r="J5">
            <v>23.400000000000002</v>
          </cell>
          <cell r="K5">
            <v>1.2</v>
          </cell>
        </row>
        <row r="6">
          <cell r="B6">
            <v>15.77083333333333</v>
          </cell>
          <cell r="C6">
            <v>22.5</v>
          </cell>
          <cell r="D6">
            <v>13.6</v>
          </cell>
          <cell r="E6">
            <v>92.666666666666671</v>
          </cell>
          <cell r="F6">
            <v>97</v>
          </cell>
          <cell r="G6">
            <v>79</v>
          </cell>
          <cell r="H6">
            <v>9.7200000000000006</v>
          </cell>
          <cell r="I6" t="str">
            <v>L</v>
          </cell>
          <cell r="J6">
            <v>24.12</v>
          </cell>
          <cell r="K6">
            <v>5.0000000000000009</v>
          </cell>
        </row>
        <row r="7">
          <cell r="B7">
            <v>13.299999999999997</v>
          </cell>
          <cell r="C7">
            <v>15.6</v>
          </cell>
          <cell r="D7">
            <v>12</v>
          </cell>
          <cell r="E7">
            <v>94.041666666666671</v>
          </cell>
          <cell r="F7">
            <v>97</v>
          </cell>
          <cell r="G7">
            <v>85</v>
          </cell>
          <cell r="H7">
            <v>8.64</v>
          </cell>
          <cell r="I7" t="str">
            <v>NE</v>
          </cell>
          <cell r="J7">
            <v>23.759999999999998</v>
          </cell>
          <cell r="K7">
            <v>5.8</v>
          </cell>
        </row>
        <row r="8">
          <cell r="B8">
            <v>13.954166666666664</v>
          </cell>
          <cell r="C8">
            <v>15.6</v>
          </cell>
          <cell r="D8">
            <v>12.2</v>
          </cell>
          <cell r="E8">
            <v>93.916666666666671</v>
          </cell>
          <cell r="F8">
            <v>97</v>
          </cell>
          <cell r="G8">
            <v>90</v>
          </cell>
          <cell r="H8">
            <v>1.08</v>
          </cell>
          <cell r="I8" t="str">
            <v>NE</v>
          </cell>
          <cell r="J8">
            <v>13.68</v>
          </cell>
          <cell r="K8">
            <v>3</v>
          </cell>
        </row>
        <row r="9">
          <cell r="B9">
            <v>14.624999999999998</v>
          </cell>
          <cell r="C9">
            <v>17.3</v>
          </cell>
          <cell r="D9">
            <v>12.5</v>
          </cell>
          <cell r="E9">
            <v>95.791666666666671</v>
          </cell>
          <cell r="F9">
            <v>99</v>
          </cell>
          <cell r="G9">
            <v>87</v>
          </cell>
          <cell r="H9">
            <v>9.7200000000000006</v>
          </cell>
          <cell r="I9" t="str">
            <v>NE</v>
          </cell>
          <cell r="J9">
            <v>27</v>
          </cell>
          <cell r="K9">
            <v>0.8</v>
          </cell>
        </row>
        <row r="10">
          <cell r="B10">
            <v>13.958333333333334</v>
          </cell>
          <cell r="C10">
            <v>18.100000000000001</v>
          </cell>
          <cell r="D10">
            <v>10.4</v>
          </cell>
          <cell r="E10">
            <v>85.708333333333329</v>
          </cell>
          <cell r="F10">
            <v>97</v>
          </cell>
          <cell r="G10">
            <v>68</v>
          </cell>
          <cell r="H10">
            <v>5.4</v>
          </cell>
          <cell r="I10" t="str">
            <v>NE</v>
          </cell>
          <cell r="J10">
            <v>20.88</v>
          </cell>
          <cell r="K10">
            <v>0</v>
          </cell>
        </row>
        <row r="11">
          <cell r="B11">
            <v>13.737500000000002</v>
          </cell>
          <cell r="C11">
            <v>16.7</v>
          </cell>
          <cell r="D11">
            <v>12.3</v>
          </cell>
          <cell r="E11">
            <v>87.208333333333329</v>
          </cell>
          <cell r="F11">
            <v>98</v>
          </cell>
          <cell r="G11">
            <v>72</v>
          </cell>
          <cell r="H11">
            <v>9.7200000000000006</v>
          </cell>
          <cell r="I11" t="str">
            <v>L</v>
          </cell>
          <cell r="J11">
            <v>25.92</v>
          </cell>
          <cell r="K11">
            <v>3.2</v>
          </cell>
        </row>
        <row r="12">
          <cell r="B12">
            <v>12.641666666666667</v>
          </cell>
          <cell r="C12">
            <v>20.2</v>
          </cell>
          <cell r="D12">
            <v>6.6</v>
          </cell>
          <cell r="E12">
            <v>80.208333333333329</v>
          </cell>
          <cell r="F12">
            <v>99</v>
          </cell>
          <cell r="G12">
            <v>47</v>
          </cell>
          <cell r="H12">
            <v>9.3600000000000012</v>
          </cell>
          <cell r="I12" t="str">
            <v>SE</v>
          </cell>
          <cell r="J12">
            <v>18.720000000000002</v>
          </cell>
          <cell r="K12">
            <v>0.2</v>
          </cell>
        </row>
        <row r="13">
          <cell r="B13">
            <v>18.191666666666666</v>
          </cell>
          <cell r="C13">
            <v>24.3</v>
          </cell>
          <cell r="D13">
            <v>14</v>
          </cell>
          <cell r="E13">
            <v>75.416666666666671</v>
          </cell>
          <cell r="F13">
            <v>87</v>
          </cell>
          <cell r="G13">
            <v>59</v>
          </cell>
          <cell r="H13">
            <v>12.96</v>
          </cell>
          <cell r="I13" t="str">
            <v>O</v>
          </cell>
          <cell r="J13">
            <v>32.4</v>
          </cell>
          <cell r="K13">
            <v>0</v>
          </cell>
        </row>
        <row r="14">
          <cell r="B14">
            <v>21.666666666666668</v>
          </cell>
          <cell r="C14">
            <v>26.9</v>
          </cell>
          <cell r="D14">
            <v>16.7</v>
          </cell>
          <cell r="E14">
            <v>76.458333333333329</v>
          </cell>
          <cell r="F14">
            <v>90</v>
          </cell>
          <cell r="G14">
            <v>64</v>
          </cell>
          <cell r="H14">
            <v>18.720000000000002</v>
          </cell>
          <cell r="I14" t="str">
            <v>O</v>
          </cell>
          <cell r="J14">
            <v>39.24</v>
          </cell>
          <cell r="K14">
            <v>0</v>
          </cell>
        </row>
        <row r="15">
          <cell r="B15">
            <v>24.200000000000003</v>
          </cell>
          <cell r="C15">
            <v>26.8</v>
          </cell>
          <cell r="D15">
            <v>21.7</v>
          </cell>
          <cell r="E15">
            <v>80.25</v>
          </cell>
          <cell r="F15">
            <v>91</v>
          </cell>
          <cell r="G15">
            <v>70</v>
          </cell>
          <cell r="H15">
            <v>15.48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24.100000000000005</v>
          </cell>
          <cell r="C16">
            <v>30.3</v>
          </cell>
          <cell r="D16">
            <v>19.5</v>
          </cell>
          <cell r="E16">
            <v>81</v>
          </cell>
          <cell r="F16">
            <v>92</v>
          </cell>
          <cell r="G16">
            <v>53</v>
          </cell>
          <cell r="H16">
            <v>24.12</v>
          </cell>
          <cell r="I16" t="str">
            <v>S</v>
          </cell>
          <cell r="J16">
            <v>55.440000000000005</v>
          </cell>
          <cell r="K16">
            <v>0.2</v>
          </cell>
        </row>
        <row r="17">
          <cell r="B17">
            <v>14.654166666666663</v>
          </cell>
          <cell r="C17">
            <v>19.5</v>
          </cell>
          <cell r="D17">
            <v>12.1</v>
          </cell>
          <cell r="E17">
            <v>80.583333333333329</v>
          </cell>
          <cell r="F17">
            <v>93</v>
          </cell>
          <cell r="G17">
            <v>61</v>
          </cell>
          <cell r="H17">
            <v>9.7200000000000006</v>
          </cell>
          <cell r="I17" t="str">
            <v>NE</v>
          </cell>
          <cell r="J17">
            <v>31.319999999999997</v>
          </cell>
          <cell r="K17">
            <v>0.2</v>
          </cell>
        </row>
        <row r="18">
          <cell r="B18">
            <v>11.779166666666669</v>
          </cell>
          <cell r="C18">
            <v>14.6</v>
          </cell>
          <cell r="D18">
            <v>9.6999999999999993</v>
          </cell>
          <cell r="E18">
            <v>71.791666666666671</v>
          </cell>
          <cell r="F18">
            <v>81</v>
          </cell>
          <cell r="G18">
            <v>58</v>
          </cell>
          <cell r="H18">
            <v>9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11.91666666666667</v>
          </cell>
          <cell r="C19">
            <v>15.8</v>
          </cell>
          <cell r="D19">
            <v>9.6</v>
          </cell>
          <cell r="E19">
            <v>72.625</v>
          </cell>
          <cell r="F19">
            <v>85</v>
          </cell>
          <cell r="G19">
            <v>51</v>
          </cell>
          <cell r="H19">
            <v>7.9200000000000008</v>
          </cell>
          <cell r="I19" t="str">
            <v>NE</v>
          </cell>
          <cell r="J19">
            <v>25.2</v>
          </cell>
          <cell r="K19">
            <v>0</v>
          </cell>
        </row>
        <row r="20">
          <cell r="B20">
            <v>12.929166666666672</v>
          </cell>
          <cell r="C20">
            <v>19.2</v>
          </cell>
          <cell r="D20">
            <v>9.6</v>
          </cell>
          <cell r="E20">
            <v>71.666666666666671</v>
          </cell>
          <cell r="F20">
            <v>87</v>
          </cell>
          <cell r="G20">
            <v>47</v>
          </cell>
          <cell r="H20">
            <v>6.84</v>
          </cell>
          <cell r="I20" t="str">
            <v>NE</v>
          </cell>
          <cell r="J20">
            <v>21.6</v>
          </cell>
          <cell r="K20">
            <v>0</v>
          </cell>
        </row>
        <row r="21">
          <cell r="B21">
            <v>13.737500000000004</v>
          </cell>
          <cell r="C21">
            <v>22</v>
          </cell>
          <cell r="D21">
            <v>8.1</v>
          </cell>
          <cell r="E21">
            <v>73.375</v>
          </cell>
          <cell r="F21">
            <v>92</v>
          </cell>
          <cell r="G21">
            <v>45</v>
          </cell>
          <cell r="H21">
            <v>2.8800000000000003</v>
          </cell>
          <cell r="I21" t="str">
            <v>NE</v>
          </cell>
          <cell r="J21">
            <v>11.879999999999999</v>
          </cell>
          <cell r="K21">
            <v>0</v>
          </cell>
        </row>
        <row r="22">
          <cell r="B22">
            <v>16.533333333333335</v>
          </cell>
          <cell r="C22">
            <v>24.1</v>
          </cell>
          <cell r="D22">
            <v>12.1</v>
          </cell>
          <cell r="E22">
            <v>77.041666666666671</v>
          </cell>
          <cell r="F22">
            <v>91</v>
          </cell>
          <cell r="G22">
            <v>57</v>
          </cell>
          <cell r="H22">
            <v>6.48</v>
          </cell>
          <cell r="I22" t="str">
            <v>N</v>
          </cell>
          <cell r="J22">
            <v>14.04</v>
          </cell>
          <cell r="K22">
            <v>0</v>
          </cell>
        </row>
        <row r="23">
          <cell r="B23">
            <v>18.512499999999999</v>
          </cell>
          <cell r="C23">
            <v>27</v>
          </cell>
          <cell r="D23">
            <v>12.4</v>
          </cell>
          <cell r="E23">
            <v>76.875</v>
          </cell>
          <cell r="F23">
            <v>98</v>
          </cell>
          <cell r="G23">
            <v>42</v>
          </cell>
          <cell r="H23">
            <v>9.3600000000000012</v>
          </cell>
          <cell r="I23" t="str">
            <v>NO</v>
          </cell>
          <cell r="J23">
            <v>22.68</v>
          </cell>
          <cell r="K23">
            <v>0.2</v>
          </cell>
        </row>
        <row r="24">
          <cell r="B24">
            <v>20.395833333333332</v>
          </cell>
          <cell r="C24">
            <v>29.1</v>
          </cell>
          <cell r="D24">
            <v>13.4</v>
          </cell>
          <cell r="E24">
            <v>72</v>
          </cell>
          <cell r="F24">
            <v>96</v>
          </cell>
          <cell r="G24">
            <v>34</v>
          </cell>
          <cell r="H24">
            <v>11.16</v>
          </cell>
          <cell r="I24" t="str">
            <v>NO</v>
          </cell>
          <cell r="J24">
            <v>23.759999999999998</v>
          </cell>
          <cell r="K24">
            <v>0</v>
          </cell>
        </row>
        <row r="25">
          <cell r="B25">
            <v>21.116666666666667</v>
          </cell>
          <cell r="C25">
            <v>29.9</v>
          </cell>
          <cell r="D25">
            <v>13.3</v>
          </cell>
          <cell r="E25">
            <v>68.208333333333329</v>
          </cell>
          <cell r="F25">
            <v>97</v>
          </cell>
          <cell r="G25">
            <v>31</v>
          </cell>
          <cell r="H25">
            <v>10.08</v>
          </cell>
          <cell r="I25" t="str">
            <v>O</v>
          </cell>
          <cell r="J25">
            <v>25.56</v>
          </cell>
          <cell r="K25">
            <v>0</v>
          </cell>
        </row>
        <row r="26">
          <cell r="B26">
            <v>21.866666666666671</v>
          </cell>
          <cell r="C26">
            <v>29.8</v>
          </cell>
          <cell r="D26">
            <v>14.3</v>
          </cell>
          <cell r="E26">
            <v>65.25</v>
          </cell>
          <cell r="F26">
            <v>95</v>
          </cell>
          <cell r="G26">
            <v>32</v>
          </cell>
          <cell r="H26">
            <v>9.7200000000000006</v>
          </cell>
          <cell r="I26" t="str">
            <v>O</v>
          </cell>
          <cell r="J26">
            <v>23.040000000000003</v>
          </cell>
          <cell r="K26">
            <v>0</v>
          </cell>
        </row>
        <row r="27">
          <cell r="B27">
            <v>22.975000000000005</v>
          </cell>
          <cell r="C27">
            <v>30.6</v>
          </cell>
          <cell r="D27">
            <v>14.9</v>
          </cell>
          <cell r="E27">
            <v>54.458333333333336</v>
          </cell>
          <cell r="F27">
            <v>83</v>
          </cell>
          <cell r="G27">
            <v>31</v>
          </cell>
          <cell r="H27">
            <v>14.76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20.979166666666671</v>
          </cell>
          <cell r="C28">
            <v>28.6</v>
          </cell>
          <cell r="D28">
            <v>16.100000000000001</v>
          </cell>
          <cell r="E28">
            <v>72.416666666666671</v>
          </cell>
          <cell r="F28">
            <v>87</v>
          </cell>
          <cell r="G28">
            <v>47</v>
          </cell>
          <cell r="H28">
            <v>11.16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19.712500000000002</v>
          </cell>
          <cell r="C29">
            <v>26.5</v>
          </cell>
          <cell r="D29">
            <v>14.6</v>
          </cell>
          <cell r="E29">
            <v>85</v>
          </cell>
          <cell r="F29">
            <v>98</v>
          </cell>
          <cell r="G29">
            <v>61</v>
          </cell>
          <cell r="H29">
            <v>8.2799999999999994</v>
          </cell>
          <cell r="I29" t="str">
            <v>SE</v>
          </cell>
          <cell r="J29">
            <v>17.28</v>
          </cell>
          <cell r="K29">
            <v>0</v>
          </cell>
        </row>
        <row r="30">
          <cell r="B30">
            <v>19.774999999999999</v>
          </cell>
          <cell r="C30">
            <v>26.7</v>
          </cell>
          <cell r="D30">
            <v>16.600000000000001</v>
          </cell>
          <cell r="E30">
            <v>84.5</v>
          </cell>
          <cell r="F30">
            <v>97</v>
          </cell>
          <cell r="G30">
            <v>56</v>
          </cell>
          <cell r="H30">
            <v>4.32</v>
          </cell>
          <cell r="I30" t="str">
            <v>N</v>
          </cell>
          <cell r="J30">
            <v>20.52</v>
          </cell>
          <cell r="K30">
            <v>0</v>
          </cell>
        </row>
        <row r="31">
          <cell r="B31">
            <v>22.254166666666663</v>
          </cell>
          <cell r="C31">
            <v>29.7</v>
          </cell>
          <cell r="D31">
            <v>16</v>
          </cell>
          <cell r="E31">
            <v>76.208333333333329</v>
          </cell>
          <cell r="F31">
            <v>98</v>
          </cell>
          <cell r="G31">
            <v>41</v>
          </cell>
          <cell r="H31">
            <v>9.3600000000000012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22.683333333333337</v>
          </cell>
          <cell r="C32">
            <v>27.2</v>
          </cell>
          <cell r="D32">
            <v>18.2</v>
          </cell>
          <cell r="E32">
            <v>66.791666666666671</v>
          </cell>
          <cell r="F32">
            <v>89</v>
          </cell>
          <cell r="G32">
            <v>48</v>
          </cell>
          <cell r="H32">
            <v>15.120000000000001</v>
          </cell>
          <cell r="I32" t="str">
            <v>NO</v>
          </cell>
          <cell r="J32">
            <v>29.880000000000003</v>
          </cell>
          <cell r="K32">
            <v>0</v>
          </cell>
        </row>
        <row r="33">
          <cell r="B33">
            <v>22.158333333333331</v>
          </cell>
          <cell r="C33">
            <v>30.7</v>
          </cell>
          <cell r="D33">
            <v>15.5</v>
          </cell>
          <cell r="E33">
            <v>69.708333333333329</v>
          </cell>
          <cell r="F33">
            <v>97</v>
          </cell>
          <cell r="G33">
            <v>32</v>
          </cell>
          <cell r="H33">
            <v>11.520000000000001</v>
          </cell>
          <cell r="I33" t="str">
            <v>S</v>
          </cell>
          <cell r="J33">
            <v>30.240000000000002</v>
          </cell>
          <cell r="K33">
            <v>0</v>
          </cell>
        </row>
        <row r="34">
          <cell r="B34">
            <v>21.9375</v>
          </cell>
          <cell r="C34">
            <v>30.3</v>
          </cell>
          <cell r="D34">
            <v>15.3</v>
          </cell>
          <cell r="E34">
            <v>69.875</v>
          </cell>
          <cell r="F34">
            <v>97</v>
          </cell>
          <cell r="G34">
            <v>36</v>
          </cell>
          <cell r="H34">
            <v>7.5600000000000005</v>
          </cell>
          <cell r="I34" t="str">
            <v>NO</v>
          </cell>
          <cell r="J34">
            <v>21.240000000000002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24.054166666666671</v>
          </cell>
        </row>
      </sheetData>
      <sheetData sheetId="5">
        <row r="5">
          <cell r="B5">
            <v>21.304166666666664</v>
          </cell>
          <cell r="C5">
            <v>24.2</v>
          </cell>
          <cell r="D5">
            <v>18.899999999999999</v>
          </cell>
          <cell r="E5">
            <v>85.291666666666671</v>
          </cell>
          <cell r="F5">
            <v>95</v>
          </cell>
          <cell r="G5">
            <v>70</v>
          </cell>
          <cell r="H5">
            <v>0</v>
          </cell>
          <cell r="I5" t="str">
            <v>L</v>
          </cell>
          <cell r="J5">
            <v>10.44</v>
          </cell>
          <cell r="K5">
            <v>2.4000000000000004</v>
          </cell>
        </row>
        <row r="6">
          <cell r="B6">
            <v>16.474999999999998</v>
          </cell>
          <cell r="C6">
            <v>20.3</v>
          </cell>
          <cell r="D6">
            <v>14.9</v>
          </cell>
          <cell r="E6">
            <v>87.041666666666671</v>
          </cell>
          <cell r="F6">
            <v>93</v>
          </cell>
          <cell r="G6">
            <v>81</v>
          </cell>
          <cell r="H6">
            <v>1.4400000000000002</v>
          </cell>
          <cell r="I6" t="str">
            <v>N</v>
          </cell>
          <cell r="J6">
            <v>10.08</v>
          </cell>
          <cell r="K6">
            <v>2.8000000000000003</v>
          </cell>
        </row>
        <row r="7">
          <cell r="B7">
            <v>14.708333333333336</v>
          </cell>
          <cell r="C7">
            <v>16.899999999999999</v>
          </cell>
          <cell r="D7">
            <v>13.1</v>
          </cell>
          <cell r="E7">
            <v>84.583333333333329</v>
          </cell>
          <cell r="F7">
            <v>89</v>
          </cell>
          <cell r="G7">
            <v>77</v>
          </cell>
          <cell r="H7">
            <v>0</v>
          </cell>
          <cell r="I7" t="str">
            <v>NO</v>
          </cell>
          <cell r="J7">
            <v>14.04</v>
          </cell>
          <cell r="K7">
            <v>0</v>
          </cell>
        </row>
        <row r="8">
          <cell r="B8">
            <v>15.37916666666667</v>
          </cell>
          <cell r="C8">
            <v>19.5</v>
          </cell>
          <cell r="D8">
            <v>13.1</v>
          </cell>
          <cell r="E8">
            <v>86.958333333333329</v>
          </cell>
          <cell r="F8">
            <v>94</v>
          </cell>
          <cell r="G8">
            <v>73</v>
          </cell>
          <cell r="H8">
            <v>0</v>
          </cell>
          <cell r="I8" t="str">
            <v>O</v>
          </cell>
          <cell r="J8">
            <v>11.16</v>
          </cell>
          <cell r="K8">
            <v>0</v>
          </cell>
        </row>
        <row r="9">
          <cell r="B9">
            <v>16.675000000000001</v>
          </cell>
          <cell r="C9">
            <v>20.3</v>
          </cell>
          <cell r="D9">
            <v>14.7</v>
          </cell>
          <cell r="E9">
            <v>88.625</v>
          </cell>
          <cell r="F9">
            <v>95</v>
          </cell>
          <cell r="G9">
            <v>75</v>
          </cell>
          <cell r="H9">
            <v>4.32</v>
          </cell>
          <cell r="I9" t="str">
            <v>NO</v>
          </cell>
          <cell r="J9">
            <v>25.56</v>
          </cell>
          <cell r="K9">
            <v>0.8</v>
          </cell>
        </row>
        <row r="10">
          <cell r="B10">
            <v>15.775</v>
          </cell>
          <cell r="C10">
            <v>20.8</v>
          </cell>
          <cell r="D10">
            <v>12.5</v>
          </cell>
          <cell r="E10">
            <v>79.625</v>
          </cell>
          <cell r="F10">
            <v>93</v>
          </cell>
          <cell r="G10">
            <v>60</v>
          </cell>
          <cell r="H10">
            <v>0</v>
          </cell>
          <cell r="I10" t="str">
            <v>O</v>
          </cell>
          <cell r="J10">
            <v>0.36000000000000004</v>
          </cell>
          <cell r="K10">
            <v>0</v>
          </cell>
        </row>
        <row r="11">
          <cell r="B11">
            <v>15.133333333333333</v>
          </cell>
          <cell r="C11">
            <v>18.2</v>
          </cell>
          <cell r="D11">
            <v>13.1</v>
          </cell>
          <cell r="E11">
            <v>88.041666666666671</v>
          </cell>
          <cell r="F11">
            <v>95</v>
          </cell>
          <cell r="G11">
            <v>74</v>
          </cell>
          <cell r="H11">
            <v>0</v>
          </cell>
          <cell r="I11" t="str">
            <v>N</v>
          </cell>
          <cell r="J11">
            <v>0.72000000000000008</v>
          </cell>
          <cell r="K11">
            <v>2.8</v>
          </cell>
        </row>
        <row r="12">
          <cell r="B12">
            <v>11.954166666666666</v>
          </cell>
          <cell r="C12">
            <v>19.399999999999999</v>
          </cell>
          <cell r="D12">
            <v>6.4</v>
          </cell>
          <cell r="E12">
            <v>85.833333333333329</v>
          </cell>
          <cell r="F12">
            <v>96</v>
          </cell>
          <cell r="G12">
            <v>60</v>
          </cell>
          <cell r="H12">
            <v>0</v>
          </cell>
          <cell r="I12" t="str">
            <v>SO</v>
          </cell>
          <cell r="J12">
            <v>2.8800000000000003</v>
          </cell>
          <cell r="K12">
            <v>0</v>
          </cell>
        </row>
        <row r="13">
          <cell r="B13">
            <v>17.308333333333334</v>
          </cell>
          <cell r="C13">
            <v>27.9</v>
          </cell>
          <cell r="D13">
            <v>11</v>
          </cell>
          <cell r="E13">
            <v>80.5</v>
          </cell>
          <cell r="F13">
            <v>95</v>
          </cell>
          <cell r="G13">
            <v>51</v>
          </cell>
          <cell r="H13">
            <v>1.4400000000000002</v>
          </cell>
          <cell r="I13" t="str">
            <v>SO</v>
          </cell>
          <cell r="J13">
            <v>13.32</v>
          </cell>
          <cell r="K13">
            <v>0</v>
          </cell>
        </row>
        <row r="14">
          <cell r="B14">
            <v>21.916666666666671</v>
          </cell>
          <cell r="C14">
            <v>29</v>
          </cell>
          <cell r="D14">
            <v>16.7</v>
          </cell>
          <cell r="E14">
            <v>78.5</v>
          </cell>
          <cell r="F14">
            <v>93</v>
          </cell>
          <cell r="G14">
            <v>56</v>
          </cell>
          <cell r="H14">
            <v>1.8</v>
          </cell>
          <cell r="I14" t="str">
            <v>L</v>
          </cell>
          <cell r="J14">
            <v>39.6</v>
          </cell>
          <cell r="K14">
            <v>0</v>
          </cell>
        </row>
        <row r="15">
          <cell r="B15">
            <v>23.062499999999996</v>
          </cell>
          <cell r="C15">
            <v>29.5</v>
          </cell>
          <cell r="D15">
            <v>18.399999999999999</v>
          </cell>
          <cell r="E15">
            <v>80.916666666666671</v>
          </cell>
          <cell r="F15">
            <v>95</v>
          </cell>
          <cell r="G15">
            <v>55</v>
          </cell>
          <cell r="H15">
            <v>3.6</v>
          </cell>
          <cell r="I15" t="str">
            <v>L</v>
          </cell>
          <cell r="J15">
            <v>41.4</v>
          </cell>
          <cell r="K15">
            <v>0</v>
          </cell>
        </row>
        <row r="16">
          <cell r="B16">
            <v>22.637500000000003</v>
          </cell>
          <cell r="C16">
            <v>29.4</v>
          </cell>
          <cell r="D16">
            <v>18.5</v>
          </cell>
          <cell r="E16">
            <v>84.125</v>
          </cell>
          <cell r="F16">
            <v>95</v>
          </cell>
          <cell r="G16">
            <v>56</v>
          </cell>
          <cell r="H16">
            <v>1.8</v>
          </cell>
          <cell r="I16" t="str">
            <v>L</v>
          </cell>
          <cell r="J16">
            <v>45.36</v>
          </cell>
          <cell r="K16">
            <v>2.6</v>
          </cell>
        </row>
        <row r="17">
          <cell r="B17">
            <v>15.950000000000001</v>
          </cell>
          <cell r="C17">
            <v>21.6</v>
          </cell>
          <cell r="D17">
            <v>13.4</v>
          </cell>
          <cell r="E17">
            <v>78.25</v>
          </cell>
          <cell r="F17">
            <v>88</v>
          </cell>
          <cell r="G17">
            <v>67</v>
          </cell>
          <cell r="H17">
            <v>8.64</v>
          </cell>
          <cell r="I17" t="str">
            <v>NO</v>
          </cell>
          <cell r="J17">
            <v>30.96</v>
          </cell>
          <cell r="K17">
            <v>0</v>
          </cell>
        </row>
        <row r="18">
          <cell r="B18">
            <v>13.258333333333335</v>
          </cell>
          <cell r="C18">
            <v>16.3</v>
          </cell>
          <cell r="D18">
            <v>10.5</v>
          </cell>
          <cell r="E18">
            <v>69.166666666666671</v>
          </cell>
          <cell r="F18">
            <v>81</v>
          </cell>
          <cell r="G18">
            <v>55</v>
          </cell>
          <cell r="H18">
            <v>6.48</v>
          </cell>
          <cell r="I18" t="str">
            <v>NO</v>
          </cell>
          <cell r="J18">
            <v>17.64</v>
          </cell>
          <cell r="K18">
            <v>0</v>
          </cell>
        </row>
        <row r="19">
          <cell r="B19">
            <v>13.399999999999999</v>
          </cell>
          <cell r="C19">
            <v>18.100000000000001</v>
          </cell>
          <cell r="D19">
            <v>10.5</v>
          </cell>
          <cell r="E19">
            <v>62.083333333333336</v>
          </cell>
          <cell r="F19">
            <v>77</v>
          </cell>
          <cell r="G19">
            <v>40</v>
          </cell>
          <cell r="H19">
            <v>6.84</v>
          </cell>
          <cell r="I19" t="str">
            <v>NO</v>
          </cell>
          <cell r="J19">
            <v>19.440000000000001</v>
          </cell>
          <cell r="K19">
            <v>0</v>
          </cell>
        </row>
        <row r="20">
          <cell r="B20">
            <v>13.970833333333331</v>
          </cell>
          <cell r="C20">
            <v>20.2</v>
          </cell>
          <cell r="D20">
            <v>9.9</v>
          </cell>
          <cell r="E20">
            <v>65</v>
          </cell>
          <cell r="F20">
            <v>82</v>
          </cell>
          <cell r="G20">
            <v>42</v>
          </cell>
          <cell r="H20">
            <v>9</v>
          </cell>
          <cell r="I20" t="str">
            <v>NO</v>
          </cell>
          <cell r="J20">
            <v>25.92</v>
          </cell>
          <cell r="K20">
            <v>0</v>
          </cell>
        </row>
        <row r="21">
          <cell r="B21">
            <v>14.708333333333334</v>
          </cell>
          <cell r="C21">
            <v>22.2</v>
          </cell>
          <cell r="D21">
            <v>10.199999999999999</v>
          </cell>
          <cell r="E21">
            <v>69</v>
          </cell>
          <cell r="F21">
            <v>84</v>
          </cell>
          <cell r="G21">
            <v>48</v>
          </cell>
          <cell r="H21">
            <v>0</v>
          </cell>
          <cell r="I21" t="str">
            <v>NO</v>
          </cell>
          <cell r="J21">
            <v>14.76</v>
          </cell>
          <cell r="K21">
            <v>0</v>
          </cell>
        </row>
        <row r="22">
          <cell r="B22">
            <v>17.349999999999998</v>
          </cell>
          <cell r="C22">
            <v>25.6</v>
          </cell>
          <cell r="D22">
            <v>10.6</v>
          </cell>
          <cell r="E22">
            <v>71.75</v>
          </cell>
          <cell r="F22">
            <v>90</v>
          </cell>
          <cell r="G22">
            <v>47</v>
          </cell>
          <cell r="H22">
            <v>0</v>
          </cell>
          <cell r="I22" t="str">
            <v>SO</v>
          </cell>
          <cell r="J22">
            <v>19.440000000000001</v>
          </cell>
          <cell r="K22">
            <v>0</v>
          </cell>
        </row>
        <row r="23">
          <cell r="B23">
            <v>18.283333333333335</v>
          </cell>
          <cell r="C23">
            <v>26.7</v>
          </cell>
          <cell r="D23">
            <v>10.3</v>
          </cell>
          <cell r="E23">
            <v>76.833333333333329</v>
          </cell>
          <cell r="F23">
            <v>95</v>
          </cell>
          <cell r="G23">
            <v>48</v>
          </cell>
          <cell r="H23">
            <v>0</v>
          </cell>
          <cell r="I23" t="str">
            <v>SO</v>
          </cell>
          <cell r="J23">
            <v>0</v>
          </cell>
          <cell r="K23">
            <v>0</v>
          </cell>
        </row>
        <row r="24">
          <cell r="B24">
            <v>20.312499999999996</v>
          </cell>
          <cell r="C24">
            <v>29.3</v>
          </cell>
          <cell r="D24">
            <v>13</v>
          </cell>
          <cell r="E24">
            <v>68.416666666666671</v>
          </cell>
          <cell r="F24">
            <v>94</v>
          </cell>
          <cell r="G24">
            <v>29</v>
          </cell>
          <cell r="H24">
            <v>0</v>
          </cell>
          <cell r="I24" t="str">
            <v>SO</v>
          </cell>
          <cell r="J24">
            <v>5.4</v>
          </cell>
          <cell r="K24">
            <v>0</v>
          </cell>
        </row>
        <row r="25">
          <cell r="B25">
            <v>18.879166666666666</v>
          </cell>
          <cell r="C25">
            <v>30.6</v>
          </cell>
          <cell r="D25">
            <v>10</v>
          </cell>
          <cell r="E25">
            <v>69.583333333333329</v>
          </cell>
          <cell r="F25">
            <v>93</v>
          </cell>
          <cell r="G25">
            <v>30</v>
          </cell>
          <cell r="H25">
            <v>0</v>
          </cell>
          <cell r="I25" t="str">
            <v>NE</v>
          </cell>
          <cell r="J25">
            <v>0</v>
          </cell>
          <cell r="K25">
            <v>0</v>
          </cell>
        </row>
        <row r="26">
          <cell r="B26">
            <v>20.291666666666668</v>
          </cell>
          <cell r="C26">
            <v>30.6</v>
          </cell>
          <cell r="D26">
            <v>12.3</v>
          </cell>
          <cell r="E26">
            <v>68.5</v>
          </cell>
          <cell r="F26">
            <v>92</v>
          </cell>
          <cell r="G26">
            <v>29</v>
          </cell>
          <cell r="H26">
            <v>0</v>
          </cell>
          <cell r="I26" t="str">
            <v>L</v>
          </cell>
          <cell r="J26">
            <v>0</v>
          </cell>
          <cell r="K26">
            <v>0</v>
          </cell>
        </row>
        <row r="27">
          <cell r="B27">
            <v>19.716666666666665</v>
          </cell>
          <cell r="C27">
            <v>31.7</v>
          </cell>
          <cell r="D27">
            <v>11.3</v>
          </cell>
          <cell r="E27">
            <v>69.875</v>
          </cell>
          <cell r="F27">
            <v>94</v>
          </cell>
          <cell r="G27">
            <v>29</v>
          </cell>
          <cell r="H27">
            <v>1.08</v>
          </cell>
          <cell r="I27" t="str">
            <v>NE</v>
          </cell>
          <cell r="J27">
            <v>26.28</v>
          </cell>
          <cell r="K27">
            <v>0</v>
          </cell>
        </row>
        <row r="28">
          <cell r="B28">
            <v>20.758333333333333</v>
          </cell>
          <cell r="C28">
            <v>30.8</v>
          </cell>
          <cell r="D28">
            <v>14.4</v>
          </cell>
          <cell r="E28">
            <v>72.125</v>
          </cell>
          <cell r="F28">
            <v>91</v>
          </cell>
          <cell r="G28">
            <v>37</v>
          </cell>
          <cell r="H28">
            <v>12.24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19.854166666666668</v>
          </cell>
          <cell r="C29">
            <v>29.7</v>
          </cell>
          <cell r="D29">
            <v>12.8</v>
          </cell>
          <cell r="E29">
            <v>77.875</v>
          </cell>
          <cell r="F29">
            <v>95</v>
          </cell>
          <cell r="G29">
            <v>46</v>
          </cell>
          <cell r="H29">
            <v>0</v>
          </cell>
          <cell r="I29" t="str">
            <v>NE</v>
          </cell>
          <cell r="J29">
            <v>0.36000000000000004</v>
          </cell>
          <cell r="K29">
            <v>0</v>
          </cell>
        </row>
        <row r="30">
          <cell r="B30">
            <v>22.1875</v>
          </cell>
          <cell r="C30">
            <v>30.1</v>
          </cell>
          <cell r="D30">
            <v>17.899999999999999</v>
          </cell>
          <cell r="E30">
            <v>74.25</v>
          </cell>
          <cell r="F30">
            <v>91</v>
          </cell>
          <cell r="G30">
            <v>37</v>
          </cell>
          <cell r="H30">
            <v>0</v>
          </cell>
          <cell r="I30" t="str">
            <v>SO</v>
          </cell>
          <cell r="J30">
            <v>6.12</v>
          </cell>
          <cell r="K30">
            <v>0</v>
          </cell>
        </row>
        <row r="31">
          <cell r="B31">
            <v>22.479166666666668</v>
          </cell>
          <cell r="C31">
            <v>30.9</v>
          </cell>
          <cell r="D31">
            <v>16.100000000000001</v>
          </cell>
          <cell r="E31">
            <v>71.708333333333329</v>
          </cell>
          <cell r="F31">
            <v>93</v>
          </cell>
          <cell r="G31">
            <v>32</v>
          </cell>
          <cell r="H31">
            <v>0</v>
          </cell>
          <cell r="I31" t="str">
            <v>NE</v>
          </cell>
          <cell r="J31">
            <v>0</v>
          </cell>
          <cell r="K31">
            <v>0</v>
          </cell>
        </row>
        <row r="32">
          <cell r="B32">
            <v>22.541666666666668</v>
          </cell>
          <cell r="C32">
            <v>32.4</v>
          </cell>
          <cell r="D32">
            <v>16</v>
          </cell>
          <cell r="E32">
            <v>66.875</v>
          </cell>
          <cell r="F32">
            <v>93</v>
          </cell>
          <cell r="G32">
            <v>26</v>
          </cell>
          <cell r="H32">
            <v>0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21.583333333333332</v>
          </cell>
          <cell r="C33">
            <v>31.4</v>
          </cell>
          <cell r="D33">
            <v>14</v>
          </cell>
          <cell r="E33">
            <v>68.083333333333329</v>
          </cell>
          <cell r="F33">
            <v>93</v>
          </cell>
          <cell r="G33">
            <v>30</v>
          </cell>
          <cell r="H33">
            <v>1.08</v>
          </cell>
          <cell r="I33" t="str">
            <v>NE</v>
          </cell>
          <cell r="J33">
            <v>24.48</v>
          </cell>
          <cell r="K33">
            <v>0</v>
          </cell>
        </row>
        <row r="34">
          <cell r="B34">
            <v>20.470833333333335</v>
          </cell>
          <cell r="C34">
            <v>30.7</v>
          </cell>
          <cell r="D34">
            <v>12.6</v>
          </cell>
          <cell r="E34">
            <v>68.833333333333329</v>
          </cell>
          <cell r="F34">
            <v>93</v>
          </cell>
          <cell r="G34">
            <v>31</v>
          </cell>
          <cell r="H34">
            <v>1.4400000000000002</v>
          </cell>
          <cell r="I34" t="str">
            <v>NE</v>
          </cell>
          <cell r="J34">
            <v>10.08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28.837499999999999</v>
          </cell>
        </row>
      </sheetData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15.1</v>
          </cell>
          <cell r="C8" t="str">
            <v>*</v>
          </cell>
          <cell r="D8" t="str">
            <v>*</v>
          </cell>
          <cell r="E8">
            <v>87</v>
          </cell>
          <cell r="F8" t="str">
            <v>*</v>
          </cell>
          <cell r="G8" t="str">
            <v>*</v>
          </cell>
          <cell r="H8">
            <v>0</v>
          </cell>
          <cell r="I8" t="str">
            <v>N</v>
          </cell>
          <cell r="J8">
            <v>0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16.600000000000001</v>
          </cell>
          <cell r="C11" t="str">
            <v>*</v>
          </cell>
          <cell r="D11" t="str">
            <v>*</v>
          </cell>
          <cell r="E11">
            <v>89</v>
          </cell>
          <cell r="F11" t="str">
            <v>*</v>
          </cell>
          <cell r="G11" t="str">
            <v>*</v>
          </cell>
          <cell r="H11">
            <v>0</v>
          </cell>
          <cell r="I11" t="str">
            <v>N</v>
          </cell>
          <cell r="J11">
            <v>0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16.600000000000001</v>
          </cell>
          <cell r="C14" t="str">
            <v>*</v>
          </cell>
          <cell r="D14" t="str">
            <v>*</v>
          </cell>
          <cell r="E14">
            <v>89</v>
          </cell>
          <cell r="F14" t="str">
            <v>*</v>
          </cell>
          <cell r="G14" t="str">
            <v>*</v>
          </cell>
          <cell r="H14">
            <v>0</v>
          </cell>
          <cell r="I14" t="str">
            <v>N</v>
          </cell>
          <cell r="J14">
            <v>0</v>
          </cell>
          <cell r="K14" t="str">
            <v>*</v>
          </cell>
        </row>
        <row r="15">
          <cell r="B15">
            <v>28.40909090909091</v>
          </cell>
          <cell r="C15">
            <v>31</v>
          </cell>
          <cell r="D15">
            <v>23</v>
          </cell>
          <cell r="E15">
            <v>64.090909090909093</v>
          </cell>
          <cell r="F15">
            <v>90</v>
          </cell>
          <cell r="G15">
            <v>53</v>
          </cell>
          <cell r="H15">
            <v>15.120000000000001</v>
          </cell>
          <cell r="I15" t="str">
            <v>N</v>
          </cell>
          <cell r="J15">
            <v>34.56</v>
          </cell>
          <cell r="K15">
            <v>0.2</v>
          </cell>
        </row>
        <row r="16">
          <cell r="B16">
            <v>25.783333333333331</v>
          </cell>
          <cell r="C16">
            <v>26.8</v>
          </cell>
          <cell r="D16">
            <v>24.2</v>
          </cell>
          <cell r="E16">
            <v>81.166666666666671</v>
          </cell>
          <cell r="F16">
            <v>89</v>
          </cell>
          <cell r="G16">
            <v>78</v>
          </cell>
          <cell r="H16">
            <v>10.08</v>
          </cell>
          <cell r="I16" t="str">
            <v>N</v>
          </cell>
          <cell r="J16">
            <v>21.240000000000002</v>
          </cell>
          <cell r="K16">
            <v>0</v>
          </cell>
        </row>
        <row r="17">
          <cell r="B17">
            <v>17.708333333333332</v>
          </cell>
          <cell r="C17">
            <v>20</v>
          </cell>
          <cell r="D17">
            <v>15.6</v>
          </cell>
          <cell r="E17">
            <v>70.083333333333329</v>
          </cell>
          <cell r="F17">
            <v>79</v>
          </cell>
          <cell r="G17">
            <v>63</v>
          </cell>
          <cell r="H17">
            <v>11.520000000000001</v>
          </cell>
          <cell r="I17" t="str">
            <v>S</v>
          </cell>
          <cell r="J17">
            <v>24.48</v>
          </cell>
          <cell r="K17">
            <v>0</v>
          </cell>
        </row>
        <row r="18">
          <cell r="B18">
            <v>16.900000000000002</v>
          </cell>
          <cell r="C18">
            <v>19</v>
          </cell>
          <cell r="D18">
            <v>13.5</v>
          </cell>
          <cell r="E18">
            <v>61.25</v>
          </cell>
          <cell r="F18">
            <v>78</v>
          </cell>
          <cell r="G18">
            <v>50</v>
          </cell>
          <cell r="H18">
            <v>10.8</v>
          </cell>
          <cell r="I18" t="str">
            <v>S</v>
          </cell>
          <cell r="J18">
            <v>22.32</v>
          </cell>
          <cell r="K18">
            <v>0</v>
          </cell>
        </row>
        <row r="19">
          <cell r="B19">
            <v>16.772727272727273</v>
          </cell>
          <cell r="C19">
            <v>20.6</v>
          </cell>
          <cell r="D19">
            <v>13.3</v>
          </cell>
          <cell r="E19">
            <v>55.272727272727273</v>
          </cell>
          <cell r="F19">
            <v>70</v>
          </cell>
          <cell r="G19">
            <v>43</v>
          </cell>
          <cell r="H19">
            <v>8.64</v>
          </cell>
          <cell r="I19" t="str">
            <v>S</v>
          </cell>
          <cell r="J19">
            <v>20.16</v>
          </cell>
          <cell r="K19">
            <v>0</v>
          </cell>
        </row>
        <row r="20">
          <cell r="B20">
            <v>16.928571428571431</v>
          </cell>
          <cell r="C20">
            <v>20.9</v>
          </cell>
          <cell r="D20">
            <v>10.9</v>
          </cell>
          <cell r="E20">
            <v>56</v>
          </cell>
          <cell r="F20">
            <v>79</v>
          </cell>
          <cell r="G20">
            <v>38</v>
          </cell>
          <cell r="H20">
            <v>8.2799999999999994</v>
          </cell>
          <cell r="I20" t="str">
            <v>S</v>
          </cell>
          <cell r="J20">
            <v>17.28</v>
          </cell>
          <cell r="K20">
            <v>0.2</v>
          </cell>
        </row>
        <row r="21">
          <cell r="B21">
            <v>19.783333333333335</v>
          </cell>
          <cell r="C21">
            <v>23.6</v>
          </cell>
          <cell r="D21">
            <v>14</v>
          </cell>
          <cell r="E21">
            <v>58.666666666666664</v>
          </cell>
          <cell r="F21">
            <v>75</v>
          </cell>
          <cell r="G21">
            <v>46</v>
          </cell>
          <cell r="H21">
            <v>7.9200000000000008</v>
          </cell>
          <cell r="I21" t="str">
            <v>S</v>
          </cell>
          <cell r="J21">
            <v>18</v>
          </cell>
          <cell r="K21">
            <v>0</v>
          </cell>
        </row>
        <row r="22">
          <cell r="B22">
            <v>20.211111111111112</v>
          </cell>
          <cell r="C22">
            <v>26.6</v>
          </cell>
          <cell r="D22">
            <v>13.8</v>
          </cell>
          <cell r="E22">
            <v>66.944444444444443</v>
          </cell>
          <cell r="F22">
            <v>86</v>
          </cell>
          <cell r="G22">
            <v>47</v>
          </cell>
          <cell r="H22">
            <v>8.64</v>
          </cell>
          <cell r="I22" t="str">
            <v>S</v>
          </cell>
          <cell r="J22">
            <v>19.8</v>
          </cell>
          <cell r="K22">
            <v>0</v>
          </cell>
        </row>
        <row r="23">
          <cell r="B23">
            <v>21.520000000000003</v>
          </cell>
          <cell r="C23">
            <v>29.7</v>
          </cell>
          <cell r="D23">
            <v>16</v>
          </cell>
          <cell r="E23">
            <v>72.2</v>
          </cell>
          <cell r="F23">
            <v>90</v>
          </cell>
          <cell r="G23">
            <v>43</v>
          </cell>
          <cell r="H23">
            <v>7.9200000000000008</v>
          </cell>
          <cell r="I23" t="str">
            <v>S</v>
          </cell>
          <cell r="J23">
            <v>18</v>
          </cell>
          <cell r="K23">
            <v>0</v>
          </cell>
        </row>
        <row r="24">
          <cell r="B24">
            <v>24.800000000000004</v>
          </cell>
          <cell r="C24">
            <v>30.8</v>
          </cell>
          <cell r="D24">
            <v>17.8</v>
          </cell>
          <cell r="E24">
            <v>57.5</v>
          </cell>
          <cell r="F24">
            <v>88</v>
          </cell>
          <cell r="G24">
            <v>30</v>
          </cell>
          <cell r="H24">
            <v>8.64</v>
          </cell>
          <cell r="I24" t="str">
            <v>NE</v>
          </cell>
          <cell r="J24">
            <v>16.2</v>
          </cell>
          <cell r="K24">
            <v>0</v>
          </cell>
        </row>
        <row r="25">
          <cell r="B25">
            <v>23.581250000000001</v>
          </cell>
          <cell r="C25">
            <v>31.3</v>
          </cell>
          <cell r="D25">
            <v>13.8</v>
          </cell>
          <cell r="E25">
            <v>62.875</v>
          </cell>
          <cell r="F25">
            <v>92</v>
          </cell>
          <cell r="G25">
            <v>33</v>
          </cell>
          <cell r="H25">
            <v>6.12</v>
          </cell>
          <cell r="I25" t="str">
            <v>O</v>
          </cell>
          <cell r="J25">
            <v>12.96</v>
          </cell>
          <cell r="K25">
            <v>0</v>
          </cell>
        </row>
        <row r="26">
          <cell r="B26">
            <v>24.53125</v>
          </cell>
          <cell r="C26">
            <v>31</v>
          </cell>
          <cell r="D26">
            <v>16.399999999999999</v>
          </cell>
          <cell r="E26">
            <v>64.5</v>
          </cell>
          <cell r="F26">
            <v>92</v>
          </cell>
          <cell r="G26">
            <v>32</v>
          </cell>
          <cell r="H26">
            <v>10.08</v>
          </cell>
          <cell r="I26" t="str">
            <v>O</v>
          </cell>
          <cell r="J26">
            <v>20.88</v>
          </cell>
          <cell r="K26">
            <v>0</v>
          </cell>
        </row>
        <row r="27">
          <cell r="B27">
            <v>24.493749999999995</v>
          </cell>
          <cell r="C27">
            <v>31.3</v>
          </cell>
          <cell r="D27">
            <v>15.6</v>
          </cell>
          <cell r="E27">
            <v>64.8125</v>
          </cell>
          <cell r="F27">
            <v>94</v>
          </cell>
          <cell r="G27">
            <v>38</v>
          </cell>
          <cell r="H27">
            <v>9.3600000000000012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24.386666666666667</v>
          </cell>
          <cell r="C28">
            <v>29.2</v>
          </cell>
          <cell r="D28">
            <v>18.7</v>
          </cell>
          <cell r="E28">
            <v>69.400000000000006</v>
          </cell>
          <cell r="F28">
            <v>92</v>
          </cell>
          <cell r="G28">
            <v>48</v>
          </cell>
          <cell r="H28">
            <v>9</v>
          </cell>
          <cell r="I28" t="str">
            <v>O</v>
          </cell>
          <cell r="J28">
            <v>22.68</v>
          </cell>
          <cell r="K28">
            <v>0</v>
          </cell>
        </row>
        <row r="29">
          <cell r="B29">
            <v>22.542857142857144</v>
          </cell>
          <cell r="C29">
            <v>24.7</v>
          </cell>
          <cell r="D29">
            <v>19.3</v>
          </cell>
          <cell r="E29">
            <v>82.857142857142861</v>
          </cell>
          <cell r="F29">
            <v>96</v>
          </cell>
          <cell r="G29">
            <v>74</v>
          </cell>
          <cell r="H29">
            <v>2.8800000000000003</v>
          </cell>
          <cell r="I29" t="str">
            <v>SO</v>
          </cell>
          <cell r="J29">
            <v>16.559999999999999</v>
          </cell>
          <cell r="K29">
            <v>0</v>
          </cell>
        </row>
        <row r="30">
          <cell r="B30">
            <v>25.583333333333332</v>
          </cell>
          <cell r="C30">
            <v>29.4</v>
          </cell>
          <cell r="D30">
            <v>19.899999999999999</v>
          </cell>
          <cell r="E30">
            <v>67.75</v>
          </cell>
          <cell r="F30">
            <v>86</v>
          </cell>
          <cell r="G30">
            <v>53</v>
          </cell>
          <cell r="H30">
            <v>8.64</v>
          </cell>
          <cell r="I30" t="str">
            <v>NO</v>
          </cell>
          <cell r="J30">
            <v>20.16</v>
          </cell>
          <cell r="K30">
            <v>0</v>
          </cell>
        </row>
        <row r="31">
          <cell r="B31">
            <v>24.917647058823526</v>
          </cell>
          <cell r="C31">
            <v>30.6</v>
          </cell>
          <cell r="D31">
            <v>18.8</v>
          </cell>
          <cell r="E31">
            <v>74.411764705882348</v>
          </cell>
          <cell r="F31">
            <v>93</v>
          </cell>
          <cell r="G31">
            <v>44</v>
          </cell>
          <cell r="H31">
            <v>6.48</v>
          </cell>
          <cell r="I31" t="str">
            <v>NO</v>
          </cell>
          <cell r="J31">
            <v>19.8</v>
          </cell>
          <cell r="K31">
            <v>0</v>
          </cell>
        </row>
        <row r="32">
          <cell r="B32">
            <v>26.428571428571427</v>
          </cell>
          <cell r="C32">
            <v>31.6</v>
          </cell>
          <cell r="D32">
            <v>19.899999999999999</v>
          </cell>
          <cell r="E32">
            <v>61.571428571428569</v>
          </cell>
          <cell r="F32">
            <v>91</v>
          </cell>
          <cell r="G32">
            <v>33</v>
          </cell>
          <cell r="H32">
            <v>7.5600000000000005</v>
          </cell>
          <cell r="I32" t="str">
            <v>SE</v>
          </cell>
          <cell r="J32">
            <v>20.16</v>
          </cell>
          <cell r="K32">
            <v>0.2</v>
          </cell>
        </row>
        <row r="33">
          <cell r="B33">
            <v>25.533333333333335</v>
          </cell>
          <cell r="C33">
            <v>31.2</v>
          </cell>
          <cell r="D33">
            <v>16.899999999999999</v>
          </cell>
          <cell r="E33">
            <v>61.8</v>
          </cell>
          <cell r="F33">
            <v>93</v>
          </cell>
          <cell r="G33">
            <v>39</v>
          </cell>
          <cell r="H33">
            <v>9.3600000000000012</v>
          </cell>
          <cell r="I33" t="str">
            <v>N</v>
          </cell>
          <cell r="J33">
            <v>20.16</v>
          </cell>
          <cell r="K33">
            <v>0.4</v>
          </cell>
        </row>
        <row r="34">
          <cell r="B34">
            <v>21.987499999999997</v>
          </cell>
          <cell r="C34">
            <v>30.6</v>
          </cell>
          <cell r="D34">
            <v>15.8</v>
          </cell>
          <cell r="E34">
            <v>74.041666666666671</v>
          </cell>
          <cell r="F34">
            <v>94</v>
          </cell>
          <cell r="G34">
            <v>37</v>
          </cell>
          <cell r="H34">
            <v>8.2799999999999994</v>
          </cell>
          <cell r="I34" t="str">
            <v>O</v>
          </cell>
          <cell r="J34">
            <v>21.6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23.979166666666671</v>
          </cell>
        </row>
      </sheetData>
      <sheetData sheetId="5">
        <row r="5">
          <cell r="B5">
            <v>19.408333333333335</v>
          </cell>
          <cell r="C5">
            <v>23.3</v>
          </cell>
          <cell r="D5">
            <v>16.8</v>
          </cell>
          <cell r="E5">
            <v>89.916666666666671</v>
          </cell>
          <cell r="F5">
            <v>98</v>
          </cell>
          <cell r="G5">
            <v>71</v>
          </cell>
          <cell r="H5">
            <v>7.5600000000000005</v>
          </cell>
          <cell r="I5" t="str">
            <v>SO</v>
          </cell>
          <cell r="J5">
            <v>20.88</v>
          </cell>
          <cell r="K5">
            <v>0.2</v>
          </cell>
        </row>
        <row r="6">
          <cell r="B6">
            <v>14.608333333333333</v>
          </cell>
          <cell r="C6">
            <v>18.100000000000001</v>
          </cell>
          <cell r="D6">
            <v>13.4</v>
          </cell>
          <cell r="E6">
            <v>93.583333333333329</v>
          </cell>
          <cell r="F6">
            <v>98</v>
          </cell>
          <cell r="G6">
            <v>92</v>
          </cell>
          <cell r="H6">
            <v>7.5600000000000005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13.13</v>
          </cell>
          <cell r="C7">
            <v>14.1</v>
          </cell>
          <cell r="D7">
            <v>11.6</v>
          </cell>
          <cell r="E7">
            <v>87.8</v>
          </cell>
          <cell r="F7">
            <v>97</v>
          </cell>
          <cell r="G7">
            <v>83</v>
          </cell>
          <cell r="H7">
            <v>3.6</v>
          </cell>
          <cell r="I7" t="str">
            <v>SO</v>
          </cell>
          <cell r="J7">
            <v>16.559999999999999</v>
          </cell>
          <cell r="K7">
            <v>0</v>
          </cell>
        </row>
        <row r="8">
          <cell r="B8">
            <v>14.766666666666667</v>
          </cell>
          <cell r="C8">
            <v>16.2</v>
          </cell>
          <cell r="D8">
            <v>13.5</v>
          </cell>
          <cell r="E8">
            <v>87.333333333333329</v>
          </cell>
          <cell r="F8">
            <v>91</v>
          </cell>
          <cell r="G8">
            <v>83</v>
          </cell>
          <cell r="H8">
            <v>2.52</v>
          </cell>
          <cell r="I8" t="str">
            <v>SO</v>
          </cell>
          <cell r="J8">
            <v>15.48</v>
          </cell>
          <cell r="K8">
            <v>6</v>
          </cell>
        </row>
        <row r="9">
          <cell r="B9">
            <v>15.085714285714285</v>
          </cell>
          <cell r="C9">
            <v>17.3</v>
          </cell>
          <cell r="D9">
            <v>12.2</v>
          </cell>
          <cell r="E9">
            <v>86.714285714285708</v>
          </cell>
          <cell r="F9">
            <v>97</v>
          </cell>
          <cell r="G9">
            <v>81</v>
          </cell>
          <cell r="H9">
            <v>6.12</v>
          </cell>
          <cell r="I9" t="str">
            <v>SO</v>
          </cell>
          <cell r="J9">
            <v>19.440000000000001</v>
          </cell>
          <cell r="K9">
            <v>0</v>
          </cell>
        </row>
        <row r="10">
          <cell r="B10">
            <v>14.775</v>
          </cell>
          <cell r="C10">
            <v>15.8</v>
          </cell>
          <cell r="D10">
            <v>12.8</v>
          </cell>
          <cell r="E10">
            <v>74.625</v>
          </cell>
          <cell r="F10">
            <v>84</v>
          </cell>
          <cell r="G10">
            <v>69</v>
          </cell>
          <cell r="H10">
            <v>6.48</v>
          </cell>
          <cell r="I10" t="str">
            <v>SO</v>
          </cell>
          <cell r="J10">
            <v>14.04</v>
          </cell>
          <cell r="K10">
            <v>0</v>
          </cell>
        </row>
        <row r="11">
          <cell r="B11">
            <v>13.290909090909093</v>
          </cell>
          <cell r="C11">
            <v>15.4</v>
          </cell>
          <cell r="D11">
            <v>10.5</v>
          </cell>
          <cell r="E11">
            <v>78.454545454545453</v>
          </cell>
          <cell r="F11">
            <v>91</v>
          </cell>
          <cell r="G11">
            <v>69</v>
          </cell>
          <cell r="H11">
            <v>11.16</v>
          </cell>
          <cell r="I11" t="str">
            <v>SO</v>
          </cell>
          <cell r="J11">
            <v>28.8</v>
          </cell>
          <cell r="K11">
            <v>1</v>
          </cell>
        </row>
        <row r="12">
          <cell r="B12">
            <v>14.523076923076925</v>
          </cell>
          <cell r="C12">
            <v>18.8</v>
          </cell>
          <cell r="D12">
            <v>6</v>
          </cell>
          <cell r="E12">
            <v>68.461538461538467</v>
          </cell>
          <cell r="F12">
            <v>99</v>
          </cell>
          <cell r="G12">
            <v>46</v>
          </cell>
          <cell r="H12">
            <v>11.16</v>
          </cell>
          <cell r="I12" t="str">
            <v>SO</v>
          </cell>
          <cell r="J12">
            <v>27</v>
          </cell>
          <cell r="K12">
            <v>0</v>
          </cell>
        </row>
        <row r="13">
          <cell r="B13">
            <v>15.508333333333333</v>
          </cell>
          <cell r="C13">
            <v>21.9</v>
          </cell>
          <cell r="D13">
            <v>11.2</v>
          </cell>
          <cell r="E13">
            <v>83.583333333333329</v>
          </cell>
          <cell r="F13">
            <v>94</v>
          </cell>
          <cell r="G13">
            <v>63</v>
          </cell>
          <cell r="H13">
            <v>18</v>
          </cell>
          <cell r="I13" t="str">
            <v>SO</v>
          </cell>
          <cell r="J13">
            <v>30.240000000000002</v>
          </cell>
          <cell r="K13">
            <v>0</v>
          </cell>
        </row>
        <row r="14">
          <cell r="B14">
            <v>20.245833333333334</v>
          </cell>
          <cell r="C14">
            <v>27.2</v>
          </cell>
          <cell r="D14">
            <v>15.7</v>
          </cell>
          <cell r="E14">
            <v>81.041666666666671</v>
          </cell>
          <cell r="F14">
            <v>92</v>
          </cell>
          <cell r="G14">
            <v>58</v>
          </cell>
          <cell r="H14">
            <v>20.88</v>
          </cell>
          <cell r="I14" t="str">
            <v>SO</v>
          </cell>
          <cell r="J14">
            <v>53.28</v>
          </cell>
          <cell r="K14">
            <v>0</v>
          </cell>
        </row>
        <row r="15">
          <cell r="B15">
            <v>23.408333333333331</v>
          </cell>
          <cell r="C15">
            <v>26.3</v>
          </cell>
          <cell r="D15">
            <v>20.8</v>
          </cell>
          <cell r="E15">
            <v>80.125</v>
          </cell>
          <cell r="F15">
            <v>92</v>
          </cell>
          <cell r="G15">
            <v>65</v>
          </cell>
          <cell r="H15">
            <v>13.68</v>
          </cell>
          <cell r="I15" t="str">
            <v>SO</v>
          </cell>
          <cell r="J15">
            <v>33.119999999999997</v>
          </cell>
          <cell r="K15">
            <v>0</v>
          </cell>
        </row>
        <row r="16">
          <cell r="B16">
            <v>23.064285714285713</v>
          </cell>
          <cell r="C16">
            <v>29.3</v>
          </cell>
          <cell r="D16">
            <v>18</v>
          </cell>
          <cell r="E16">
            <v>79</v>
          </cell>
          <cell r="F16">
            <v>97</v>
          </cell>
          <cell r="G16">
            <v>55</v>
          </cell>
          <cell r="H16">
            <v>16.2</v>
          </cell>
          <cell r="I16" t="str">
            <v>SO</v>
          </cell>
          <cell r="J16">
            <v>11.7</v>
          </cell>
          <cell r="K16">
            <v>6.8</v>
          </cell>
        </row>
        <row r="17">
          <cell r="B17">
            <v>13.413333333333334</v>
          </cell>
          <cell r="C17">
            <v>18</v>
          </cell>
          <cell r="D17">
            <v>10.8</v>
          </cell>
          <cell r="E17">
            <v>76.733333333333334</v>
          </cell>
          <cell r="F17">
            <v>88</v>
          </cell>
          <cell r="G17">
            <v>47</v>
          </cell>
          <cell r="H17">
            <v>6.12</v>
          </cell>
          <cell r="I17" t="str">
            <v>SO</v>
          </cell>
          <cell r="J17">
            <v>35.64</v>
          </cell>
          <cell r="K17">
            <v>1.5999999999999999</v>
          </cell>
        </row>
        <row r="18">
          <cell r="B18">
            <v>12.65</v>
          </cell>
          <cell r="C18">
            <v>13.7</v>
          </cell>
          <cell r="D18">
            <v>10.5</v>
          </cell>
          <cell r="E18">
            <v>63.625</v>
          </cell>
          <cell r="F18">
            <v>72</v>
          </cell>
          <cell r="G18">
            <v>55</v>
          </cell>
          <cell r="H18">
            <v>4.32</v>
          </cell>
          <cell r="I18" t="str">
            <v>SO</v>
          </cell>
          <cell r="J18">
            <v>17.28</v>
          </cell>
          <cell r="K18">
            <v>0</v>
          </cell>
        </row>
        <row r="19">
          <cell r="B19">
            <v>12.600000000000001</v>
          </cell>
          <cell r="C19">
            <v>15.1</v>
          </cell>
          <cell r="D19">
            <v>9.6999999999999993</v>
          </cell>
          <cell r="E19">
            <v>62.727272727272727</v>
          </cell>
          <cell r="F19">
            <v>82</v>
          </cell>
          <cell r="G19">
            <v>47</v>
          </cell>
          <cell r="H19">
            <v>7.9200000000000008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12.916666666666668</v>
          </cell>
          <cell r="C20">
            <v>19</v>
          </cell>
          <cell r="D20">
            <v>8.1</v>
          </cell>
          <cell r="E20">
            <v>65.944444444444443</v>
          </cell>
          <cell r="F20">
            <v>88</v>
          </cell>
          <cell r="G20">
            <v>43</v>
          </cell>
          <cell r="H20">
            <v>4.32</v>
          </cell>
          <cell r="I20" t="str">
            <v>SO</v>
          </cell>
          <cell r="J20">
            <v>15.48</v>
          </cell>
          <cell r="K20">
            <v>0</v>
          </cell>
        </row>
        <row r="21">
          <cell r="B21">
            <v>11.620833333333332</v>
          </cell>
          <cell r="C21">
            <v>20.3</v>
          </cell>
          <cell r="D21">
            <v>5.9</v>
          </cell>
          <cell r="E21">
            <v>74.666666666666671</v>
          </cell>
          <cell r="F21">
            <v>92</v>
          </cell>
          <cell r="G21">
            <v>42</v>
          </cell>
          <cell r="H21">
            <v>2.16</v>
          </cell>
          <cell r="I21" t="str">
            <v>SO</v>
          </cell>
          <cell r="J21">
            <v>12.24</v>
          </cell>
          <cell r="K21">
            <v>0</v>
          </cell>
        </row>
        <row r="22">
          <cell r="B22">
            <v>15.733333333333329</v>
          </cell>
          <cell r="C22">
            <v>24.2</v>
          </cell>
          <cell r="D22">
            <v>10.9</v>
          </cell>
          <cell r="E22">
            <v>74.25</v>
          </cell>
          <cell r="F22">
            <v>89</v>
          </cell>
          <cell r="G22">
            <v>47</v>
          </cell>
          <cell r="H22">
            <v>3.24</v>
          </cell>
          <cell r="I22" t="str">
            <v>SO</v>
          </cell>
          <cell r="J22">
            <v>13.68</v>
          </cell>
          <cell r="K22">
            <v>0.2</v>
          </cell>
        </row>
        <row r="23">
          <cell r="B23">
            <v>16.479166666666664</v>
          </cell>
          <cell r="C23">
            <v>25.9</v>
          </cell>
          <cell r="D23">
            <v>9.5</v>
          </cell>
          <cell r="E23">
            <v>80.208333333333329</v>
          </cell>
          <cell r="F23">
            <v>99</v>
          </cell>
          <cell r="G23">
            <v>40</v>
          </cell>
          <cell r="H23">
            <v>9</v>
          </cell>
          <cell r="I23" t="str">
            <v>SO</v>
          </cell>
          <cell r="J23">
            <v>20.16</v>
          </cell>
          <cell r="K23">
            <v>0</v>
          </cell>
        </row>
        <row r="24">
          <cell r="B24">
            <v>17.779166666666665</v>
          </cell>
          <cell r="C24">
            <v>27.4</v>
          </cell>
          <cell r="D24">
            <v>9.6999999999999993</v>
          </cell>
          <cell r="E24">
            <v>77.125</v>
          </cell>
          <cell r="F24">
            <v>99</v>
          </cell>
          <cell r="G24">
            <v>38</v>
          </cell>
          <cell r="H24">
            <v>9</v>
          </cell>
          <cell r="I24" t="str">
            <v>SO</v>
          </cell>
          <cell r="J24">
            <v>26.28</v>
          </cell>
          <cell r="K24">
            <v>0</v>
          </cell>
        </row>
        <row r="25">
          <cell r="B25">
            <v>19.020833333333332</v>
          </cell>
          <cell r="C25">
            <v>28.4</v>
          </cell>
          <cell r="D25">
            <v>10.3</v>
          </cell>
          <cell r="E25">
            <v>71.5</v>
          </cell>
          <cell r="F25">
            <v>99</v>
          </cell>
          <cell r="G25">
            <v>31</v>
          </cell>
          <cell r="H25">
            <v>1.8</v>
          </cell>
          <cell r="I25" t="str">
            <v>SO</v>
          </cell>
          <cell r="J25">
            <v>14.04</v>
          </cell>
          <cell r="K25">
            <v>0</v>
          </cell>
        </row>
        <row r="26">
          <cell r="B26">
            <v>19.433333333333334</v>
          </cell>
          <cell r="C26">
            <v>29.4</v>
          </cell>
          <cell r="D26">
            <v>11.1</v>
          </cell>
          <cell r="E26">
            <v>70.041666666666671</v>
          </cell>
          <cell r="F26">
            <v>93</v>
          </cell>
          <cell r="G26">
            <v>27</v>
          </cell>
          <cell r="H26">
            <v>8.2799999999999994</v>
          </cell>
          <cell r="I26" t="str">
            <v>SO</v>
          </cell>
          <cell r="J26">
            <v>27</v>
          </cell>
          <cell r="K26">
            <v>0</v>
          </cell>
        </row>
        <row r="27">
          <cell r="B27">
            <v>20.070833333333336</v>
          </cell>
          <cell r="C27">
            <v>29.9</v>
          </cell>
          <cell r="D27">
            <v>11.9</v>
          </cell>
          <cell r="E27">
            <v>65.458333333333329</v>
          </cell>
          <cell r="F27">
            <v>93</v>
          </cell>
          <cell r="G27">
            <v>29</v>
          </cell>
          <cell r="H27">
            <v>13.32</v>
          </cell>
          <cell r="I27" t="str">
            <v>SO</v>
          </cell>
          <cell r="J27">
            <v>33.480000000000004</v>
          </cell>
          <cell r="K27">
            <v>0</v>
          </cell>
        </row>
        <row r="28">
          <cell r="B28">
            <v>21.124999999999996</v>
          </cell>
          <cell r="C28">
            <v>29.1</v>
          </cell>
          <cell r="D28">
            <v>15</v>
          </cell>
          <cell r="E28">
            <v>69.458333333333329</v>
          </cell>
          <cell r="F28">
            <v>90</v>
          </cell>
          <cell r="G28">
            <v>42</v>
          </cell>
          <cell r="H28">
            <v>11.520000000000001</v>
          </cell>
          <cell r="I28" t="str">
            <v>SO</v>
          </cell>
          <cell r="J28">
            <v>39.96</v>
          </cell>
          <cell r="K28">
            <v>0</v>
          </cell>
        </row>
        <row r="29">
          <cell r="B29">
            <v>17.916666666666668</v>
          </cell>
          <cell r="C29">
            <v>22.3</v>
          </cell>
          <cell r="D29">
            <v>15.4</v>
          </cell>
          <cell r="E29">
            <v>90.458333333333329</v>
          </cell>
          <cell r="F29">
            <v>99</v>
          </cell>
          <cell r="G29">
            <v>75</v>
          </cell>
          <cell r="H29">
            <v>3.9600000000000004</v>
          </cell>
          <cell r="I29" t="str">
            <v>SO</v>
          </cell>
          <cell r="J29">
            <v>15.840000000000002</v>
          </cell>
          <cell r="K29">
            <v>0</v>
          </cell>
        </row>
        <row r="30">
          <cell r="B30">
            <v>18.375000000000004</v>
          </cell>
          <cell r="C30">
            <v>24.8</v>
          </cell>
          <cell r="D30">
            <v>15.6</v>
          </cell>
          <cell r="E30">
            <v>87.791666666666671</v>
          </cell>
          <cell r="F30">
            <v>99</v>
          </cell>
          <cell r="G30">
            <v>62</v>
          </cell>
          <cell r="H30">
            <v>6.12</v>
          </cell>
          <cell r="I30" t="str">
            <v>SO</v>
          </cell>
          <cell r="J30">
            <v>13.32</v>
          </cell>
          <cell r="K30">
            <v>0</v>
          </cell>
        </row>
        <row r="31">
          <cell r="B31">
            <v>20.516666666666662</v>
          </cell>
          <cell r="C31">
            <v>28.3</v>
          </cell>
          <cell r="D31">
            <v>15.5</v>
          </cell>
          <cell r="E31">
            <v>81.875</v>
          </cell>
          <cell r="F31">
            <v>99</v>
          </cell>
          <cell r="G31">
            <v>48</v>
          </cell>
          <cell r="H31">
            <v>3.9600000000000004</v>
          </cell>
          <cell r="I31" t="str">
            <v>SO</v>
          </cell>
          <cell r="J31">
            <v>12.24</v>
          </cell>
          <cell r="K31">
            <v>0</v>
          </cell>
        </row>
        <row r="32">
          <cell r="B32">
            <v>21.329166666666673</v>
          </cell>
          <cell r="C32">
            <v>27.3</v>
          </cell>
          <cell r="D32">
            <v>17.5</v>
          </cell>
          <cell r="E32">
            <v>73.916666666666671</v>
          </cell>
          <cell r="F32">
            <v>93</v>
          </cell>
          <cell r="G32">
            <v>43</v>
          </cell>
          <cell r="H32">
            <v>18</v>
          </cell>
          <cell r="I32" t="str">
            <v>SO</v>
          </cell>
          <cell r="J32">
            <v>29.52</v>
          </cell>
          <cell r="K32">
            <v>1.2000000000000002</v>
          </cell>
        </row>
        <row r="33">
          <cell r="B33">
            <v>20.374999999999996</v>
          </cell>
          <cell r="C33">
            <v>30.1</v>
          </cell>
          <cell r="D33">
            <v>13.9</v>
          </cell>
          <cell r="E33">
            <v>74.291666666666671</v>
          </cell>
          <cell r="F33">
            <v>99</v>
          </cell>
          <cell r="G33">
            <v>33</v>
          </cell>
          <cell r="H33">
            <v>10.44</v>
          </cell>
          <cell r="I33" t="str">
            <v>SO</v>
          </cell>
          <cell r="J33">
            <v>25.56</v>
          </cell>
          <cell r="K33">
            <v>0</v>
          </cell>
        </row>
        <row r="34">
          <cell r="B34">
            <v>20.337500000000002</v>
          </cell>
          <cell r="C34">
            <v>29.1</v>
          </cell>
          <cell r="D34">
            <v>14</v>
          </cell>
          <cell r="E34">
            <v>72.541666666666671</v>
          </cell>
          <cell r="F34">
            <v>98</v>
          </cell>
          <cell r="G34">
            <v>35</v>
          </cell>
          <cell r="H34">
            <v>7.9200000000000008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24.104166666666671</v>
          </cell>
        </row>
      </sheetData>
      <sheetData sheetId="5">
        <row r="5">
          <cell r="B5">
            <v>22.575000000000003</v>
          </cell>
          <cell r="C5">
            <v>30.4</v>
          </cell>
          <cell r="D5">
            <v>15.6</v>
          </cell>
          <cell r="E5">
            <v>57.5</v>
          </cell>
          <cell r="F5">
            <v>84</v>
          </cell>
          <cell r="G5">
            <v>31</v>
          </cell>
          <cell r="H5">
            <v>11.520000000000001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22.591666666666665</v>
          </cell>
          <cell r="C6">
            <v>31</v>
          </cell>
          <cell r="D6">
            <v>15.9</v>
          </cell>
          <cell r="E6">
            <v>64.916666666666671</v>
          </cell>
          <cell r="F6">
            <v>91</v>
          </cell>
          <cell r="G6">
            <v>33</v>
          </cell>
          <cell r="H6">
            <v>9.7200000000000006</v>
          </cell>
          <cell r="I6" t="str">
            <v>N</v>
          </cell>
          <cell r="J6">
            <v>19.079999999999998</v>
          </cell>
          <cell r="K6">
            <v>0</v>
          </cell>
        </row>
        <row r="7">
          <cell r="B7">
            <v>22.266666666666666</v>
          </cell>
          <cell r="C7">
            <v>27.6</v>
          </cell>
          <cell r="D7">
            <v>17.899999999999999</v>
          </cell>
          <cell r="E7">
            <v>72.375</v>
          </cell>
          <cell r="F7">
            <v>90</v>
          </cell>
          <cell r="G7">
            <v>49</v>
          </cell>
          <cell r="H7">
            <v>20.16</v>
          </cell>
          <cell r="I7" t="str">
            <v>S</v>
          </cell>
          <cell r="J7">
            <v>33.119999999999997</v>
          </cell>
          <cell r="K7">
            <v>0</v>
          </cell>
        </row>
        <row r="8">
          <cell r="B8">
            <v>21.549999999999997</v>
          </cell>
          <cell r="C8">
            <v>28.7</v>
          </cell>
          <cell r="D8">
            <v>16.600000000000001</v>
          </cell>
          <cell r="E8">
            <v>74.166666666666671</v>
          </cell>
          <cell r="F8">
            <v>95</v>
          </cell>
          <cell r="G8">
            <v>45</v>
          </cell>
          <cell r="H8">
            <v>16.559999999999999</v>
          </cell>
          <cell r="I8" t="str">
            <v>SO</v>
          </cell>
          <cell r="J8">
            <v>28.08</v>
          </cell>
          <cell r="K8">
            <v>0</v>
          </cell>
        </row>
        <row r="9">
          <cell r="B9">
            <v>21.741666666666664</v>
          </cell>
          <cell r="C9">
            <v>30.3</v>
          </cell>
          <cell r="D9">
            <v>15.5</v>
          </cell>
          <cell r="E9">
            <v>69.833333333333329</v>
          </cell>
          <cell r="F9">
            <v>93</v>
          </cell>
          <cell r="G9">
            <v>35</v>
          </cell>
          <cell r="H9">
            <v>21.240000000000002</v>
          </cell>
          <cell r="I9" t="str">
            <v>SO</v>
          </cell>
          <cell r="J9">
            <v>34.200000000000003</v>
          </cell>
          <cell r="K9">
            <v>0</v>
          </cell>
        </row>
        <row r="10">
          <cell r="B10">
            <v>21.824999999999999</v>
          </cell>
          <cell r="C10">
            <v>27.5</v>
          </cell>
          <cell r="D10">
            <v>18.399999999999999</v>
          </cell>
          <cell r="E10">
            <v>72.25</v>
          </cell>
          <cell r="F10">
            <v>90</v>
          </cell>
          <cell r="G10">
            <v>46</v>
          </cell>
          <cell r="H10">
            <v>11.879999999999999</v>
          </cell>
          <cell r="I10" t="str">
            <v>SO</v>
          </cell>
          <cell r="J10">
            <v>18.720000000000002</v>
          </cell>
          <cell r="K10">
            <v>0</v>
          </cell>
        </row>
        <row r="11">
          <cell r="B11">
            <v>20.391666666666666</v>
          </cell>
          <cell r="C11">
            <v>27</v>
          </cell>
          <cell r="D11">
            <v>15.7</v>
          </cell>
          <cell r="E11">
            <v>74.458333333333329</v>
          </cell>
          <cell r="F11">
            <v>94</v>
          </cell>
          <cell r="G11">
            <v>47</v>
          </cell>
          <cell r="H11">
            <v>20.16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19.645833333333339</v>
          </cell>
          <cell r="C12">
            <v>24.8</v>
          </cell>
          <cell r="D12">
            <v>16.8</v>
          </cell>
          <cell r="E12">
            <v>71.541666666666671</v>
          </cell>
          <cell r="F12">
            <v>84</v>
          </cell>
          <cell r="G12">
            <v>50</v>
          </cell>
          <cell r="H12">
            <v>15.48</v>
          </cell>
          <cell r="I12" t="str">
            <v>S</v>
          </cell>
          <cell r="J12">
            <v>25.92</v>
          </cell>
          <cell r="K12">
            <v>0</v>
          </cell>
        </row>
        <row r="13">
          <cell r="B13">
            <v>20.766666666666666</v>
          </cell>
          <cell r="C13">
            <v>29.7</v>
          </cell>
          <cell r="D13">
            <v>13</v>
          </cell>
          <cell r="E13">
            <v>69</v>
          </cell>
          <cell r="F13">
            <v>95</v>
          </cell>
          <cell r="G13">
            <v>34</v>
          </cell>
          <cell r="H13">
            <v>9</v>
          </cell>
          <cell r="I13" t="str">
            <v>SE</v>
          </cell>
          <cell r="J13">
            <v>20.16</v>
          </cell>
          <cell r="K13">
            <v>0</v>
          </cell>
        </row>
        <row r="14">
          <cell r="B14">
            <v>24.575000000000003</v>
          </cell>
          <cell r="C14">
            <v>34.200000000000003</v>
          </cell>
          <cell r="D14">
            <v>16.399999999999999</v>
          </cell>
          <cell r="E14">
            <v>61.166666666666664</v>
          </cell>
          <cell r="F14">
            <v>88</v>
          </cell>
          <cell r="G14">
            <v>30</v>
          </cell>
          <cell r="H14">
            <v>14.76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26.383333333333329</v>
          </cell>
          <cell r="C15">
            <v>32.799999999999997</v>
          </cell>
          <cell r="D15">
            <v>22.4</v>
          </cell>
          <cell r="E15">
            <v>57.791666666666664</v>
          </cell>
          <cell r="F15">
            <v>75</v>
          </cell>
          <cell r="G15">
            <v>31</v>
          </cell>
          <cell r="H15">
            <v>15.120000000000001</v>
          </cell>
          <cell r="I15" t="str">
            <v>NE</v>
          </cell>
          <cell r="J15">
            <v>24.840000000000003</v>
          </cell>
          <cell r="K15">
            <v>0</v>
          </cell>
        </row>
        <row r="16">
          <cell r="B16">
            <v>26.662499999999998</v>
          </cell>
          <cell r="C16">
            <v>34.1</v>
          </cell>
          <cell r="D16">
            <v>20.9</v>
          </cell>
          <cell r="E16">
            <v>54.166666666666664</v>
          </cell>
          <cell r="F16">
            <v>80</v>
          </cell>
          <cell r="G16">
            <v>26</v>
          </cell>
          <cell r="H16">
            <v>19.079999999999998</v>
          </cell>
          <cell r="I16" t="str">
            <v>N</v>
          </cell>
          <cell r="J16">
            <v>41.76</v>
          </cell>
          <cell r="K16">
            <v>0</v>
          </cell>
        </row>
        <row r="17">
          <cell r="B17">
            <v>24.337500000000002</v>
          </cell>
          <cell r="C17">
            <v>30.7</v>
          </cell>
          <cell r="D17">
            <v>19.600000000000001</v>
          </cell>
          <cell r="E17">
            <v>72.375</v>
          </cell>
          <cell r="F17">
            <v>92</v>
          </cell>
          <cell r="G17">
            <v>45</v>
          </cell>
          <cell r="H17">
            <v>20.16</v>
          </cell>
          <cell r="I17" t="str">
            <v>S</v>
          </cell>
          <cell r="J17">
            <v>29.880000000000003</v>
          </cell>
          <cell r="K17">
            <v>0</v>
          </cell>
        </row>
        <row r="18">
          <cell r="B18">
            <v>21.337499999999995</v>
          </cell>
          <cell r="C18">
            <v>28.3</v>
          </cell>
          <cell r="D18">
            <v>15.4</v>
          </cell>
          <cell r="E18">
            <v>68.791666666666671</v>
          </cell>
          <cell r="F18">
            <v>91</v>
          </cell>
          <cell r="G18">
            <v>41</v>
          </cell>
          <cell r="H18">
            <v>18</v>
          </cell>
          <cell r="I18" t="str">
            <v>S</v>
          </cell>
          <cell r="J18">
            <v>33.119999999999997</v>
          </cell>
          <cell r="K18">
            <v>0</v>
          </cell>
        </row>
        <row r="19">
          <cell r="B19">
            <v>20.529166666666669</v>
          </cell>
          <cell r="C19">
            <v>27.5</v>
          </cell>
          <cell r="D19">
            <v>15</v>
          </cell>
          <cell r="E19">
            <v>68.791666666666671</v>
          </cell>
          <cell r="F19">
            <v>89</v>
          </cell>
          <cell r="G19">
            <v>46</v>
          </cell>
          <cell r="H19">
            <v>15.48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19.812499999999996</v>
          </cell>
          <cell r="C20">
            <v>27.1</v>
          </cell>
          <cell r="D20">
            <v>13.7</v>
          </cell>
          <cell r="E20">
            <v>67</v>
          </cell>
          <cell r="F20">
            <v>84</v>
          </cell>
          <cell r="G20">
            <v>43</v>
          </cell>
          <cell r="H20">
            <v>16.559999999999999</v>
          </cell>
          <cell r="I20" t="str">
            <v>S</v>
          </cell>
          <cell r="J20">
            <v>28.44</v>
          </cell>
          <cell r="K20">
            <v>0</v>
          </cell>
        </row>
        <row r="21">
          <cell r="B21">
            <v>20.712500000000006</v>
          </cell>
          <cell r="C21">
            <v>28.5</v>
          </cell>
          <cell r="D21">
            <v>14.7</v>
          </cell>
          <cell r="E21">
            <v>70.166666666666671</v>
          </cell>
          <cell r="F21">
            <v>93</v>
          </cell>
          <cell r="G21">
            <v>41</v>
          </cell>
          <cell r="H21">
            <v>14.4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21.608333333333334</v>
          </cell>
          <cell r="C22">
            <v>29.8</v>
          </cell>
          <cell r="D22">
            <v>15.1</v>
          </cell>
          <cell r="E22">
            <v>67.375</v>
          </cell>
          <cell r="F22">
            <v>93</v>
          </cell>
          <cell r="G22">
            <v>35</v>
          </cell>
          <cell r="H22">
            <v>14.04</v>
          </cell>
          <cell r="I22" t="str">
            <v>S</v>
          </cell>
          <cell r="J22">
            <v>32.76</v>
          </cell>
          <cell r="K22">
            <v>0</v>
          </cell>
        </row>
        <row r="23">
          <cell r="B23">
            <v>22.7</v>
          </cell>
          <cell r="C23">
            <v>29.5</v>
          </cell>
          <cell r="D23">
            <v>14.7</v>
          </cell>
          <cell r="E23">
            <v>58.5</v>
          </cell>
          <cell r="F23">
            <v>93</v>
          </cell>
          <cell r="G23">
            <v>28</v>
          </cell>
          <cell r="H23">
            <v>13.68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20.962499999999999</v>
          </cell>
          <cell r="C24">
            <v>30.3</v>
          </cell>
          <cell r="D24">
            <v>12.1</v>
          </cell>
          <cell r="E24">
            <v>59.708333333333336</v>
          </cell>
          <cell r="F24">
            <v>93</v>
          </cell>
          <cell r="G24">
            <v>26</v>
          </cell>
          <cell r="H24">
            <v>12.96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22.008333333333336</v>
          </cell>
          <cell r="C25">
            <v>31.1</v>
          </cell>
          <cell r="D25">
            <v>13.6</v>
          </cell>
          <cell r="E25">
            <v>57.708333333333336</v>
          </cell>
          <cell r="F25">
            <v>92</v>
          </cell>
          <cell r="G25">
            <v>26</v>
          </cell>
          <cell r="H25">
            <v>15.120000000000001</v>
          </cell>
          <cell r="I25" t="str">
            <v>NE</v>
          </cell>
          <cell r="J25">
            <v>31.319999999999997</v>
          </cell>
          <cell r="K25">
            <v>0</v>
          </cell>
        </row>
        <row r="26">
          <cell r="B26">
            <v>24.320833333333329</v>
          </cell>
          <cell r="C26">
            <v>32</v>
          </cell>
          <cell r="D26">
            <v>17.100000000000001</v>
          </cell>
          <cell r="E26">
            <v>49.791666666666664</v>
          </cell>
          <cell r="F26">
            <v>79</v>
          </cell>
          <cell r="G26">
            <v>24</v>
          </cell>
          <cell r="H26">
            <v>14.4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23.924999999999997</v>
          </cell>
          <cell r="C27">
            <v>31.7</v>
          </cell>
          <cell r="D27">
            <v>16.100000000000001</v>
          </cell>
          <cell r="E27">
            <v>51.125</v>
          </cell>
          <cell r="F27">
            <v>84</v>
          </cell>
          <cell r="G27">
            <v>26</v>
          </cell>
          <cell r="H27">
            <v>18.36</v>
          </cell>
          <cell r="I27" t="str">
            <v>NE</v>
          </cell>
          <cell r="J27">
            <v>36.72</v>
          </cell>
          <cell r="K27">
            <v>0</v>
          </cell>
        </row>
        <row r="28">
          <cell r="B28">
            <v>24.841666666666665</v>
          </cell>
          <cell r="C28">
            <v>32.799999999999997</v>
          </cell>
          <cell r="D28">
            <v>20.2</v>
          </cell>
          <cell r="E28">
            <v>49.708333333333336</v>
          </cell>
          <cell r="F28">
            <v>71</v>
          </cell>
          <cell r="G28">
            <v>23</v>
          </cell>
          <cell r="H28">
            <v>7.9200000000000008</v>
          </cell>
          <cell r="I28" t="str">
            <v>NE</v>
          </cell>
          <cell r="J28">
            <v>23.040000000000003</v>
          </cell>
          <cell r="K28">
            <v>0</v>
          </cell>
        </row>
        <row r="29">
          <cell r="B29">
            <v>23.220833333333331</v>
          </cell>
          <cell r="C29">
            <v>32.5</v>
          </cell>
          <cell r="D29">
            <v>14.6</v>
          </cell>
          <cell r="E29">
            <v>52.25</v>
          </cell>
          <cell r="F29">
            <v>89</v>
          </cell>
          <cell r="G29">
            <v>18</v>
          </cell>
          <cell r="H29">
            <v>15.120000000000001</v>
          </cell>
          <cell r="I29" t="str">
            <v>N</v>
          </cell>
          <cell r="J29">
            <v>28.08</v>
          </cell>
          <cell r="K29">
            <v>0</v>
          </cell>
        </row>
        <row r="30">
          <cell r="B30">
            <v>23.291666666666661</v>
          </cell>
          <cell r="C30">
            <v>33</v>
          </cell>
          <cell r="D30">
            <v>14.4</v>
          </cell>
          <cell r="E30">
            <v>45.583333333333336</v>
          </cell>
          <cell r="F30">
            <v>77</v>
          </cell>
          <cell r="G30">
            <v>18</v>
          </cell>
          <cell r="H30">
            <v>11.520000000000001</v>
          </cell>
          <cell r="I30" t="str">
            <v>NO</v>
          </cell>
          <cell r="J30">
            <v>23.759999999999998</v>
          </cell>
          <cell r="K30">
            <v>0</v>
          </cell>
        </row>
        <row r="31">
          <cell r="B31">
            <v>22.758333333333329</v>
          </cell>
          <cell r="C31">
            <v>33</v>
          </cell>
          <cell r="D31">
            <v>13.6</v>
          </cell>
          <cell r="E31">
            <v>48.458333333333336</v>
          </cell>
          <cell r="F31">
            <v>84</v>
          </cell>
          <cell r="G31">
            <v>17</v>
          </cell>
          <cell r="H31">
            <v>12.24</v>
          </cell>
          <cell r="I31" t="str">
            <v>O</v>
          </cell>
          <cell r="J31">
            <v>22.32</v>
          </cell>
          <cell r="K31">
            <v>0</v>
          </cell>
        </row>
        <row r="32">
          <cell r="B32">
            <v>22.816666666666666</v>
          </cell>
          <cell r="C32">
            <v>31.7</v>
          </cell>
          <cell r="D32">
            <v>14.4</v>
          </cell>
          <cell r="E32">
            <v>50.958333333333336</v>
          </cell>
          <cell r="F32">
            <v>85</v>
          </cell>
          <cell r="G32">
            <v>19</v>
          </cell>
          <cell r="H32">
            <v>15.120000000000001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22.75</v>
          </cell>
          <cell r="C33">
            <v>32</v>
          </cell>
          <cell r="D33">
            <v>14</v>
          </cell>
          <cell r="E33">
            <v>51.25</v>
          </cell>
          <cell r="F33">
            <v>84</v>
          </cell>
          <cell r="G33">
            <v>23</v>
          </cell>
          <cell r="H33">
            <v>16.559999999999999</v>
          </cell>
          <cell r="I33" t="str">
            <v>N</v>
          </cell>
          <cell r="J33">
            <v>34.200000000000003</v>
          </cell>
          <cell r="K33">
            <v>0</v>
          </cell>
        </row>
        <row r="34">
          <cell r="B34">
            <v>22.5</v>
          </cell>
          <cell r="C34">
            <v>31.8</v>
          </cell>
          <cell r="D34">
            <v>13.7</v>
          </cell>
          <cell r="E34">
            <v>54.166666666666664</v>
          </cell>
          <cell r="F34">
            <v>86</v>
          </cell>
          <cell r="G34">
            <v>24</v>
          </cell>
          <cell r="H34">
            <v>13.32</v>
          </cell>
          <cell r="I34" t="str">
            <v>N</v>
          </cell>
          <cell r="J34">
            <v>27.720000000000002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25.083333333333329</v>
          </cell>
        </row>
      </sheetData>
      <sheetData sheetId="5">
        <row r="5">
          <cell r="B5">
            <v>19.466666666666672</v>
          </cell>
          <cell r="C5">
            <v>23</v>
          </cell>
          <cell r="D5">
            <v>16.399999999999999</v>
          </cell>
          <cell r="E5">
            <v>81.666666666666671</v>
          </cell>
          <cell r="F5">
            <v>86</v>
          </cell>
          <cell r="G5">
            <v>75</v>
          </cell>
          <cell r="H5">
            <v>15.840000000000002</v>
          </cell>
          <cell r="I5" t="str">
            <v>NO</v>
          </cell>
          <cell r="J5">
            <v>36.36</v>
          </cell>
          <cell r="K5">
            <v>3.6000000000000005</v>
          </cell>
        </row>
        <row r="6">
          <cell r="B6">
            <v>12.345833333333333</v>
          </cell>
          <cell r="C6">
            <v>16.399999999999999</v>
          </cell>
          <cell r="D6">
            <v>11.2</v>
          </cell>
          <cell r="E6">
            <v>89.333333333333329</v>
          </cell>
          <cell r="F6">
            <v>91</v>
          </cell>
          <cell r="G6">
            <v>85</v>
          </cell>
          <cell r="H6">
            <v>15.48</v>
          </cell>
          <cell r="I6" t="str">
            <v>SO</v>
          </cell>
          <cell r="J6">
            <v>29.52</v>
          </cell>
          <cell r="K6">
            <v>3.0000000000000004</v>
          </cell>
        </row>
        <row r="7">
          <cell r="B7">
            <v>10.566666666666668</v>
          </cell>
          <cell r="C7">
            <v>11.4</v>
          </cell>
          <cell r="D7">
            <v>10</v>
          </cell>
          <cell r="E7">
            <v>91.916666666666671</v>
          </cell>
          <cell r="F7">
            <v>93</v>
          </cell>
          <cell r="G7">
            <v>91</v>
          </cell>
          <cell r="H7">
            <v>10.08</v>
          </cell>
          <cell r="I7" t="str">
            <v>SO</v>
          </cell>
          <cell r="J7">
            <v>27.720000000000002</v>
          </cell>
          <cell r="K7">
            <v>3.2000000000000006</v>
          </cell>
        </row>
        <row r="8">
          <cell r="B8">
            <v>11.595833333333331</v>
          </cell>
          <cell r="C8">
            <v>13.9</v>
          </cell>
          <cell r="D8">
            <v>10.1</v>
          </cell>
          <cell r="E8">
            <v>93</v>
          </cell>
          <cell r="F8">
            <v>93</v>
          </cell>
          <cell r="G8">
            <v>93</v>
          </cell>
          <cell r="H8">
            <v>14.04</v>
          </cell>
          <cell r="I8" t="str">
            <v>SO</v>
          </cell>
          <cell r="J8">
            <v>23.759999999999998</v>
          </cell>
          <cell r="K8">
            <v>3.2000000000000006</v>
          </cell>
        </row>
        <row r="9">
          <cell r="B9">
            <v>12.216666666666667</v>
          </cell>
          <cell r="C9">
            <v>14.7</v>
          </cell>
          <cell r="D9">
            <v>10.7</v>
          </cell>
          <cell r="E9">
            <v>93.708333333333329</v>
          </cell>
          <cell r="F9">
            <v>94</v>
          </cell>
          <cell r="G9">
            <v>93</v>
          </cell>
          <cell r="H9">
            <v>12.96</v>
          </cell>
          <cell r="I9" t="str">
            <v>SO</v>
          </cell>
          <cell r="J9">
            <v>23.400000000000002</v>
          </cell>
          <cell r="K9">
            <v>3.0000000000000004</v>
          </cell>
        </row>
        <row r="10">
          <cell r="B10">
            <v>11.716666666666669</v>
          </cell>
          <cell r="C10">
            <v>14.8</v>
          </cell>
          <cell r="D10">
            <v>9.3000000000000007</v>
          </cell>
          <cell r="E10">
            <v>91.375</v>
          </cell>
          <cell r="F10">
            <v>94</v>
          </cell>
          <cell r="G10">
            <v>88</v>
          </cell>
          <cell r="H10">
            <v>13.32</v>
          </cell>
          <cell r="I10" t="str">
            <v>SO</v>
          </cell>
          <cell r="J10">
            <v>22.68</v>
          </cell>
          <cell r="K10">
            <v>2.4</v>
          </cell>
        </row>
        <row r="11">
          <cell r="B11">
            <v>11.391666666666666</v>
          </cell>
          <cell r="C11">
            <v>13.2</v>
          </cell>
          <cell r="D11">
            <v>10.4</v>
          </cell>
          <cell r="E11">
            <v>92.583333333333329</v>
          </cell>
          <cell r="F11">
            <v>93</v>
          </cell>
          <cell r="G11">
            <v>92</v>
          </cell>
          <cell r="H11">
            <v>14.4</v>
          </cell>
          <cell r="I11" t="str">
            <v>SO</v>
          </cell>
          <cell r="J11">
            <v>28.8</v>
          </cell>
          <cell r="K11">
            <v>1</v>
          </cell>
        </row>
        <row r="12">
          <cell r="B12">
            <v>14.069230769230769</v>
          </cell>
          <cell r="C12">
            <v>17.5</v>
          </cell>
          <cell r="D12">
            <v>8.1</v>
          </cell>
          <cell r="E12">
            <v>83.615384615384613</v>
          </cell>
          <cell r="F12">
            <v>92</v>
          </cell>
          <cell r="G12">
            <v>77</v>
          </cell>
          <cell r="H12">
            <v>17.64</v>
          </cell>
          <cell r="I12" t="str">
            <v>NO</v>
          </cell>
          <cell r="J12">
            <v>29.880000000000003</v>
          </cell>
          <cell r="K12">
            <v>1.7999999999999998</v>
          </cell>
        </row>
        <row r="13">
          <cell r="B13">
            <v>15.654166666666667</v>
          </cell>
          <cell r="C13">
            <v>22.3</v>
          </cell>
          <cell r="D13">
            <v>11.6</v>
          </cell>
          <cell r="E13">
            <v>86.125</v>
          </cell>
          <cell r="F13">
            <v>90</v>
          </cell>
          <cell r="G13">
            <v>80</v>
          </cell>
          <cell r="H13">
            <v>18.36</v>
          </cell>
          <cell r="I13" t="str">
            <v>NO</v>
          </cell>
          <cell r="J13">
            <v>36</v>
          </cell>
          <cell r="K13">
            <v>0.8</v>
          </cell>
        </row>
        <row r="14">
          <cell r="B14">
            <v>20.795833333333338</v>
          </cell>
          <cell r="C14">
            <v>25.9</v>
          </cell>
          <cell r="D14">
            <v>17.2</v>
          </cell>
          <cell r="E14">
            <v>83.833333333333329</v>
          </cell>
          <cell r="F14">
            <v>90</v>
          </cell>
          <cell r="G14">
            <v>74</v>
          </cell>
          <cell r="H14">
            <v>23.400000000000002</v>
          </cell>
          <cell r="I14" t="str">
            <v>NO</v>
          </cell>
          <cell r="J14">
            <v>72</v>
          </cell>
          <cell r="K14">
            <v>0</v>
          </cell>
        </row>
        <row r="15">
          <cell r="B15">
            <v>23.208695652173915</v>
          </cell>
          <cell r="C15">
            <v>26.6</v>
          </cell>
          <cell r="D15">
            <v>20.9</v>
          </cell>
          <cell r="E15">
            <v>79.739130434782609</v>
          </cell>
          <cell r="F15">
            <v>87</v>
          </cell>
          <cell r="G15">
            <v>70</v>
          </cell>
          <cell r="H15">
            <v>23.759999999999998</v>
          </cell>
          <cell r="I15" t="str">
            <v>N</v>
          </cell>
          <cell r="J15">
            <v>57.960000000000008</v>
          </cell>
          <cell r="K15">
            <v>0</v>
          </cell>
        </row>
        <row r="16">
          <cell r="B16">
            <v>22.168749999999999</v>
          </cell>
          <cell r="C16">
            <v>25.9</v>
          </cell>
          <cell r="D16">
            <v>16.100000000000001</v>
          </cell>
          <cell r="E16">
            <v>79.1875</v>
          </cell>
          <cell r="F16">
            <v>87</v>
          </cell>
          <cell r="G16">
            <v>72</v>
          </cell>
          <cell r="H16">
            <v>27.36</v>
          </cell>
          <cell r="I16" t="str">
            <v>NO</v>
          </cell>
          <cell r="J16">
            <v>53.28</v>
          </cell>
          <cell r="K16">
            <v>0.2</v>
          </cell>
        </row>
        <row r="17">
          <cell r="B17">
            <v>11.938888888888888</v>
          </cell>
          <cell r="C17">
            <v>16.100000000000001</v>
          </cell>
          <cell r="D17">
            <v>9.1999999999999993</v>
          </cell>
          <cell r="E17">
            <v>86.5</v>
          </cell>
          <cell r="F17">
            <v>89</v>
          </cell>
          <cell r="G17">
            <v>82</v>
          </cell>
          <cell r="H17">
            <v>16.559999999999999</v>
          </cell>
          <cell r="I17" t="str">
            <v>S</v>
          </cell>
          <cell r="J17">
            <v>41.04</v>
          </cell>
          <cell r="K17">
            <v>0.8</v>
          </cell>
        </row>
        <row r="18">
          <cell r="B18">
            <v>10.68888888888889</v>
          </cell>
          <cell r="C18">
            <v>11.4</v>
          </cell>
          <cell r="D18">
            <v>9</v>
          </cell>
          <cell r="E18">
            <v>78.444444444444443</v>
          </cell>
          <cell r="F18">
            <v>82</v>
          </cell>
          <cell r="G18">
            <v>76</v>
          </cell>
          <cell r="H18">
            <v>11.520000000000001</v>
          </cell>
          <cell r="I18" t="str">
            <v>S</v>
          </cell>
          <cell r="J18">
            <v>20.88</v>
          </cell>
          <cell r="K18">
            <v>2</v>
          </cell>
        </row>
        <row r="19">
          <cell r="B19">
            <v>10.654545454545454</v>
          </cell>
          <cell r="C19">
            <v>12.3</v>
          </cell>
          <cell r="D19">
            <v>7.7</v>
          </cell>
          <cell r="E19">
            <v>78.090909090909093</v>
          </cell>
          <cell r="F19">
            <v>87</v>
          </cell>
          <cell r="G19">
            <v>74</v>
          </cell>
          <cell r="H19">
            <v>11.879999999999999</v>
          </cell>
          <cell r="I19" t="str">
            <v>SO</v>
          </cell>
          <cell r="J19">
            <v>33.119999999999997</v>
          </cell>
          <cell r="K19">
            <v>0</v>
          </cell>
        </row>
        <row r="20">
          <cell r="B20">
            <v>12.775</v>
          </cell>
          <cell r="C20">
            <v>15.5</v>
          </cell>
          <cell r="D20">
            <v>6.6</v>
          </cell>
          <cell r="E20">
            <v>77.083333333333329</v>
          </cell>
          <cell r="F20">
            <v>88</v>
          </cell>
          <cell r="G20">
            <v>72</v>
          </cell>
          <cell r="H20">
            <v>7.9200000000000008</v>
          </cell>
          <cell r="I20" t="str">
            <v>SO</v>
          </cell>
          <cell r="J20">
            <v>16.920000000000002</v>
          </cell>
          <cell r="K20">
            <v>0</v>
          </cell>
        </row>
        <row r="21">
          <cell r="B21">
            <v>14.327777777777776</v>
          </cell>
          <cell r="C21">
            <v>21</v>
          </cell>
          <cell r="D21">
            <v>9</v>
          </cell>
          <cell r="E21">
            <v>69.777777777777771</v>
          </cell>
          <cell r="F21">
            <v>76</v>
          </cell>
          <cell r="G21">
            <v>62</v>
          </cell>
          <cell r="H21">
            <v>9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16.520833333333332</v>
          </cell>
          <cell r="C22">
            <v>24.3</v>
          </cell>
          <cell r="D22">
            <v>11.9</v>
          </cell>
          <cell r="E22">
            <v>70.25</v>
          </cell>
          <cell r="F22">
            <v>77</v>
          </cell>
          <cell r="G22">
            <v>61</v>
          </cell>
          <cell r="H22">
            <v>10.8</v>
          </cell>
          <cell r="I22" t="str">
            <v>O</v>
          </cell>
          <cell r="J22">
            <v>21.96</v>
          </cell>
          <cell r="K22">
            <v>0</v>
          </cell>
        </row>
        <row r="23">
          <cell r="B23">
            <v>17.270833333333332</v>
          </cell>
          <cell r="C23">
            <v>23.9</v>
          </cell>
          <cell r="D23">
            <v>12.2</v>
          </cell>
          <cell r="E23">
            <v>75.291666666666671</v>
          </cell>
          <cell r="F23">
            <v>85</v>
          </cell>
          <cell r="G23">
            <v>61</v>
          </cell>
          <cell r="H23">
            <v>16.920000000000002</v>
          </cell>
          <cell r="I23" t="str">
            <v>NO</v>
          </cell>
          <cell r="J23">
            <v>32.04</v>
          </cell>
          <cell r="K23">
            <v>0</v>
          </cell>
        </row>
        <row r="24">
          <cell r="B24">
            <v>18.5625</v>
          </cell>
          <cell r="C24">
            <v>25.2</v>
          </cell>
          <cell r="D24">
            <v>13.7</v>
          </cell>
          <cell r="E24">
            <v>74.166666666666671</v>
          </cell>
          <cell r="F24">
            <v>84</v>
          </cell>
          <cell r="G24">
            <v>61</v>
          </cell>
          <cell r="H24">
            <v>16.559999999999999</v>
          </cell>
          <cell r="I24" t="str">
            <v>NO</v>
          </cell>
          <cell r="J24">
            <v>32.4</v>
          </cell>
          <cell r="K24">
            <v>0.2</v>
          </cell>
        </row>
        <row r="25">
          <cell r="B25">
            <v>20.349999999999998</v>
          </cell>
          <cell r="C25">
            <v>27.8</v>
          </cell>
          <cell r="D25">
            <v>13.8</v>
          </cell>
          <cell r="E25">
            <v>65.541666666666671</v>
          </cell>
          <cell r="F25">
            <v>78</v>
          </cell>
          <cell r="G25">
            <v>47</v>
          </cell>
          <cell r="H25">
            <v>11.16</v>
          </cell>
          <cell r="I25" t="str">
            <v>NO</v>
          </cell>
          <cell r="J25">
            <v>26.28</v>
          </cell>
          <cell r="K25">
            <v>0</v>
          </cell>
        </row>
        <row r="26">
          <cell r="B26">
            <v>21.529166666666665</v>
          </cell>
          <cell r="C26">
            <v>27.6</v>
          </cell>
          <cell r="D26">
            <v>16.2</v>
          </cell>
          <cell r="E26">
            <v>57.958333333333336</v>
          </cell>
          <cell r="F26">
            <v>68</v>
          </cell>
          <cell r="G26">
            <v>42</v>
          </cell>
          <cell r="H26">
            <v>12.24</v>
          </cell>
          <cell r="I26" t="str">
            <v>NO</v>
          </cell>
          <cell r="J26">
            <v>29.16</v>
          </cell>
          <cell r="K26">
            <v>0</v>
          </cell>
        </row>
        <row r="27">
          <cell r="B27">
            <v>20.645833333333332</v>
          </cell>
          <cell r="C27">
            <v>27.8</v>
          </cell>
          <cell r="D27">
            <v>14.7</v>
          </cell>
          <cell r="E27">
            <v>62.291666666666664</v>
          </cell>
          <cell r="F27">
            <v>77</v>
          </cell>
          <cell r="G27">
            <v>47</v>
          </cell>
          <cell r="H27">
            <v>15.840000000000002</v>
          </cell>
          <cell r="I27" t="str">
            <v>NO</v>
          </cell>
          <cell r="J27">
            <v>55.800000000000004</v>
          </cell>
          <cell r="K27">
            <v>0</v>
          </cell>
        </row>
        <row r="28">
          <cell r="B28">
            <v>23.120833333333326</v>
          </cell>
          <cell r="C28">
            <v>26.2</v>
          </cell>
          <cell r="D28">
            <v>20.9</v>
          </cell>
          <cell r="E28">
            <v>59.333333333333336</v>
          </cell>
          <cell r="F28">
            <v>67</v>
          </cell>
          <cell r="G28">
            <v>54</v>
          </cell>
          <cell r="H28">
            <v>19.079999999999998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18.216666666666665</v>
          </cell>
          <cell r="C29">
            <v>21.8</v>
          </cell>
          <cell r="D29">
            <v>15.9</v>
          </cell>
          <cell r="E29">
            <v>82.708333333333329</v>
          </cell>
          <cell r="F29">
            <v>87</v>
          </cell>
          <cell r="G29">
            <v>67</v>
          </cell>
          <cell r="H29">
            <v>9.7200000000000006</v>
          </cell>
          <cell r="I29" t="str">
            <v>SO</v>
          </cell>
          <cell r="J29">
            <v>19.8</v>
          </cell>
          <cell r="K29">
            <v>0.2</v>
          </cell>
        </row>
        <row r="30">
          <cell r="B30">
            <v>18.533333333333331</v>
          </cell>
          <cell r="C30">
            <v>24.2</v>
          </cell>
          <cell r="D30">
            <v>15.6</v>
          </cell>
          <cell r="E30">
            <v>86</v>
          </cell>
          <cell r="F30">
            <v>90</v>
          </cell>
          <cell r="G30">
            <v>77</v>
          </cell>
          <cell r="H30">
            <v>11.879999999999999</v>
          </cell>
          <cell r="I30" t="str">
            <v>NO</v>
          </cell>
          <cell r="J30">
            <v>20.16</v>
          </cell>
          <cell r="K30">
            <v>0</v>
          </cell>
        </row>
        <row r="31">
          <cell r="B31">
            <v>21.312499999999996</v>
          </cell>
          <cell r="C31">
            <v>27.2</v>
          </cell>
          <cell r="D31">
            <v>17.399999999999999</v>
          </cell>
          <cell r="E31">
            <v>79.75</v>
          </cell>
          <cell r="F31">
            <v>89</v>
          </cell>
          <cell r="G31">
            <v>63</v>
          </cell>
          <cell r="H31">
            <v>10.08</v>
          </cell>
          <cell r="I31" t="str">
            <v>NO</v>
          </cell>
          <cell r="J31">
            <v>19.079999999999998</v>
          </cell>
          <cell r="K31">
            <v>0</v>
          </cell>
        </row>
        <row r="32">
          <cell r="B32">
            <v>21.75833333333334</v>
          </cell>
          <cell r="C32">
            <v>26.9</v>
          </cell>
          <cell r="D32">
            <v>18</v>
          </cell>
          <cell r="E32">
            <v>67.541666666666671</v>
          </cell>
          <cell r="F32">
            <v>78</v>
          </cell>
          <cell r="G32">
            <v>47</v>
          </cell>
          <cell r="H32">
            <v>14.04</v>
          </cell>
          <cell r="I32" t="str">
            <v>NO</v>
          </cell>
          <cell r="J32">
            <v>26.64</v>
          </cell>
          <cell r="K32">
            <v>0.6</v>
          </cell>
        </row>
        <row r="33">
          <cell r="B33">
            <v>21.054166666666667</v>
          </cell>
          <cell r="C33">
            <v>28.6</v>
          </cell>
          <cell r="D33">
            <v>15.7</v>
          </cell>
          <cell r="E33">
            <v>68.791666666666671</v>
          </cell>
          <cell r="F33">
            <v>92</v>
          </cell>
          <cell r="G33">
            <v>33</v>
          </cell>
          <cell r="H33">
            <v>17.28</v>
          </cell>
          <cell r="I33" t="str">
            <v>NO</v>
          </cell>
          <cell r="J33">
            <v>43.92</v>
          </cell>
          <cell r="K33">
            <v>0</v>
          </cell>
        </row>
        <row r="34">
          <cell r="B34">
            <v>21.887500000000003</v>
          </cell>
          <cell r="C34">
            <v>27.9</v>
          </cell>
          <cell r="D34">
            <v>14.8</v>
          </cell>
          <cell r="E34">
            <v>63.125</v>
          </cell>
          <cell r="F34">
            <v>93</v>
          </cell>
          <cell r="G34">
            <v>43</v>
          </cell>
          <cell r="H34">
            <v>8.64</v>
          </cell>
          <cell r="I34" t="str">
            <v>NO</v>
          </cell>
          <cell r="J34">
            <v>20.52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26.970833333333335</v>
          </cell>
        </row>
      </sheetData>
      <sheetData sheetId="5">
        <row r="5">
          <cell r="B5">
            <v>17.487500000000001</v>
          </cell>
          <cell r="C5">
            <v>21.9</v>
          </cell>
          <cell r="D5">
            <v>14.3</v>
          </cell>
          <cell r="E5">
            <v>93.708333333333329</v>
          </cell>
          <cell r="F5">
            <v>96</v>
          </cell>
          <cell r="G5">
            <v>91</v>
          </cell>
          <cell r="H5">
            <v>12.24</v>
          </cell>
          <cell r="I5" t="str">
            <v>SO</v>
          </cell>
          <cell r="J5">
            <v>37.440000000000005</v>
          </cell>
          <cell r="K5">
            <v>52.800000000000018</v>
          </cell>
        </row>
        <row r="6">
          <cell r="B6">
            <v>14.008333333333333</v>
          </cell>
          <cell r="C6">
            <v>15.7</v>
          </cell>
          <cell r="D6">
            <v>12.9</v>
          </cell>
          <cell r="E6">
            <v>91.75</v>
          </cell>
          <cell r="F6">
            <v>95</v>
          </cell>
          <cell r="G6">
            <v>83</v>
          </cell>
          <cell r="H6">
            <v>12.24</v>
          </cell>
          <cell r="I6" t="str">
            <v>SO</v>
          </cell>
          <cell r="J6">
            <v>25.56</v>
          </cell>
          <cell r="K6">
            <v>7.8000000000000007</v>
          </cell>
        </row>
        <row r="7">
          <cell r="B7">
            <v>12.870833333333332</v>
          </cell>
          <cell r="C7">
            <v>13.8</v>
          </cell>
          <cell r="D7">
            <v>12.1</v>
          </cell>
          <cell r="E7">
            <v>88.583333333333329</v>
          </cell>
          <cell r="F7">
            <v>94</v>
          </cell>
          <cell r="G7">
            <v>81</v>
          </cell>
          <cell r="H7">
            <v>13.68</v>
          </cell>
          <cell r="I7" t="str">
            <v>S</v>
          </cell>
          <cell r="J7">
            <v>28.8</v>
          </cell>
          <cell r="K7">
            <v>1.4000000000000001</v>
          </cell>
        </row>
        <row r="8">
          <cell r="B8">
            <v>13.200000000000001</v>
          </cell>
          <cell r="C8">
            <v>15.1</v>
          </cell>
          <cell r="D8">
            <v>12</v>
          </cell>
          <cell r="E8">
            <v>87.083333333333329</v>
          </cell>
          <cell r="F8">
            <v>93</v>
          </cell>
          <cell r="G8">
            <v>80</v>
          </cell>
          <cell r="H8">
            <v>9.7200000000000006</v>
          </cell>
          <cell r="I8" t="str">
            <v>S</v>
          </cell>
          <cell r="J8">
            <v>18.720000000000002</v>
          </cell>
          <cell r="K8">
            <v>0.8</v>
          </cell>
        </row>
        <row r="9">
          <cell r="B9">
            <v>14.099999999999996</v>
          </cell>
          <cell r="C9">
            <v>15.6</v>
          </cell>
          <cell r="D9">
            <v>12.8</v>
          </cell>
          <cell r="E9">
            <v>87.333333333333329</v>
          </cell>
          <cell r="F9">
            <v>94</v>
          </cell>
          <cell r="G9">
            <v>80</v>
          </cell>
          <cell r="H9">
            <v>11.520000000000001</v>
          </cell>
          <cell r="I9" t="str">
            <v>S</v>
          </cell>
          <cell r="J9">
            <v>24.48</v>
          </cell>
          <cell r="K9">
            <v>0.4</v>
          </cell>
        </row>
        <row r="10">
          <cell r="B10">
            <v>13.630434782608695</v>
          </cell>
          <cell r="C10">
            <v>15.3</v>
          </cell>
          <cell r="D10">
            <v>11.9</v>
          </cell>
          <cell r="E10">
            <v>90.521739130434781</v>
          </cell>
          <cell r="F10">
            <v>95</v>
          </cell>
          <cell r="G10">
            <v>80</v>
          </cell>
          <cell r="H10">
            <v>8.2799999999999994</v>
          </cell>
          <cell r="I10" t="str">
            <v>S</v>
          </cell>
          <cell r="J10">
            <v>17.28</v>
          </cell>
          <cell r="K10">
            <v>0.8</v>
          </cell>
        </row>
        <row r="11">
          <cell r="B11">
            <v>13.891666666666664</v>
          </cell>
          <cell r="C11">
            <v>16.100000000000001</v>
          </cell>
          <cell r="D11">
            <v>12.4</v>
          </cell>
          <cell r="E11">
            <v>89.166666666666671</v>
          </cell>
          <cell r="F11">
            <v>95</v>
          </cell>
          <cell r="G11">
            <v>68</v>
          </cell>
          <cell r="H11">
            <v>9</v>
          </cell>
          <cell r="I11" t="str">
            <v>S</v>
          </cell>
          <cell r="J11">
            <v>21.6</v>
          </cell>
          <cell r="K11">
            <v>1.7999999999999998</v>
          </cell>
        </row>
        <row r="12">
          <cell r="B12">
            <v>13.029166666666669</v>
          </cell>
          <cell r="C12">
            <v>20.399999999999999</v>
          </cell>
          <cell r="D12">
            <v>8</v>
          </cell>
          <cell r="E12">
            <v>86.25</v>
          </cell>
          <cell r="F12">
            <v>97</v>
          </cell>
          <cell r="G12">
            <v>60</v>
          </cell>
          <cell r="H12">
            <v>8.2799999999999994</v>
          </cell>
          <cell r="I12" t="str">
            <v>NO</v>
          </cell>
          <cell r="J12">
            <v>19.079999999999998</v>
          </cell>
          <cell r="K12">
            <v>0.2</v>
          </cell>
        </row>
        <row r="13">
          <cell r="B13">
            <v>19.100000000000001</v>
          </cell>
          <cell r="C13">
            <v>26.5</v>
          </cell>
          <cell r="D13">
            <v>13</v>
          </cell>
          <cell r="E13">
            <v>79.708333333333329</v>
          </cell>
          <cell r="F13">
            <v>95</v>
          </cell>
          <cell r="G13">
            <v>59</v>
          </cell>
          <cell r="H13">
            <v>18.720000000000002</v>
          </cell>
          <cell r="I13" t="str">
            <v>N</v>
          </cell>
          <cell r="J13">
            <v>45.72</v>
          </cell>
          <cell r="K13">
            <v>0</v>
          </cell>
        </row>
        <row r="14">
          <cell r="B14">
            <v>25.704166666666662</v>
          </cell>
          <cell r="C14">
            <v>30</v>
          </cell>
          <cell r="D14">
            <v>22.9</v>
          </cell>
          <cell r="E14">
            <v>67.833333333333329</v>
          </cell>
          <cell r="F14">
            <v>79</v>
          </cell>
          <cell r="G14">
            <v>52</v>
          </cell>
          <cell r="H14">
            <v>23.400000000000002</v>
          </cell>
          <cell r="I14" t="str">
            <v>N</v>
          </cell>
          <cell r="J14">
            <v>64.08</v>
          </cell>
          <cell r="K14">
            <v>0</v>
          </cell>
        </row>
        <row r="15">
          <cell r="B15">
            <v>26.154166666666665</v>
          </cell>
          <cell r="C15">
            <v>28.7</v>
          </cell>
          <cell r="D15">
            <v>24.3</v>
          </cell>
          <cell r="E15">
            <v>69.041666666666671</v>
          </cell>
          <cell r="F15">
            <v>76</v>
          </cell>
          <cell r="G15">
            <v>60</v>
          </cell>
          <cell r="H15">
            <v>18.720000000000002</v>
          </cell>
          <cell r="I15" t="str">
            <v>N</v>
          </cell>
          <cell r="J15">
            <v>46.440000000000005</v>
          </cell>
          <cell r="K15">
            <v>0</v>
          </cell>
        </row>
        <row r="16">
          <cell r="B16">
            <v>24.258333333333326</v>
          </cell>
          <cell r="C16">
            <v>28.6</v>
          </cell>
          <cell r="D16">
            <v>17.7</v>
          </cell>
          <cell r="E16">
            <v>77.291666666666671</v>
          </cell>
          <cell r="F16">
            <v>93</v>
          </cell>
          <cell r="G16">
            <v>66</v>
          </cell>
          <cell r="H16">
            <v>18</v>
          </cell>
          <cell r="I16" t="str">
            <v>N</v>
          </cell>
          <cell r="J16">
            <v>39.24</v>
          </cell>
          <cell r="K16">
            <v>0.4</v>
          </cell>
        </row>
        <row r="17">
          <cell r="B17">
            <v>15.845833333333331</v>
          </cell>
          <cell r="C17">
            <v>17.8</v>
          </cell>
          <cell r="D17">
            <v>13.5</v>
          </cell>
          <cell r="E17">
            <v>69</v>
          </cell>
          <cell r="F17">
            <v>91</v>
          </cell>
          <cell r="G17">
            <v>49</v>
          </cell>
          <cell r="H17">
            <v>20.88</v>
          </cell>
          <cell r="I17" t="str">
            <v>S</v>
          </cell>
          <cell r="J17">
            <v>40.680000000000007</v>
          </cell>
          <cell r="K17">
            <v>0</v>
          </cell>
        </row>
        <row r="18">
          <cell r="B18">
            <v>12.854166666666664</v>
          </cell>
          <cell r="C18">
            <v>14.4</v>
          </cell>
          <cell r="D18">
            <v>11.9</v>
          </cell>
          <cell r="E18">
            <v>68.75</v>
          </cell>
          <cell r="F18">
            <v>74</v>
          </cell>
          <cell r="G18">
            <v>63</v>
          </cell>
          <cell r="H18">
            <v>14.76</v>
          </cell>
          <cell r="I18" t="str">
            <v>S</v>
          </cell>
          <cell r="J18">
            <v>31.319999999999997</v>
          </cell>
          <cell r="K18">
            <v>0</v>
          </cell>
        </row>
        <row r="19">
          <cell r="B19">
            <v>12.375</v>
          </cell>
          <cell r="C19">
            <v>14.2</v>
          </cell>
          <cell r="D19">
            <v>10.9</v>
          </cell>
          <cell r="E19">
            <v>72.875</v>
          </cell>
          <cell r="F19">
            <v>80</v>
          </cell>
          <cell r="G19">
            <v>63</v>
          </cell>
          <cell r="H19">
            <v>14.76</v>
          </cell>
          <cell r="I19" t="str">
            <v>S</v>
          </cell>
          <cell r="J19">
            <v>30.6</v>
          </cell>
          <cell r="K19">
            <v>0</v>
          </cell>
        </row>
        <row r="20">
          <cell r="B20">
            <v>12.295833333333334</v>
          </cell>
          <cell r="C20">
            <v>17.100000000000001</v>
          </cell>
          <cell r="D20">
            <v>9.1999999999999993</v>
          </cell>
          <cell r="E20">
            <v>70.75</v>
          </cell>
          <cell r="F20">
            <v>86</v>
          </cell>
          <cell r="G20">
            <v>44</v>
          </cell>
          <cell r="H20">
            <v>15.840000000000002</v>
          </cell>
          <cell r="I20" t="str">
            <v>S</v>
          </cell>
          <cell r="J20">
            <v>33.119999999999997</v>
          </cell>
          <cell r="K20">
            <v>0</v>
          </cell>
        </row>
        <row r="21">
          <cell r="B21">
            <v>12.870833333333335</v>
          </cell>
          <cell r="C21">
            <v>18.399999999999999</v>
          </cell>
          <cell r="D21">
            <v>9.1</v>
          </cell>
          <cell r="E21">
            <v>71.208333333333329</v>
          </cell>
          <cell r="F21">
            <v>85</v>
          </cell>
          <cell r="G21">
            <v>52</v>
          </cell>
          <cell r="H21">
            <v>10.8</v>
          </cell>
          <cell r="I21" t="str">
            <v>S</v>
          </cell>
          <cell r="J21">
            <v>21.96</v>
          </cell>
          <cell r="K21">
            <v>0</v>
          </cell>
        </row>
        <row r="22">
          <cell r="B22">
            <v>16.208333333333336</v>
          </cell>
          <cell r="C22">
            <v>25.1</v>
          </cell>
          <cell r="D22">
            <v>10.9</v>
          </cell>
          <cell r="E22">
            <v>68.833333333333329</v>
          </cell>
          <cell r="F22">
            <v>83</v>
          </cell>
          <cell r="G22">
            <v>47</v>
          </cell>
          <cell r="H22">
            <v>10.44</v>
          </cell>
          <cell r="I22" t="str">
            <v>S</v>
          </cell>
          <cell r="J22">
            <v>18.720000000000002</v>
          </cell>
          <cell r="K22">
            <v>0</v>
          </cell>
        </row>
        <row r="23">
          <cell r="B23">
            <v>19.979166666666668</v>
          </cell>
          <cell r="C23">
            <v>30.1</v>
          </cell>
          <cell r="D23">
            <v>12</v>
          </cell>
          <cell r="E23">
            <v>71.75</v>
          </cell>
          <cell r="F23">
            <v>93</v>
          </cell>
          <cell r="G23">
            <v>37</v>
          </cell>
          <cell r="H23">
            <v>7.5600000000000005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21.8</v>
          </cell>
          <cell r="C24">
            <v>31.5</v>
          </cell>
          <cell r="D24">
            <v>14.3</v>
          </cell>
          <cell r="E24">
            <v>70.416666666666671</v>
          </cell>
          <cell r="F24">
            <v>93</v>
          </cell>
          <cell r="G24">
            <v>32</v>
          </cell>
          <cell r="H24">
            <v>9.3600000000000012</v>
          </cell>
          <cell r="I24" t="str">
            <v>L</v>
          </cell>
          <cell r="J24">
            <v>32.76</v>
          </cell>
          <cell r="K24">
            <v>0</v>
          </cell>
        </row>
        <row r="25">
          <cell r="B25">
            <v>22.879166666666666</v>
          </cell>
          <cell r="C25">
            <v>30.8</v>
          </cell>
          <cell r="D25">
            <v>15.4</v>
          </cell>
          <cell r="E25">
            <v>63.791666666666664</v>
          </cell>
          <cell r="F25">
            <v>88</v>
          </cell>
          <cell r="G25">
            <v>34</v>
          </cell>
          <cell r="H25">
            <v>11.879999999999999</v>
          </cell>
          <cell r="I25" t="str">
            <v>N</v>
          </cell>
          <cell r="J25">
            <v>24.12</v>
          </cell>
          <cell r="K25">
            <v>0</v>
          </cell>
        </row>
        <row r="26">
          <cell r="B26">
            <v>22.220833333333331</v>
          </cell>
          <cell r="C26">
            <v>30.2</v>
          </cell>
          <cell r="D26">
            <v>14.9</v>
          </cell>
          <cell r="E26">
            <v>70.916666666666671</v>
          </cell>
          <cell r="F26">
            <v>93</v>
          </cell>
          <cell r="G26">
            <v>41</v>
          </cell>
          <cell r="H26">
            <v>12.24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23.970833333333342</v>
          </cell>
          <cell r="C27">
            <v>31.5</v>
          </cell>
          <cell r="D27">
            <v>18.899999999999999</v>
          </cell>
          <cell r="E27">
            <v>65.625</v>
          </cell>
          <cell r="F27">
            <v>81</v>
          </cell>
          <cell r="G27">
            <v>39</v>
          </cell>
          <cell r="H27">
            <v>18.36</v>
          </cell>
          <cell r="I27" t="str">
            <v>NE</v>
          </cell>
          <cell r="J27">
            <v>44.64</v>
          </cell>
          <cell r="K27">
            <v>0</v>
          </cell>
        </row>
        <row r="28">
          <cell r="B28">
            <v>21.945833333333336</v>
          </cell>
          <cell r="C28">
            <v>25.1</v>
          </cell>
          <cell r="D28">
            <v>16</v>
          </cell>
          <cell r="E28">
            <v>76.416666666666671</v>
          </cell>
          <cell r="F28">
            <v>93</v>
          </cell>
          <cell r="G28">
            <v>65</v>
          </cell>
          <cell r="H28">
            <v>9</v>
          </cell>
          <cell r="I28" t="str">
            <v>N</v>
          </cell>
          <cell r="J28">
            <v>42.84</v>
          </cell>
          <cell r="K28">
            <v>0</v>
          </cell>
        </row>
        <row r="29">
          <cell r="B29">
            <v>16.891666666666666</v>
          </cell>
          <cell r="C29">
            <v>20.7</v>
          </cell>
          <cell r="D29">
            <v>14.7</v>
          </cell>
          <cell r="E29">
            <v>87.166666666666671</v>
          </cell>
          <cell r="F29">
            <v>95</v>
          </cell>
          <cell r="G29">
            <v>73</v>
          </cell>
          <cell r="H29">
            <v>7.2</v>
          </cell>
          <cell r="I29" t="str">
            <v>S</v>
          </cell>
          <cell r="J29">
            <v>18</v>
          </cell>
          <cell r="K29">
            <v>0.2</v>
          </cell>
        </row>
        <row r="30">
          <cell r="B30">
            <v>18.058333333333334</v>
          </cell>
          <cell r="C30">
            <v>22.5</v>
          </cell>
          <cell r="D30">
            <v>15</v>
          </cell>
          <cell r="E30">
            <v>82.125</v>
          </cell>
          <cell r="F30">
            <v>90</v>
          </cell>
          <cell r="G30">
            <v>69</v>
          </cell>
          <cell r="H30">
            <v>9.3600000000000012</v>
          </cell>
          <cell r="I30" t="str">
            <v>S</v>
          </cell>
          <cell r="J30">
            <v>20.88</v>
          </cell>
          <cell r="K30">
            <v>0</v>
          </cell>
        </row>
        <row r="31">
          <cell r="B31">
            <v>21.316666666666666</v>
          </cell>
          <cell r="C31">
            <v>29.2</v>
          </cell>
          <cell r="D31">
            <v>15.7</v>
          </cell>
          <cell r="E31">
            <v>80</v>
          </cell>
          <cell r="F31">
            <v>95</v>
          </cell>
          <cell r="G31">
            <v>54</v>
          </cell>
          <cell r="H31">
            <v>9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24.833333333333339</v>
          </cell>
          <cell r="C32">
            <v>31.6</v>
          </cell>
          <cell r="D32">
            <v>20</v>
          </cell>
          <cell r="E32">
            <v>69.541666666666671</v>
          </cell>
          <cell r="F32">
            <v>90</v>
          </cell>
          <cell r="G32">
            <v>38</v>
          </cell>
          <cell r="H32">
            <v>12.6</v>
          </cell>
          <cell r="I32" t="str">
            <v>NE</v>
          </cell>
          <cell r="J32">
            <v>36</v>
          </cell>
          <cell r="K32">
            <v>0.2</v>
          </cell>
        </row>
        <row r="33">
          <cell r="B33">
            <v>24.737500000000008</v>
          </cell>
          <cell r="C33">
            <v>31.2</v>
          </cell>
          <cell r="D33">
            <v>19.899999999999999</v>
          </cell>
          <cell r="E33">
            <v>63.458333333333336</v>
          </cell>
          <cell r="F33">
            <v>81</v>
          </cell>
          <cell r="G33">
            <v>40</v>
          </cell>
          <cell r="H33">
            <v>12.6</v>
          </cell>
          <cell r="I33" t="str">
            <v>N</v>
          </cell>
          <cell r="J33">
            <v>27.36</v>
          </cell>
          <cell r="K33">
            <v>0</v>
          </cell>
        </row>
        <row r="34">
          <cell r="B34">
            <v>24.591666666666665</v>
          </cell>
          <cell r="C34">
            <v>31.6</v>
          </cell>
          <cell r="D34">
            <v>17.5</v>
          </cell>
          <cell r="E34">
            <v>66.5</v>
          </cell>
          <cell r="F34">
            <v>92</v>
          </cell>
          <cell r="G34">
            <v>39</v>
          </cell>
          <cell r="H34">
            <v>9.7200000000000006</v>
          </cell>
          <cell r="I34" t="str">
            <v>N</v>
          </cell>
          <cell r="J34">
            <v>21.240000000000002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25.233333333333331</v>
          </cell>
        </row>
      </sheetData>
      <sheetData sheetId="5">
        <row r="5">
          <cell r="B5">
            <v>21.637499999999999</v>
          </cell>
          <cell r="C5">
            <v>25.1</v>
          </cell>
          <cell r="D5">
            <v>18.3</v>
          </cell>
          <cell r="E5">
            <v>80.458333333333329</v>
          </cell>
          <cell r="F5">
            <v>94</v>
          </cell>
          <cell r="G5">
            <v>65</v>
          </cell>
          <cell r="H5">
            <v>16.920000000000002</v>
          </cell>
          <cell r="I5" t="str">
            <v>SO</v>
          </cell>
          <cell r="J5">
            <v>30.6</v>
          </cell>
          <cell r="K5">
            <v>2</v>
          </cell>
        </row>
        <row r="6">
          <cell r="B6">
            <v>17.445833333333333</v>
          </cell>
          <cell r="C6">
            <v>21.1</v>
          </cell>
          <cell r="D6">
            <v>15.1</v>
          </cell>
          <cell r="E6">
            <v>90.458333333333329</v>
          </cell>
          <cell r="F6">
            <v>98</v>
          </cell>
          <cell r="G6">
            <v>79</v>
          </cell>
          <cell r="H6">
            <v>12.24</v>
          </cell>
          <cell r="I6" t="str">
            <v>S</v>
          </cell>
          <cell r="J6">
            <v>27.720000000000002</v>
          </cell>
          <cell r="K6">
            <v>1.4</v>
          </cell>
        </row>
        <row r="7">
          <cell r="B7">
            <v>15.058333333333335</v>
          </cell>
          <cell r="C7">
            <v>18</v>
          </cell>
          <cell r="D7">
            <v>13.5</v>
          </cell>
          <cell r="E7">
            <v>86.958333333333329</v>
          </cell>
          <cell r="F7">
            <v>93</v>
          </cell>
          <cell r="G7">
            <v>74</v>
          </cell>
          <cell r="H7">
            <v>10.44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15.420833333333334</v>
          </cell>
          <cell r="C8">
            <v>18.100000000000001</v>
          </cell>
          <cell r="D8">
            <v>13.6</v>
          </cell>
          <cell r="E8">
            <v>91.291666666666671</v>
          </cell>
          <cell r="F8">
            <v>97</v>
          </cell>
          <cell r="G8">
            <v>84</v>
          </cell>
          <cell r="H8">
            <v>7.9200000000000008</v>
          </cell>
          <cell r="I8" t="str">
            <v>SE</v>
          </cell>
          <cell r="J8">
            <v>20.52</v>
          </cell>
          <cell r="K8">
            <v>0.2</v>
          </cell>
        </row>
        <row r="9">
          <cell r="B9">
            <v>17.083333333333332</v>
          </cell>
          <cell r="C9">
            <v>20.6</v>
          </cell>
          <cell r="D9">
            <v>15.7</v>
          </cell>
          <cell r="E9">
            <v>93.791666666666671</v>
          </cell>
          <cell r="F9">
            <v>100</v>
          </cell>
          <cell r="G9">
            <v>76</v>
          </cell>
          <cell r="H9">
            <v>13.32</v>
          </cell>
          <cell r="I9" t="str">
            <v>SE</v>
          </cell>
          <cell r="J9">
            <v>29.52</v>
          </cell>
          <cell r="K9">
            <v>0.60000000000000009</v>
          </cell>
        </row>
        <row r="10">
          <cell r="B10">
            <v>16.070833333333333</v>
          </cell>
          <cell r="C10">
            <v>22.8</v>
          </cell>
          <cell r="D10">
            <v>11.7</v>
          </cell>
          <cell r="E10">
            <v>79.333333333333329</v>
          </cell>
          <cell r="F10">
            <v>98</v>
          </cell>
          <cell r="G10">
            <v>58</v>
          </cell>
          <cell r="H10">
            <v>9.3600000000000012</v>
          </cell>
          <cell r="I10" t="str">
            <v>SE</v>
          </cell>
          <cell r="J10">
            <v>30.240000000000002</v>
          </cell>
          <cell r="K10">
            <v>0</v>
          </cell>
        </row>
        <row r="11">
          <cell r="B11">
            <v>15.29166666666667</v>
          </cell>
          <cell r="C11">
            <v>18</v>
          </cell>
          <cell r="D11">
            <v>13.7</v>
          </cell>
          <cell r="E11">
            <v>90.833333333333329</v>
          </cell>
          <cell r="F11">
            <v>99</v>
          </cell>
          <cell r="G11">
            <v>79</v>
          </cell>
          <cell r="H11">
            <v>11.16</v>
          </cell>
          <cell r="I11" t="str">
            <v>S</v>
          </cell>
          <cell r="J11">
            <v>26.64</v>
          </cell>
          <cell r="K11">
            <v>2</v>
          </cell>
        </row>
        <row r="12">
          <cell r="B12">
            <v>12.545833333333334</v>
          </cell>
          <cell r="C12">
            <v>20.5</v>
          </cell>
          <cell r="D12">
            <v>5.0999999999999996</v>
          </cell>
          <cell r="E12">
            <v>85.083333333333329</v>
          </cell>
          <cell r="F12">
            <v>100</v>
          </cell>
          <cell r="G12">
            <v>52</v>
          </cell>
          <cell r="H12">
            <v>12.24</v>
          </cell>
          <cell r="I12" t="str">
            <v>S</v>
          </cell>
          <cell r="J12">
            <v>20.16</v>
          </cell>
          <cell r="K12">
            <v>0.2</v>
          </cell>
        </row>
        <row r="13">
          <cell r="B13">
            <v>18.854166666666668</v>
          </cell>
          <cell r="C13">
            <v>28</v>
          </cell>
          <cell r="D13">
            <v>12.6</v>
          </cell>
          <cell r="E13">
            <v>75.666666666666671</v>
          </cell>
          <cell r="F13">
            <v>95</v>
          </cell>
          <cell r="G13">
            <v>49</v>
          </cell>
          <cell r="H13">
            <v>14.76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23.0625</v>
          </cell>
          <cell r="C14">
            <v>29.1</v>
          </cell>
          <cell r="D14">
            <v>18</v>
          </cell>
          <cell r="E14">
            <v>72.708333333333329</v>
          </cell>
          <cell r="F14">
            <v>89</v>
          </cell>
          <cell r="G14">
            <v>57</v>
          </cell>
          <cell r="H14">
            <v>21.96</v>
          </cell>
          <cell r="I14" t="str">
            <v>N</v>
          </cell>
          <cell r="J14">
            <v>49.32</v>
          </cell>
          <cell r="K14">
            <v>0</v>
          </cell>
        </row>
        <row r="15">
          <cell r="B15">
            <v>24.63333333333334</v>
          </cell>
          <cell r="C15">
            <v>30.7</v>
          </cell>
          <cell r="D15">
            <v>19.7</v>
          </cell>
          <cell r="E15">
            <v>77.541666666666671</v>
          </cell>
          <cell r="F15">
            <v>97</v>
          </cell>
          <cell r="G15">
            <v>55</v>
          </cell>
          <cell r="H15">
            <v>25.56</v>
          </cell>
          <cell r="I15" t="str">
            <v>NO</v>
          </cell>
          <cell r="J15">
            <v>57.24</v>
          </cell>
          <cell r="K15">
            <v>0</v>
          </cell>
        </row>
        <row r="16">
          <cell r="B16">
            <v>23.379166666666663</v>
          </cell>
          <cell r="C16">
            <v>28.2</v>
          </cell>
          <cell r="D16">
            <v>19.7</v>
          </cell>
          <cell r="E16">
            <v>85.625</v>
          </cell>
          <cell r="F16">
            <v>99</v>
          </cell>
          <cell r="G16">
            <v>64</v>
          </cell>
          <cell r="H16">
            <v>21.6</v>
          </cell>
          <cell r="I16" t="str">
            <v>NO</v>
          </cell>
          <cell r="J16">
            <v>50.04</v>
          </cell>
          <cell r="K16">
            <v>40</v>
          </cell>
        </row>
        <row r="17">
          <cell r="B17">
            <v>16.016666666666666</v>
          </cell>
          <cell r="C17">
            <v>21.1</v>
          </cell>
          <cell r="D17">
            <v>14.3</v>
          </cell>
          <cell r="E17">
            <v>85.333333333333329</v>
          </cell>
          <cell r="F17">
            <v>99</v>
          </cell>
          <cell r="G17">
            <v>76</v>
          </cell>
          <cell r="H17">
            <v>12.96</v>
          </cell>
          <cell r="I17" t="str">
            <v>SE</v>
          </cell>
          <cell r="J17">
            <v>32.76</v>
          </cell>
          <cell r="K17">
            <v>1</v>
          </cell>
        </row>
        <row r="18">
          <cell r="B18">
            <v>13.462500000000004</v>
          </cell>
          <cell r="C18">
            <v>16.899999999999999</v>
          </cell>
          <cell r="D18">
            <v>10.9</v>
          </cell>
          <cell r="E18">
            <v>74</v>
          </cell>
          <cell r="F18">
            <v>87</v>
          </cell>
          <cell r="G18">
            <v>57</v>
          </cell>
          <cell r="H18">
            <v>9.7200000000000006</v>
          </cell>
          <cell r="I18" t="str">
            <v>SE</v>
          </cell>
          <cell r="J18">
            <v>18.36</v>
          </cell>
          <cell r="K18">
            <v>0</v>
          </cell>
        </row>
        <row r="19">
          <cell r="B19">
            <v>13.508333333333331</v>
          </cell>
          <cell r="C19">
            <v>18.2</v>
          </cell>
          <cell r="D19">
            <v>10.5</v>
          </cell>
          <cell r="E19">
            <v>66.958333333333329</v>
          </cell>
          <cell r="F19">
            <v>83</v>
          </cell>
          <cell r="G19">
            <v>41</v>
          </cell>
          <cell r="H19">
            <v>12.96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14.120833333333332</v>
          </cell>
          <cell r="C20">
            <v>20.6</v>
          </cell>
          <cell r="D20">
            <v>9.9</v>
          </cell>
          <cell r="E20">
            <v>70.041666666666671</v>
          </cell>
          <cell r="F20">
            <v>87</v>
          </cell>
          <cell r="G20">
            <v>47</v>
          </cell>
          <cell r="H20">
            <v>11.16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14.812499999999998</v>
          </cell>
          <cell r="C21">
            <v>22.7</v>
          </cell>
          <cell r="D21">
            <v>9.5</v>
          </cell>
          <cell r="E21">
            <v>76.916666666666671</v>
          </cell>
          <cell r="F21">
            <v>90</v>
          </cell>
          <cell r="G21">
            <v>58</v>
          </cell>
          <cell r="H21">
            <v>8.2799999999999994</v>
          </cell>
          <cell r="I21" t="str">
            <v>SE</v>
          </cell>
          <cell r="J21">
            <v>16.2</v>
          </cell>
          <cell r="K21">
            <v>0</v>
          </cell>
        </row>
        <row r="22">
          <cell r="B22">
            <v>17.212500000000002</v>
          </cell>
          <cell r="C22">
            <v>25.9</v>
          </cell>
          <cell r="D22">
            <v>11.5</v>
          </cell>
          <cell r="E22">
            <v>79</v>
          </cell>
          <cell r="F22">
            <v>99</v>
          </cell>
          <cell r="G22">
            <v>48</v>
          </cell>
          <cell r="H22">
            <v>8.2799999999999994</v>
          </cell>
          <cell r="I22" t="str">
            <v>L</v>
          </cell>
          <cell r="J22">
            <v>18</v>
          </cell>
          <cell r="K22">
            <v>0</v>
          </cell>
        </row>
        <row r="23">
          <cell r="B23">
            <v>18.324999999999999</v>
          </cell>
          <cell r="C23">
            <v>27.6</v>
          </cell>
          <cell r="D23">
            <v>9.5</v>
          </cell>
          <cell r="E23">
            <v>81.083333333333329</v>
          </cell>
          <cell r="F23">
            <v>100</v>
          </cell>
          <cell r="G23">
            <v>42</v>
          </cell>
          <cell r="H23">
            <v>9.7200000000000006</v>
          </cell>
          <cell r="I23" t="str">
            <v>L</v>
          </cell>
          <cell r="J23">
            <v>20.52</v>
          </cell>
          <cell r="K23">
            <v>0.2</v>
          </cell>
        </row>
        <row r="24">
          <cell r="B24">
            <v>19.549999999999997</v>
          </cell>
          <cell r="C24">
            <v>30</v>
          </cell>
          <cell r="D24">
            <v>11.7</v>
          </cell>
          <cell r="E24">
            <v>73.875</v>
          </cell>
          <cell r="F24">
            <v>100</v>
          </cell>
          <cell r="G24">
            <v>27</v>
          </cell>
          <cell r="H24">
            <v>10.8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20.954166666666669</v>
          </cell>
          <cell r="C25">
            <v>31.2</v>
          </cell>
          <cell r="D25">
            <v>11.3</v>
          </cell>
          <cell r="E25">
            <v>65.5</v>
          </cell>
          <cell r="F25">
            <v>99</v>
          </cell>
          <cell r="G25">
            <v>30</v>
          </cell>
          <cell r="H25">
            <v>14.76</v>
          </cell>
          <cell r="I25" t="str">
            <v>N</v>
          </cell>
          <cell r="J25">
            <v>27.720000000000002</v>
          </cell>
          <cell r="K25">
            <v>0</v>
          </cell>
        </row>
        <row r="26">
          <cell r="B26">
            <v>20.045833333333331</v>
          </cell>
          <cell r="C26">
            <v>30.5</v>
          </cell>
          <cell r="D26">
            <v>11.8</v>
          </cell>
          <cell r="E26">
            <v>74.958333333333329</v>
          </cell>
          <cell r="F26">
            <v>100</v>
          </cell>
          <cell r="G26">
            <v>30</v>
          </cell>
          <cell r="H26">
            <v>6.84</v>
          </cell>
          <cell r="I26" t="str">
            <v>N</v>
          </cell>
          <cell r="J26">
            <v>14.4</v>
          </cell>
          <cell r="K26">
            <v>0</v>
          </cell>
        </row>
        <row r="27">
          <cell r="B27">
            <v>20.841666666666669</v>
          </cell>
          <cell r="C27">
            <v>32.1</v>
          </cell>
          <cell r="D27">
            <v>11.3</v>
          </cell>
          <cell r="E27">
            <v>70.166666666666671</v>
          </cell>
          <cell r="F27">
            <v>100</v>
          </cell>
          <cell r="G27">
            <v>28</v>
          </cell>
          <cell r="H27">
            <v>20.16</v>
          </cell>
          <cell r="I27" t="str">
            <v>O</v>
          </cell>
          <cell r="J27">
            <v>39.24</v>
          </cell>
          <cell r="K27">
            <v>0</v>
          </cell>
        </row>
        <row r="28">
          <cell r="B28">
            <v>19.462499999999999</v>
          </cell>
          <cell r="C28">
            <v>28.6</v>
          </cell>
          <cell r="D28">
            <v>13.1</v>
          </cell>
          <cell r="E28">
            <v>79.625</v>
          </cell>
          <cell r="F28">
            <v>98</v>
          </cell>
          <cell r="G28">
            <v>52</v>
          </cell>
          <cell r="H28">
            <v>7.2</v>
          </cell>
          <cell r="I28" t="str">
            <v>O</v>
          </cell>
          <cell r="J28">
            <v>12.96</v>
          </cell>
          <cell r="K28">
            <v>0</v>
          </cell>
        </row>
        <row r="29">
          <cell r="B29">
            <v>21.041666666666668</v>
          </cell>
          <cell r="C29">
            <v>30.2</v>
          </cell>
          <cell r="D29">
            <v>13</v>
          </cell>
          <cell r="E29">
            <v>77.458333333333329</v>
          </cell>
          <cell r="F29">
            <v>99</v>
          </cell>
          <cell r="G29">
            <v>41</v>
          </cell>
          <cell r="H29">
            <v>9.7200000000000006</v>
          </cell>
          <cell r="I29" t="str">
            <v>NO</v>
          </cell>
          <cell r="J29">
            <v>21.96</v>
          </cell>
          <cell r="K29">
            <v>0</v>
          </cell>
        </row>
        <row r="30">
          <cell r="B30">
            <v>22.541666666666661</v>
          </cell>
          <cell r="C30">
            <v>30.2</v>
          </cell>
          <cell r="D30">
            <v>17.7</v>
          </cell>
          <cell r="E30">
            <v>75.208333333333329</v>
          </cell>
          <cell r="F30">
            <v>95</v>
          </cell>
          <cell r="G30">
            <v>42</v>
          </cell>
          <cell r="H30">
            <v>9.3600000000000012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23.095833333333331</v>
          </cell>
          <cell r="C31">
            <v>31.2</v>
          </cell>
          <cell r="D31">
            <v>16.600000000000001</v>
          </cell>
          <cell r="E31">
            <v>73.25</v>
          </cell>
          <cell r="F31">
            <v>99</v>
          </cell>
          <cell r="G31">
            <v>37</v>
          </cell>
          <cell r="H31">
            <v>9</v>
          </cell>
          <cell r="I31" t="str">
            <v>O</v>
          </cell>
          <cell r="J31">
            <v>21.240000000000002</v>
          </cell>
          <cell r="K31">
            <v>0</v>
          </cell>
        </row>
        <row r="32">
          <cell r="B32">
            <v>23.895833333333339</v>
          </cell>
          <cell r="C32">
            <v>32</v>
          </cell>
          <cell r="D32">
            <v>18.600000000000001</v>
          </cell>
          <cell r="E32">
            <v>61.166666666666664</v>
          </cell>
          <cell r="F32">
            <v>89</v>
          </cell>
          <cell r="G32">
            <v>28</v>
          </cell>
          <cell r="H32">
            <v>10.08</v>
          </cell>
          <cell r="I32" t="str">
            <v>N</v>
          </cell>
          <cell r="J32">
            <v>23.400000000000002</v>
          </cell>
          <cell r="K32">
            <v>0</v>
          </cell>
        </row>
        <row r="33">
          <cell r="B33">
            <v>21.208333333333332</v>
          </cell>
          <cell r="C33">
            <v>30.9</v>
          </cell>
          <cell r="D33">
            <v>13.6</v>
          </cell>
          <cell r="E33">
            <v>73.166666666666671</v>
          </cell>
          <cell r="F33">
            <v>98</v>
          </cell>
          <cell r="G33">
            <v>32</v>
          </cell>
          <cell r="H33">
            <v>11.879999999999999</v>
          </cell>
          <cell r="I33" t="str">
            <v>O</v>
          </cell>
          <cell r="J33">
            <v>34.92</v>
          </cell>
          <cell r="K33">
            <v>0</v>
          </cell>
        </row>
        <row r="34">
          <cell r="B34">
            <v>20.887499999999999</v>
          </cell>
          <cell r="C34">
            <v>30.6</v>
          </cell>
          <cell r="D34">
            <v>13.8</v>
          </cell>
          <cell r="E34">
            <v>71.958333333333329</v>
          </cell>
          <cell r="F34">
            <v>97</v>
          </cell>
          <cell r="G34">
            <v>34</v>
          </cell>
          <cell r="H34">
            <v>8.2799999999999994</v>
          </cell>
          <cell r="I34" t="str">
            <v>NO</v>
          </cell>
          <cell r="J34">
            <v>36.72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24.6875</v>
          </cell>
        </row>
      </sheetData>
      <sheetData sheetId="5">
        <row r="5">
          <cell r="B5">
            <v>21.445833333333336</v>
          </cell>
          <cell r="C5">
            <v>26.8</v>
          </cell>
          <cell r="D5">
            <v>18.100000000000001</v>
          </cell>
          <cell r="E5">
            <v>73.5</v>
          </cell>
          <cell r="F5">
            <v>86</v>
          </cell>
          <cell r="G5">
            <v>51</v>
          </cell>
          <cell r="H5">
            <v>8.64</v>
          </cell>
          <cell r="I5" t="str">
            <v>L</v>
          </cell>
          <cell r="J5">
            <v>29.16</v>
          </cell>
          <cell r="K5">
            <v>0</v>
          </cell>
        </row>
        <row r="6">
          <cell r="B6">
            <v>18.866666666666671</v>
          </cell>
          <cell r="C6">
            <v>22.7</v>
          </cell>
          <cell r="D6">
            <v>16.2</v>
          </cell>
          <cell r="E6">
            <v>90.041666666666671</v>
          </cell>
          <cell r="F6">
            <v>98</v>
          </cell>
          <cell r="G6">
            <v>74</v>
          </cell>
          <cell r="H6">
            <v>10.8</v>
          </cell>
          <cell r="I6" t="str">
            <v>SO</v>
          </cell>
          <cell r="J6">
            <v>28.44</v>
          </cell>
          <cell r="K6">
            <v>0</v>
          </cell>
        </row>
        <row r="7">
          <cell r="B7">
            <v>16.258333333333333</v>
          </cell>
          <cell r="C7">
            <v>20.2</v>
          </cell>
          <cell r="D7">
            <v>13.9</v>
          </cell>
          <cell r="E7">
            <v>91.75</v>
          </cell>
          <cell r="F7">
            <v>99</v>
          </cell>
          <cell r="G7">
            <v>76</v>
          </cell>
          <cell r="H7">
            <v>4.32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17.562499999999996</v>
          </cell>
          <cell r="C8">
            <v>25.3</v>
          </cell>
          <cell r="D8">
            <v>12.9</v>
          </cell>
          <cell r="E8">
            <v>85.833333333333329</v>
          </cell>
          <cell r="F8">
            <v>98</v>
          </cell>
          <cell r="G8">
            <v>58</v>
          </cell>
          <cell r="H8">
            <v>6.12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17.658333333333335</v>
          </cell>
          <cell r="C9">
            <v>23.7</v>
          </cell>
          <cell r="D9">
            <v>14.5</v>
          </cell>
          <cell r="E9">
            <v>89.25</v>
          </cell>
          <cell r="F9">
            <v>99</v>
          </cell>
          <cell r="G9">
            <v>66</v>
          </cell>
          <cell r="H9">
            <v>17.28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17.070833333333333</v>
          </cell>
          <cell r="C10">
            <v>20.5</v>
          </cell>
          <cell r="D10">
            <v>15</v>
          </cell>
          <cell r="E10">
            <v>92.166666666666671</v>
          </cell>
          <cell r="F10">
            <v>100</v>
          </cell>
          <cell r="G10">
            <v>72</v>
          </cell>
          <cell r="H10">
            <v>5.7600000000000007</v>
          </cell>
          <cell r="I10" t="str">
            <v>N</v>
          </cell>
          <cell r="J10">
            <v>24.12</v>
          </cell>
          <cell r="K10">
            <v>0.2</v>
          </cell>
        </row>
        <row r="11">
          <cell r="B11">
            <v>16.06666666666667</v>
          </cell>
          <cell r="C11">
            <v>20.2</v>
          </cell>
          <cell r="D11">
            <v>12.5</v>
          </cell>
          <cell r="E11">
            <v>88.375</v>
          </cell>
          <cell r="F11">
            <v>100</v>
          </cell>
          <cell r="G11">
            <v>65</v>
          </cell>
          <cell r="H11">
            <v>16.559999999999999</v>
          </cell>
          <cell r="I11" t="str">
            <v>O</v>
          </cell>
          <cell r="J11">
            <v>30.240000000000002</v>
          </cell>
          <cell r="K11">
            <v>0</v>
          </cell>
        </row>
        <row r="12">
          <cell r="B12">
            <v>15.870833333333335</v>
          </cell>
          <cell r="C12">
            <v>21.3</v>
          </cell>
          <cell r="D12">
            <v>12.4</v>
          </cell>
          <cell r="E12">
            <v>85.5</v>
          </cell>
          <cell r="F12">
            <v>97</v>
          </cell>
          <cell r="G12">
            <v>63</v>
          </cell>
          <cell r="H12">
            <v>2.52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19.929166666666671</v>
          </cell>
          <cell r="C13">
            <v>29.5</v>
          </cell>
          <cell r="D13">
            <v>14.4</v>
          </cell>
          <cell r="E13">
            <v>73.458333333333329</v>
          </cell>
          <cell r="F13">
            <v>93</v>
          </cell>
          <cell r="G13">
            <v>38</v>
          </cell>
          <cell r="H13">
            <v>10.8</v>
          </cell>
          <cell r="I13" t="str">
            <v>L</v>
          </cell>
          <cell r="J13">
            <v>38.159999999999997</v>
          </cell>
          <cell r="K13">
            <v>0</v>
          </cell>
        </row>
        <row r="14">
          <cell r="B14">
            <v>22.879166666666663</v>
          </cell>
          <cell r="C14">
            <v>30</v>
          </cell>
          <cell r="D14">
            <v>17.7</v>
          </cell>
          <cell r="E14">
            <v>70.041666666666671</v>
          </cell>
          <cell r="F14">
            <v>87</v>
          </cell>
          <cell r="G14">
            <v>45</v>
          </cell>
          <cell r="H14">
            <v>24.840000000000003</v>
          </cell>
          <cell r="I14" t="str">
            <v>N</v>
          </cell>
          <cell r="J14">
            <v>51.84</v>
          </cell>
          <cell r="K14">
            <v>0</v>
          </cell>
        </row>
        <row r="15">
          <cell r="B15">
            <v>24.066666666666666</v>
          </cell>
          <cell r="C15">
            <v>30.9</v>
          </cell>
          <cell r="D15">
            <v>19.5</v>
          </cell>
          <cell r="E15">
            <v>72.833333333333329</v>
          </cell>
          <cell r="F15">
            <v>91</v>
          </cell>
          <cell r="G15">
            <v>46</v>
          </cell>
          <cell r="H15">
            <v>18.36</v>
          </cell>
          <cell r="I15" t="str">
            <v>N</v>
          </cell>
          <cell r="J15">
            <v>46.440000000000005</v>
          </cell>
          <cell r="K15">
            <v>0</v>
          </cell>
        </row>
        <row r="16">
          <cell r="B16">
            <v>23.320833333333336</v>
          </cell>
          <cell r="C16">
            <v>28.5</v>
          </cell>
          <cell r="D16">
            <v>19.2</v>
          </cell>
          <cell r="E16">
            <v>74.708333333333329</v>
          </cell>
          <cell r="F16">
            <v>92</v>
          </cell>
          <cell r="G16">
            <v>54</v>
          </cell>
          <cell r="H16">
            <v>27.720000000000002</v>
          </cell>
          <cell r="I16" t="str">
            <v>NO</v>
          </cell>
          <cell r="J16">
            <v>54</v>
          </cell>
          <cell r="K16">
            <v>0</v>
          </cell>
        </row>
        <row r="17">
          <cell r="B17">
            <v>19.524999999999999</v>
          </cell>
          <cell r="C17">
            <v>23</v>
          </cell>
          <cell r="D17">
            <v>15.8</v>
          </cell>
          <cell r="E17">
            <v>90.541666666666671</v>
          </cell>
          <cell r="F17">
            <v>98</v>
          </cell>
          <cell r="G17">
            <v>75</v>
          </cell>
          <cell r="H17">
            <v>10.8</v>
          </cell>
          <cell r="I17" t="str">
            <v>S</v>
          </cell>
          <cell r="J17">
            <v>37.440000000000005</v>
          </cell>
          <cell r="K17">
            <v>2.8</v>
          </cell>
        </row>
        <row r="18">
          <cell r="B18">
            <v>16.474999999999998</v>
          </cell>
          <cell r="C18">
            <v>21.9</v>
          </cell>
          <cell r="D18">
            <v>13</v>
          </cell>
          <cell r="E18">
            <v>75.125</v>
          </cell>
          <cell r="F18">
            <v>96</v>
          </cell>
          <cell r="G18">
            <v>48</v>
          </cell>
          <cell r="H18">
            <v>0.36000000000000004</v>
          </cell>
          <cell r="I18" t="str">
            <v>S</v>
          </cell>
          <cell r="J18">
            <v>20.16</v>
          </cell>
          <cell r="K18">
            <v>0</v>
          </cell>
        </row>
        <row r="19">
          <cell r="B19">
            <v>15.366666666666665</v>
          </cell>
          <cell r="C19">
            <v>22.8</v>
          </cell>
          <cell r="D19">
            <v>9.6</v>
          </cell>
          <cell r="E19">
            <v>57.375</v>
          </cell>
          <cell r="F19">
            <v>82</v>
          </cell>
          <cell r="G19">
            <v>32</v>
          </cell>
          <cell r="H19">
            <v>1.4400000000000002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15.237500000000002</v>
          </cell>
          <cell r="C20">
            <v>23.6</v>
          </cell>
          <cell r="D20">
            <v>8.6</v>
          </cell>
          <cell r="E20">
            <v>61.291666666666664</v>
          </cell>
          <cell r="F20">
            <v>78</v>
          </cell>
          <cell r="G20">
            <v>42</v>
          </cell>
          <cell r="H20">
            <v>5.04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17.429166666666664</v>
          </cell>
          <cell r="C21">
            <v>25.4</v>
          </cell>
          <cell r="D21">
            <v>12.5</v>
          </cell>
          <cell r="E21">
            <v>69.958333333333329</v>
          </cell>
          <cell r="F21">
            <v>85</v>
          </cell>
          <cell r="G21">
            <v>49</v>
          </cell>
          <cell r="H21">
            <v>2.8800000000000003</v>
          </cell>
          <cell r="I21" t="str">
            <v>L</v>
          </cell>
          <cell r="J21">
            <v>28.8</v>
          </cell>
          <cell r="K21">
            <v>0</v>
          </cell>
        </row>
        <row r="22">
          <cell r="B22">
            <v>19.479166666666661</v>
          </cell>
          <cell r="C22">
            <v>27.4</v>
          </cell>
          <cell r="D22">
            <v>13.6</v>
          </cell>
          <cell r="E22">
            <v>70.708333333333329</v>
          </cell>
          <cell r="F22">
            <v>93</v>
          </cell>
          <cell r="G22">
            <v>39</v>
          </cell>
          <cell r="H22">
            <v>5.7600000000000007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20.31666666666667</v>
          </cell>
          <cell r="C23">
            <v>27.5</v>
          </cell>
          <cell r="D23">
            <v>15.3</v>
          </cell>
          <cell r="E23">
            <v>66.916666666666671</v>
          </cell>
          <cell r="F23">
            <v>85</v>
          </cell>
          <cell r="G23">
            <v>38</v>
          </cell>
          <cell r="H23">
            <v>16.2</v>
          </cell>
          <cell r="I23" t="str">
            <v>L</v>
          </cell>
          <cell r="J23">
            <v>38.159999999999997</v>
          </cell>
          <cell r="K23">
            <v>0</v>
          </cell>
        </row>
        <row r="24">
          <cell r="B24">
            <v>21.804166666666671</v>
          </cell>
          <cell r="C24">
            <v>28.5</v>
          </cell>
          <cell r="D24">
            <v>15.9</v>
          </cell>
          <cell r="E24">
            <v>53.75</v>
          </cell>
          <cell r="F24">
            <v>79</v>
          </cell>
          <cell r="G24">
            <v>25</v>
          </cell>
          <cell r="H24">
            <v>6.84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20.424999999999997</v>
          </cell>
          <cell r="C25">
            <v>29.4</v>
          </cell>
          <cell r="D25">
            <v>12.6</v>
          </cell>
          <cell r="E25">
            <v>56.416666666666664</v>
          </cell>
          <cell r="F25">
            <v>82</v>
          </cell>
          <cell r="G25">
            <v>30</v>
          </cell>
          <cell r="H25">
            <v>1.4400000000000002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21.720833333333335</v>
          </cell>
          <cell r="C26">
            <v>30.3</v>
          </cell>
          <cell r="D26">
            <v>13.3</v>
          </cell>
          <cell r="E26">
            <v>56.083333333333336</v>
          </cell>
          <cell r="F26">
            <v>89</v>
          </cell>
          <cell r="G26">
            <v>21</v>
          </cell>
          <cell r="H26">
            <v>1.4400000000000002</v>
          </cell>
          <cell r="I26" t="str">
            <v>NO</v>
          </cell>
          <cell r="J26">
            <v>29.52</v>
          </cell>
          <cell r="K26">
            <v>0</v>
          </cell>
        </row>
        <row r="27">
          <cell r="B27">
            <v>21.612499999999997</v>
          </cell>
          <cell r="C27">
            <v>30.5</v>
          </cell>
          <cell r="D27">
            <v>13.3</v>
          </cell>
          <cell r="E27">
            <v>48.916666666666664</v>
          </cell>
          <cell r="F27">
            <v>74</v>
          </cell>
          <cell r="G27">
            <v>24</v>
          </cell>
          <cell r="H27">
            <v>12.96</v>
          </cell>
          <cell r="I27" t="str">
            <v>N</v>
          </cell>
          <cell r="J27">
            <v>39.96</v>
          </cell>
          <cell r="K27">
            <v>0</v>
          </cell>
        </row>
        <row r="28">
          <cell r="B28">
            <v>21.570833333333336</v>
          </cell>
          <cell r="C28">
            <v>31.1</v>
          </cell>
          <cell r="D28">
            <v>13.7</v>
          </cell>
          <cell r="E28">
            <v>58.291666666666664</v>
          </cell>
          <cell r="F28">
            <v>88</v>
          </cell>
          <cell r="G28">
            <v>27</v>
          </cell>
          <cell r="H28">
            <v>3.6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21.608333333333334</v>
          </cell>
          <cell r="C29">
            <v>30.8</v>
          </cell>
          <cell r="D29">
            <v>13.5</v>
          </cell>
          <cell r="E29">
            <v>58.208333333333336</v>
          </cell>
          <cell r="F29">
            <v>91</v>
          </cell>
          <cell r="G29">
            <v>23</v>
          </cell>
          <cell r="H29">
            <v>2.8800000000000003</v>
          </cell>
          <cell r="I29" t="str">
            <v>SE</v>
          </cell>
          <cell r="J29">
            <v>33.480000000000004</v>
          </cell>
          <cell r="K29">
            <v>0</v>
          </cell>
        </row>
        <row r="30">
          <cell r="B30">
            <v>22.058333333333337</v>
          </cell>
          <cell r="C30">
            <v>30.9</v>
          </cell>
          <cell r="D30">
            <v>15</v>
          </cell>
          <cell r="E30">
            <v>58.166666666666664</v>
          </cell>
          <cell r="F30">
            <v>91</v>
          </cell>
          <cell r="G30">
            <v>25</v>
          </cell>
          <cell r="H30">
            <v>2.52</v>
          </cell>
          <cell r="I30" t="str">
            <v>NO</v>
          </cell>
          <cell r="J30">
            <v>36.36</v>
          </cell>
          <cell r="K30">
            <v>0</v>
          </cell>
        </row>
        <row r="31">
          <cell r="B31">
            <v>22.137499999999999</v>
          </cell>
          <cell r="C31">
            <v>31.1</v>
          </cell>
          <cell r="D31">
            <v>15</v>
          </cell>
          <cell r="E31">
            <v>53.416666666666664</v>
          </cell>
          <cell r="F31">
            <v>81</v>
          </cell>
          <cell r="G31">
            <v>25</v>
          </cell>
          <cell r="H31">
            <v>0.36000000000000004</v>
          </cell>
          <cell r="I31" t="str">
            <v>NO</v>
          </cell>
          <cell r="J31">
            <v>28.08</v>
          </cell>
          <cell r="K31">
            <v>0</v>
          </cell>
        </row>
        <row r="32">
          <cell r="B32">
            <v>22.254166666666666</v>
          </cell>
          <cell r="C32">
            <v>30.7</v>
          </cell>
          <cell r="D32">
            <v>15.7</v>
          </cell>
          <cell r="E32">
            <v>51.791666666666664</v>
          </cell>
          <cell r="F32">
            <v>77</v>
          </cell>
          <cell r="G32">
            <v>24</v>
          </cell>
          <cell r="H32">
            <v>5.04</v>
          </cell>
          <cell r="I32" t="str">
            <v>SE</v>
          </cell>
          <cell r="J32">
            <v>32.04</v>
          </cell>
          <cell r="K32">
            <v>0</v>
          </cell>
        </row>
        <row r="33">
          <cell r="B33">
            <v>21.862500000000001</v>
          </cell>
          <cell r="C33">
            <v>30.3</v>
          </cell>
          <cell r="D33">
            <v>13.5</v>
          </cell>
          <cell r="E33">
            <v>51.583333333333336</v>
          </cell>
          <cell r="F33">
            <v>81</v>
          </cell>
          <cell r="G33">
            <v>25</v>
          </cell>
          <cell r="H33">
            <v>3.6</v>
          </cell>
          <cell r="I33" t="str">
            <v>N</v>
          </cell>
          <cell r="J33">
            <v>34.200000000000003</v>
          </cell>
          <cell r="K33">
            <v>0</v>
          </cell>
        </row>
        <row r="34">
          <cell r="B34">
            <v>20.599999999999998</v>
          </cell>
          <cell r="C34">
            <v>29.8</v>
          </cell>
          <cell r="D34">
            <v>12.1</v>
          </cell>
          <cell r="E34">
            <v>59.625</v>
          </cell>
          <cell r="F34">
            <v>89</v>
          </cell>
          <cell r="G34">
            <v>28</v>
          </cell>
          <cell r="H34">
            <v>3.24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25.183333333333334</v>
          </cell>
        </row>
      </sheetData>
      <sheetData sheetId="5">
        <row r="5">
          <cell r="B5">
            <v>18.254166666666666</v>
          </cell>
          <cell r="C5">
            <v>20</v>
          </cell>
          <cell r="D5">
            <v>16.899999999999999</v>
          </cell>
          <cell r="E5">
            <v>92.958333333333329</v>
          </cell>
          <cell r="F5">
            <v>96</v>
          </cell>
          <cell r="G5">
            <v>87</v>
          </cell>
          <cell r="H5">
            <v>10.44</v>
          </cell>
          <cell r="I5" t="str">
            <v>L</v>
          </cell>
          <cell r="J5">
            <v>23.759999999999998</v>
          </cell>
          <cell r="K5">
            <v>19.8</v>
          </cell>
        </row>
        <row r="6">
          <cell r="B6">
            <v>13.354166666666664</v>
          </cell>
          <cell r="C6">
            <v>16.899999999999999</v>
          </cell>
          <cell r="D6">
            <v>11.8</v>
          </cell>
          <cell r="E6">
            <v>95.125</v>
          </cell>
          <cell r="F6">
            <v>96</v>
          </cell>
          <cell r="G6">
            <v>89</v>
          </cell>
          <cell r="H6">
            <v>10.8</v>
          </cell>
          <cell r="I6" t="str">
            <v>SO</v>
          </cell>
          <cell r="J6">
            <v>28.08</v>
          </cell>
          <cell r="K6">
            <v>25.400000000000002</v>
          </cell>
        </row>
        <row r="7">
          <cell r="B7">
            <v>11.766666666666666</v>
          </cell>
          <cell r="C7">
            <v>14.3</v>
          </cell>
          <cell r="D7">
            <v>10.3</v>
          </cell>
          <cell r="E7">
            <v>90.75</v>
          </cell>
          <cell r="F7">
            <v>96</v>
          </cell>
          <cell r="G7">
            <v>79</v>
          </cell>
          <cell r="H7">
            <v>14.04</v>
          </cell>
          <cell r="I7" t="str">
            <v>S</v>
          </cell>
          <cell r="J7">
            <v>30.96</v>
          </cell>
          <cell r="K7">
            <v>0.2</v>
          </cell>
        </row>
        <row r="8">
          <cell r="B8">
            <v>12.629166666666665</v>
          </cell>
          <cell r="C8">
            <v>15.2</v>
          </cell>
          <cell r="D8">
            <v>11.2</v>
          </cell>
          <cell r="E8">
            <v>89.291666666666671</v>
          </cell>
          <cell r="F8">
            <v>95</v>
          </cell>
          <cell r="G8">
            <v>82</v>
          </cell>
          <cell r="H8">
            <v>6.84</v>
          </cell>
          <cell r="I8" t="str">
            <v>SO</v>
          </cell>
          <cell r="J8">
            <v>18</v>
          </cell>
          <cell r="K8">
            <v>1.4</v>
          </cell>
        </row>
        <row r="9">
          <cell r="B9">
            <v>12.154166666666667</v>
          </cell>
          <cell r="C9">
            <v>13.3</v>
          </cell>
          <cell r="D9">
            <v>11.1</v>
          </cell>
          <cell r="E9">
            <v>93.583333333333329</v>
          </cell>
          <cell r="F9">
            <v>96</v>
          </cell>
          <cell r="G9">
            <v>88</v>
          </cell>
          <cell r="H9">
            <v>9.7200000000000006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11.816666666666668</v>
          </cell>
          <cell r="C10">
            <v>14.2</v>
          </cell>
          <cell r="D10">
            <v>10.8</v>
          </cell>
          <cell r="E10">
            <v>87.333333333333329</v>
          </cell>
          <cell r="F10">
            <v>95</v>
          </cell>
          <cell r="G10">
            <v>74</v>
          </cell>
          <cell r="H10">
            <v>13.68</v>
          </cell>
          <cell r="I10" t="str">
            <v>S</v>
          </cell>
          <cell r="J10">
            <v>20.88</v>
          </cell>
          <cell r="K10">
            <v>0</v>
          </cell>
        </row>
        <row r="11">
          <cell r="B11">
            <v>12.3125</v>
          </cell>
          <cell r="C11">
            <v>15.8</v>
          </cell>
          <cell r="D11">
            <v>11</v>
          </cell>
          <cell r="E11">
            <v>86.125</v>
          </cell>
          <cell r="F11">
            <v>95</v>
          </cell>
          <cell r="G11">
            <v>62</v>
          </cell>
          <cell r="H11">
            <v>13.32</v>
          </cell>
          <cell r="I11" t="str">
            <v>SO</v>
          </cell>
          <cell r="J11">
            <v>29.880000000000003</v>
          </cell>
          <cell r="K11">
            <v>1</v>
          </cell>
        </row>
        <row r="12">
          <cell r="B12">
            <v>11.9125</v>
          </cell>
          <cell r="C12">
            <v>19.5</v>
          </cell>
          <cell r="D12">
            <v>6.3</v>
          </cell>
          <cell r="E12">
            <v>73.583333333333329</v>
          </cell>
          <cell r="F12">
            <v>95</v>
          </cell>
          <cell r="G12">
            <v>38</v>
          </cell>
          <cell r="H12">
            <v>13.68</v>
          </cell>
          <cell r="I12" t="str">
            <v>SE</v>
          </cell>
          <cell r="J12">
            <v>24.12</v>
          </cell>
          <cell r="K12">
            <v>0.2</v>
          </cell>
        </row>
        <row r="13">
          <cell r="B13">
            <v>16.437500000000004</v>
          </cell>
          <cell r="C13">
            <v>22.6</v>
          </cell>
          <cell r="D13">
            <v>12.3</v>
          </cell>
          <cell r="E13">
            <v>75</v>
          </cell>
          <cell r="F13">
            <v>88</v>
          </cell>
          <cell r="G13">
            <v>61</v>
          </cell>
          <cell r="H13">
            <v>23.400000000000002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20.054166666666667</v>
          </cell>
          <cell r="C14">
            <v>26</v>
          </cell>
          <cell r="D14">
            <v>15.8</v>
          </cell>
          <cell r="E14">
            <v>79.458333333333329</v>
          </cell>
          <cell r="F14">
            <v>91</v>
          </cell>
          <cell r="G14">
            <v>66</v>
          </cell>
          <cell r="H14">
            <v>25.56</v>
          </cell>
          <cell r="I14" t="str">
            <v>NE</v>
          </cell>
          <cell r="J14">
            <v>47.88</v>
          </cell>
          <cell r="K14">
            <v>0</v>
          </cell>
        </row>
        <row r="15">
          <cell r="B15">
            <v>23.112500000000008</v>
          </cell>
          <cell r="C15">
            <v>24.9</v>
          </cell>
          <cell r="D15">
            <v>21.6</v>
          </cell>
          <cell r="E15">
            <v>82.166666666666671</v>
          </cell>
          <cell r="F15">
            <v>90</v>
          </cell>
          <cell r="G15">
            <v>74</v>
          </cell>
          <cell r="H15">
            <v>22.68</v>
          </cell>
          <cell r="I15" t="str">
            <v>N</v>
          </cell>
          <cell r="J15">
            <v>48.24</v>
          </cell>
          <cell r="K15">
            <v>0</v>
          </cell>
        </row>
        <row r="16">
          <cell r="B16">
            <v>21.270833333333329</v>
          </cell>
          <cell r="C16">
            <v>27.6</v>
          </cell>
          <cell r="D16">
            <v>16.600000000000001</v>
          </cell>
          <cell r="E16">
            <v>85.291666666666671</v>
          </cell>
          <cell r="F16">
            <v>94</v>
          </cell>
          <cell r="G16">
            <v>61</v>
          </cell>
          <cell r="H16">
            <v>23.400000000000002</v>
          </cell>
          <cell r="I16" t="str">
            <v>N</v>
          </cell>
          <cell r="J16">
            <v>56.16</v>
          </cell>
          <cell r="K16">
            <v>8.1999999999999993</v>
          </cell>
        </row>
        <row r="17">
          <cell r="B17">
            <v>12.358333333333334</v>
          </cell>
          <cell r="C17">
            <v>16.600000000000001</v>
          </cell>
          <cell r="D17">
            <v>9.3000000000000007</v>
          </cell>
          <cell r="E17">
            <v>79.458333333333329</v>
          </cell>
          <cell r="F17">
            <v>94</v>
          </cell>
          <cell r="G17">
            <v>49</v>
          </cell>
          <cell r="H17">
            <v>19.440000000000001</v>
          </cell>
          <cell r="I17" t="str">
            <v>S</v>
          </cell>
          <cell r="J17">
            <v>38.159999999999997</v>
          </cell>
          <cell r="K17">
            <v>0</v>
          </cell>
        </row>
        <row r="18">
          <cell r="B18">
            <v>8.2125000000000004</v>
          </cell>
          <cell r="C18">
            <v>10.3</v>
          </cell>
          <cell r="D18">
            <v>6.4</v>
          </cell>
          <cell r="E18">
            <v>82.791666666666671</v>
          </cell>
          <cell r="F18">
            <v>89</v>
          </cell>
          <cell r="G18">
            <v>75</v>
          </cell>
          <cell r="H18">
            <v>18</v>
          </cell>
          <cell r="I18" t="str">
            <v>S</v>
          </cell>
          <cell r="J18">
            <v>36</v>
          </cell>
          <cell r="K18">
            <v>0</v>
          </cell>
        </row>
        <row r="19">
          <cell r="B19">
            <v>9.6333333333333329</v>
          </cell>
          <cell r="C19">
            <v>13</v>
          </cell>
          <cell r="D19">
            <v>8</v>
          </cell>
          <cell r="E19">
            <v>80.833333333333329</v>
          </cell>
          <cell r="F19">
            <v>88</v>
          </cell>
          <cell r="G19">
            <v>65</v>
          </cell>
          <cell r="H19">
            <v>12.6</v>
          </cell>
          <cell r="I19" t="str">
            <v>S</v>
          </cell>
          <cell r="J19">
            <v>27</v>
          </cell>
          <cell r="K19">
            <v>0</v>
          </cell>
        </row>
        <row r="20">
          <cell r="B20">
            <v>10.500000000000002</v>
          </cell>
          <cell r="C20">
            <v>17.3</v>
          </cell>
          <cell r="D20">
            <v>6.2</v>
          </cell>
          <cell r="E20">
            <v>77.875</v>
          </cell>
          <cell r="F20">
            <v>95</v>
          </cell>
          <cell r="G20">
            <v>43</v>
          </cell>
          <cell r="H20">
            <v>13.32</v>
          </cell>
          <cell r="I20" t="str">
            <v>S</v>
          </cell>
          <cell r="J20">
            <v>28.44</v>
          </cell>
          <cell r="K20">
            <v>0.60000000000000009</v>
          </cell>
        </row>
        <row r="21">
          <cell r="B21">
            <v>12.237499999999999</v>
          </cell>
          <cell r="C21">
            <v>20.5</v>
          </cell>
          <cell r="D21">
            <v>6</v>
          </cell>
          <cell r="E21">
            <v>68.708333333333329</v>
          </cell>
          <cell r="F21">
            <v>89</v>
          </cell>
          <cell r="G21">
            <v>45</v>
          </cell>
          <cell r="H21">
            <v>12.24</v>
          </cell>
          <cell r="I21" t="str">
            <v>S</v>
          </cell>
          <cell r="J21">
            <v>19.440000000000001</v>
          </cell>
          <cell r="K21">
            <v>0</v>
          </cell>
        </row>
        <row r="22">
          <cell r="B22">
            <v>15.8375</v>
          </cell>
          <cell r="C22">
            <v>23.9</v>
          </cell>
          <cell r="D22">
            <v>11</v>
          </cell>
          <cell r="E22">
            <v>72.125</v>
          </cell>
          <cell r="F22">
            <v>85</v>
          </cell>
          <cell r="G22">
            <v>46</v>
          </cell>
          <cell r="H22">
            <v>9.7200000000000006</v>
          </cell>
          <cell r="I22" t="str">
            <v>SE</v>
          </cell>
          <cell r="J22">
            <v>16.559999999999999</v>
          </cell>
          <cell r="K22">
            <v>0</v>
          </cell>
        </row>
        <row r="23">
          <cell r="B23">
            <v>17.766666666666669</v>
          </cell>
          <cell r="C23">
            <v>24.9</v>
          </cell>
          <cell r="D23">
            <v>12.6</v>
          </cell>
          <cell r="E23">
            <v>73.333333333333329</v>
          </cell>
          <cell r="F23">
            <v>93</v>
          </cell>
          <cell r="G23">
            <v>37</v>
          </cell>
          <cell r="H23">
            <v>16.2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18.933333333333334</v>
          </cell>
          <cell r="C24">
            <v>27</v>
          </cell>
          <cell r="D24">
            <v>12.8</v>
          </cell>
          <cell r="E24">
            <v>72.333333333333329</v>
          </cell>
          <cell r="F24">
            <v>91</v>
          </cell>
          <cell r="G24">
            <v>48</v>
          </cell>
          <cell r="H24">
            <v>15.48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20.229166666666668</v>
          </cell>
          <cell r="C25">
            <v>28.5</v>
          </cell>
          <cell r="D25">
            <v>14.6</v>
          </cell>
          <cell r="E25">
            <v>70.75</v>
          </cell>
          <cell r="F25">
            <v>91</v>
          </cell>
          <cell r="G25">
            <v>33</v>
          </cell>
          <cell r="H25">
            <v>13.32</v>
          </cell>
          <cell r="I25" t="str">
            <v>NE</v>
          </cell>
          <cell r="J25">
            <v>23.400000000000002</v>
          </cell>
          <cell r="K25">
            <v>0</v>
          </cell>
        </row>
        <row r="26">
          <cell r="B26">
            <v>21.074999999999999</v>
          </cell>
          <cell r="C26">
            <v>29.1</v>
          </cell>
          <cell r="D26">
            <v>15.9</v>
          </cell>
          <cell r="E26">
            <v>65.916666666666671</v>
          </cell>
          <cell r="F26">
            <v>86</v>
          </cell>
          <cell r="G26">
            <v>31</v>
          </cell>
          <cell r="H26">
            <v>14.76</v>
          </cell>
          <cell r="I26" t="str">
            <v>NE</v>
          </cell>
          <cell r="J26">
            <v>31.319999999999997</v>
          </cell>
          <cell r="K26">
            <v>0.4</v>
          </cell>
        </row>
        <row r="27">
          <cell r="B27">
            <v>21.249999999999996</v>
          </cell>
          <cell r="C27">
            <v>29.5</v>
          </cell>
          <cell r="D27">
            <v>15.4</v>
          </cell>
          <cell r="E27">
            <v>60.125</v>
          </cell>
          <cell r="F27">
            <v>81</v>
          </cell>
          <cell r="G27">
            <v>33</v>
          </cell>
          <cell r="H27">
            <v>15.48</v>
          </cell>
          <cell r="I27" t="str">
            <v>NE</v>
          </cell>
          <cell r="J27">
            <v>37.440000000000005</v>
          </cell>
          <cell r="K27">
            <v>0</v>
          </cell>
        </row>
        <row r="28">
          <cell r="B28">
            <v>21.183333333333334</v>
          </cell>
          <cell r="C28">
            <v>26.6</v>
          </cell>
          <cell r="D28">
            <v>17.399999999999999</v>
          </cell>
          <cell r="E28">
            <v>70.041666666666671</v>
          </cell>
          <cell r="F28">
            <v>83</v>
          </cell>
          <cell r="G28">
            <v>53</v>
          </cell>
          <cell r="H28">
            <v>7.9200000000000008</v>
          </cell>
          <cell r="I28" t="str">
            <v>NE</v>
          </cell>
          <cell r="J28">
            <v>19.8</v>
          </cell>
          <cell r="K28">
            <v>0</v>
          </cell>
        </row>
        <row r="29">
          <cell r="B29">
            <v>17.308333333333334</v>
          </cell>
          <cell r="C29">
            <v>22.3</v>
          </cell>
          <cell r="D29">
            <v>14.3</v>
          </cell>
          <cell r="E29">
            <v>90.75</v>
          </cell>
          <cell r="F29">
            <v>97</v>
          </cell>
          <cell r="G29">
            <v>71</v>
          </cell>
          <cell r="H29">
            <v>10.08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15.94166666666667</v>
          </cell>
          <cell r="C30">
            <v>19.100000000000001</v>
          </cell>
          <cell r="D30">
            <v>13.9</v>
          </cell>
          <cell r="E30">
            <v>93.333333333333329</v>
          </cell>
          <cell r="F30">
            <v>97</v>
          </cell>
          <cell r="G30">
            <v>80</v>
          </cell>
          <cell r="H30">
            <v>6.84</v>
          </cell>
          <cell r="I30" t="str">
            <v>S</v>
          </cell>
          <cell r="J30">
            <v>17.28</v>
          </cell>
          <cell r="K30">
            <v>2.4</v>
          </cell>
        </row>
        <row r="31">
          <cell r="B31">
            <v>19.675000000000001</v>
          </cell>
          <cell r="C31">
            <v>26.5</v>
          </cell>
          <cell r="D31">
            <v>15.9</v>
          </cell>
          <cell r="E31">
            <v>87.791666666666671</v>
          </cell>
          <cell r="F31">
            <v>97</v>
          </cell>
          <cell r="G31">
            <v>62</v>
          </cell>
          <cell r="H31">
            <v>10.8</v>
          </cell>
          <cell r="I31" t="str">
            <v>NE</v>
          </cell>
          <cell r="J31">
            <v>19.440000000000001</v>
          </cell>
          <cell r="K31">
            <v>0.4</v>
          </cell>
        </row>
        <row r="32">
          <cell r="B32">
            <v>20.06666666666667</v>
          </cell>
          <cell r="C32">
            <v>24.5</v>
          </cell>
          <cell r="D32">
            <v>16.600000000000001</v>
          </cell>
          <cell r="E32">
            <v>82</v>
          </cell>
          <cell r="F32">
            <v>95</v>
          </cell>
          <cell r="G32">
            <v>60</v>
          </cell>
          <cell r="H32">
            <v>12.6</v>
          </cell>
          <cell r="I32" t="str">
            <v>SE</v>
          </cell>
          <cell r="J32">
            <v>34.56</v>
          </cell>
          <cell r="K32">
            <v>13.000000000000002</v>
          </cell>
        </row>
        <row r="33">
          <cell r="B33">
            <v>20.933333333333334</v>
          </cell>
          <cell r="C33">
            <v>29.3</v>
          </cell>
          <cell r="D33">
            <v>15.7</v>
          </cell>
          <cell r="E33">
            <v>75.541666666666671</v>
          </cell>
          <cell r="F33">
            <v>96</v>
          </cell>
          <cell r="G33">
            <v>38</v>
          </cell>
          <cell r="H33">
            <v>14.4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20.787499999999998</v>
          </cell>
          <cell r="C34">
            <v>28.1</v>
          </cell>
          <cell r="D34">
            <v>15.5</v>
          </cell>
          <cell r="E34">
            <v>74.25</v>
          </cell>
          <cell r="F34">
            <v>95</v>
          </cell>
          <cell r="G34">
            <v>45</v>
          </cell>
          <cell r="H34">
            <v>20.52</v>
          </cell>
          <cell r="I34" t="str">
            <v>SE</v>
          </cell>
          <cell r="J34">
            <v>51.480000000000004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26.95</v>
          </cell>
        </row>
      </sheetData>
      <sheetData sheetId="5">
        <row r="5">
          <cell r="B5">
            <v>21.229166666666668</v>
          </cell>
          <cell r="C5">
            <v>24.5</v>
          </cell>
          <cell r="D5">
            <v>19.7</v>
          </cell>
          <cell r="E5">
            <v>83.791666666666671</v>
          </cell>
          <cell r="F5">
            <v>95</v>
          </cell>
          <cell r="G5">
            <v>65</v>
          </cell>
          <cell r="H5">
            <v>13.32</v>
          </cell>
          <cell r="I5" t="str">
            <v>NO</v>
          </cell>
          <cell r="J5">
            <v>32.4</v>
          </cell>
          <cell r="K5">
            <v>0</v>
          </cell>
        </row>
        <row r="6">
          <cell r="B6">
            <v>17.274999999999999</v>
          </cell>
          <cell r="C6">
            <v>19.8</v>
          </cell>
          <cell r="D6">
            <v>14.6</v>
          </cell>
          <cell r="E6">
            <v>91.458333333333329</v>
          </cell>
          <cell r="F6">
            <v>96</v>
          </cell>
          <cell r="G6">
            <v>82</v>
          </cell>
          <cell r="H6">
            <v>10.08</v>
          </cell>
          <cell r="I6" t="str">
            <v>S</v>
          </cell>
          <cell r="J6">
            <v>23.400000000000002</v>
          </cell>
          <cell r="K6">
            <v>0</v>
          </cell>
        </row>
        <row r="7">
          <cell r="B7">
            <v>15.090909090909088</v>
          </cell>
          <cell r="C7">
            <v>17.7</v>
          </cell>
          <cell r="D7">
            <v>13</v>
          </cell>
          <cell r="E7">
            <v>85</v>
          </cell>
          <cell r="F7">
            <v>93</v>
          </cell>
          <cell r="G7">
            <v>74</v>
          </cell>
          <cell r="H7">
            <v>14.76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16.004166666666666</v>
          </cell>
          <cell r="C8">
            <v>19.600000000000001</v>
          </cell>
          <cell r="D8">
            <v>13.5</v>
          </cell>
          <cell r="E8">
            <v>86.916666666666671</v>
          </cell>
          <cell r="F8">
            <v>96</v>
          </cell>
          <cell r="G8">
            <v>75</v>
          </cell>
          <cell r="H8">
            <v>11.16</v>
          </cell>
          <cell r="I8" t="str">
            <v>SE</v>
          </cell>
          <cell r="J8">
            <v>22.68</v>
          </cell>
          <cell r="K8">
            <v>0.2</v>
          </cell>
        </row>
        <row r="9">
          <cell r="B9">
            <v>17.347619047619048</v>
          </cell>
          <cell r="C9">
            <v>22.9</v>
          </cell>
          <cell r="D9">
            <v>15.1</v>
          </cell>
          <cell r="E9">
            <v>89.38095238095238</v>
          </cell>
          <cell r="F9">
            <v>97</v>
          </cell>
          <cell r="G9">
            <v>67</v>
          </cell>
          <cell r="H9">
            <v>10.08</v>
          </cell>
          <cell r="I9" t="str">
            <v>SE</v>
          </cell>
          <cell r="J9">
            <v>19.8</v>
          </cell>
          <cell r="K9">
            <v>0.2</v>
          </cell>
        </row>
        <row r="10">
          <cell r="B10">
            <v>16.966666666666665</v>
          </cell>
          <cell r="C10">
            <v>22.8</v>
          </cell>
          <cell r="D10">
            <v>12.5</v>
          </cell>
          <cell r="E10">
            <v>82.625</v>
          </cell>
          <cell r="F10">
            <v>96</v>
          </cell>
          <cell r="G10">
            <v>62</v>
          </cell>
          <cell r="H10">
            <v>12.96</v>
          </cell>
          <cell r="I10" t="str">
            <v>NO</v>
          </cell>
          <cell r="J10">
            <v>25.92</v>
          </cell>
          <cell r="K10">
            <v>0.2</v>
          </cell>
        </row>
        <row r="11">
          <cell r="B11">
            <v>16.304166666666667</v>
          </cell>
          <cell r="C11">
            <v>19.2</v>
          </cell>
          <cell r="D11">
            <v>13.4</v>
          </cell>
          <cell r="E11">
            <v>85.583333333333329</v>
          </cell>
          <cell r="F11">
            <v>95</v>
          </cell>
          <cell r="G11">
            <v>68</v>
          </cell>
          <cell r="H11">
            <v>12.96</v>
          </cell>
          <cell r="I11" t="str">
            <v>NO</v>
          </cell>
          <cell r="J11">
            <v>27.36</v>
          </cell>
          <cell r="K11">
            <v>0.2</v>
          </cell>
        </row>
        <row r="12">
          <cell r="B12">
            <v>13.64583333333333</v>
          </cell>
          <cell r="C12">
            <v>21.3</v>
          </cell>
          <cell r="D12">
            <v>8.4</v>
          </cell>
          <cell r="E12">
            <v>86.041666666666671</v>
          </cell>
          <cell r="F12">
            <v>97</v>
          </cell>
          <cell r="G12">
            <v>58</v>
          </cell>
          <cell r="H12">
            <v>14.04</v>
          </cell>
          <cell r="I12" t="str">
            <v>SE</v>
          </cell>
          <cell r="J12">
            <v>23.040000000000003</v>
          </cell>
          <cell r="K12">
            <v>0.2</v>
          </cell>
        </row>
        <row r="13">
          <cell r="B13">
            <v>20.095833333333335</v>
          </cell>
          <cell r="C13">
            <v>28.5</v>
          </cell>
          <cell r="D13">
            <v>14</v>
          </cell>
          <cell r="E13">
            <v>71.5</v>
          </cell>
          <cell r="F13">
            <v>88</v>
          </cell>
          <cell r="G13">
            <v>48</v>
          </cell>
          <cell r="H13">
            <v>14.04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22.916666666666671</v>
          </cell>
          <cell r="C14">
            <v>28.6</v>
          </cell>
          <cell r="D14">
            <v>17.899999999999999</v>
          </cell>
          <cell r="E14">
            <v>73.375</v>
          </cell>
          <cell r="F14">
            <v>89</v>
          </cell>
          <cell r="G14">
            <v>58</v>
          </cell>
          <cell r="H14">
            <v>24.48</v>
          </cell>
          <cell r="I14" t="str">
            <v>NO</v>
          </cell>
          <cell r="J14">
            <v>51.84</v>
          </cell>
          <cell r="K14">
            <v>0.2</v>
          </cell>
        </row>
        <row r="15">
          <cell r="B15">
            <v>24.662499999999998</v>
          </cell>
          <cell r="C15">
            <v>29.5</v>
          </cell>
          <cell r="D15">
            <v>21.1</v>
          </cell>
          <cell r="E15">
            <v>75.791666666666671</v>
          </cell>
          <cell r="F15">
            <v>90</v>
          </cell>
          <cell r="G15">
            <v>56</v>
          </cell>
          <cell r="H15">
            <v>19.079999999999998</v>
          </cell>
          <cell r="I15" t="str">
            <v>NO</v>
          </cell>
          <cell r="J15">
            <v>45.36</v>
          </cell>
          <cell r="K15">
            <v>0</v>
          </cell>
        </row>
        <row r="16">
          <cell r="B16">
            <v>22.929166666666671</v>
          </cell>
          <cell r="C16">
            <v>26.7</v>
          </cell>
          <cell r="D16">
            <v>20.2</v>
          </cell>
          <cell r="E16">
            <v>84.875</v>
          </cell>
          <cell r="F16">
            <v>95</v>
          </cell>
          <cell r="G16">
            <v>70</v>
          </cell>
          <cell r="H16">
            <v>13.68</v>
          </cell>
          <cell r="I16" t="str">
            <v>NO</v>
          </cell>
          <cell r="J16">
            <v>29.880000000000003</v>
          </cell>
          <cell r="K16">
            <v>0</v>
          </cell>
        </row>
        <row r="17">
          <cell r="B17">
            <v>16.074999999999999</v>
          </cell>
          <cell r="C17">
            <v>22.4</v>
          </cell>
          <cell r="D17">
            <v>14</v>
          </cell>
          <cell r="E17">
            <v>86.666666666666671</v>
          </cell>
          <cell r="F17">
            <v>93</v>
          </cell>
          <cell r="G17">
            <v>79</v>
          </cell>
          <cell r="H17">
            <v>15.120000000000001</v>
          </cell>
          <cell r="I17" t="str">
            <v>S</v>
          </cell>
          <cell r="J17">
            <v>32.04</v>
          </cell>
          <cell r="K17">
            <v>0</v>
          </cell>
        </row>
        <row r="18">
          <cell r="B18">
            <v>13.550000000000002</v>
          </cell>
          <cell r="C18">
            <v>17.2</v>
          </cell>
          <cell r="D18">
            <v>10.9</v>
          </cell>
          <cell r="E18">
            <v>72.958333333333329</v>
          </cell>
          <cell r="F18">
            <v>86</v>
          </cell>
          <cell r="G18">
            <v>45</v>
          </cell>
          <cell r="H18">
            <v>14.76</v>
          </cell>
          <cell r="I18" t="str">
            <v>SE</v>
          </cell>
          <cell r="J18">
            <v>30.96</v>
          </cell>
          <cell r="K18">
            <v>0</v>
          </cell>
        </row>
        <row r="19">
          <cell r="B19">
            <v>13.674999999999997</v>
          </cell>
          <cell r="C19">
            <v>19.5</v>
          </cell>
          <cell r="D19">
            <v>10</v>
          </cell>
          <cell r="E19">
            <v>65.75</v>
          </cell>
          <cell r="F19">
            <v>81</v>
          </cell>
          <cell r="G19">
            <v>41</v>
          </cell>
          <cell r="H19">
            <v>15.840000000000002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13.387500000000001</v>
          </cell>
          <cell r="C20">
            <v>19</v>
          </cell>
          <cell r="D20">
            <v>8.6</v>
          </cell>
          <cell r="E20">
            <v>68.25</v>
          </cell>
          <cell r="F20">
            <v>87</v>
          </cell>
          <cell r="G20">
            <v>46</v>
          </cell>
          <cell r="H20">
            <v>15.840000000000002</v>
          </cell>
          <cell r="I20" t="str">
            <v>S</v>
          </cell>
          <cell r="J20">
            <v>29.880000000000003</v>
          </cell>
          <cell r="K20">
            <v>0</v>
          </cell>
        </row>
        <row r="21">
          <cell r="B21">
            <v>14.83333333333333</v>
          </cell>
          <cell r="C21">
            <v>22.3</v>
          </cell>
          <cell r="D21">
            <v>9.5</v>
          </cell>
          <cell r="E21">
            <v>75.208333333333329</v>
          </cell>
          <cell r="F21">
            <v>89</v>
          </cell>
          <cell r="G21">
            <v>57</v>
          </cell>
          <cell r="H21">
            <v>14.4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17.195833333333336</v>
          </cell>
          <cell r="C22">
            <v>26.2</v>
          </cell>
          <cell r="D22">
            <v>11.2</v>
          </cell>
          <cell r="E22">
            <v>77.458333333333329</v>
          </cell>
          <cell r="F22">
            <v>95</v>
          </cell>
          <cell r="G22">
            <v>47</v>
          </cell>
          <cell r="H22">
            <v>13.68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19.024999999999999</v>
          </cell>
          <cell r="C23">
            <v>27.7</v>
          </cell>
          <cell r="D23">
            <v>12.5</v>
          </cell>
          <cell r="E23">
            <v>74.541666666666671</v>
          </cell>
          <cell r="F23">
            <v>96</v>
          </cell>
          <cell r="G23">
            <v>40</v>
          </cell>
          <cell r="H23">
            <v>14.04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20.991666666666667</v>
          </cell>
          <cell r="C24">
            <v>29.7</v>
          </cell>
          <cell r="D24">
            <v>15.2</v>
          </cell>
          <cell r="E24">
            <v>64.125</v>
          </cell>
          <cell r="F24">
            <v>90</v>
          </cell>
          <cell r="G24">
            <v>22</v>
          </cell>
          <cell r="H24">
            <v>16.559999999999999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22.475000000000005</v>
          </cell>
          <cell r="C25">
            <v>30.6</v>
          </cell>
          <cell r="D25">
            <v>16.600000000000001</v>
          </cell>
          <cell r="E25">
            <v>52.333333333333336</v>
          </cell>
          <cell r="F25">
            <v>71</v>
          </cell>
          <cell r="G25">
            <v>29</v>
          </cell>
          <cell r="H25">
            <v>10.08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22.295833333333334</v>
          </cell>
          <cell r="C26">
            <v>30.3</v>
          </cell>
          <cell r="D26">
            <v>15.2</v>
          </cell>
          <cell r="E26">
            <v>57.333333333333336</v>
          </cell>
          <cell r="F26">
            <v>85</v>
          </cell>
          <cell r="G26">
            <v>29</v>
          </cell>
          <cell r="H26">
            <v>11.16</v>
          </cell>
          <cell r="I26" t="str">
            <v>NO</v>
          </cell>
          <cell r="J26">
            <v>25.2</v>
          </cell>
          <cell r="K26">
            <v>0</v>
          </cell>
        </row>
        <row r="27">
          <cell r="B27">
            <v>22.608333333333331</v>
          </cell>
          <cell r="C27">
            <v>30.7</v>
          </cell>
          <cell r="D27">
            <v>15.1</v>
          </cell>
          <cell r="E27">
            <v>55.625</v>
          </cell>
          <cell r="F27">
            <v>81</v>
          </cell>
          <cell r="G27">
            <v>30</v>
          </cell>
          <cell r="H27">
            <v>17.28</v>
          </cell>
          <cell r="I27" t="str">
            <v>N</v>
          </cell>
          <cell r="J27">
            <v>36.36</v>
          </cell>
          <cell r="K27">
            <v>0</v>
          </cell>
        </row>
        <row r="28">
          <cell r="B28">
            <v>22.966666666666665</v>
          </cell>
          <cell r="C28">
            <v>30.5</v>
          </cell>
          <cell r="D28">
            <v>17.2</v>
          </cell>
          <cell r="E28">
            <v>61.375</v>
          </cell>
          <cell r="F28">
            <v>82</v>
          </cell>
          <cell r="G28">
            <v>33</v>
          </cell>
          <cell r="H28">
            <v>14.04</v>
          </cell>
          <cell r="I28" t="str">
            <v>NO</v>
          </cell>
          <cell r="J28">
            <v>32.04</v>
          </cell>
          <cell r="K28">
            <v>0</v>
          </cell>
        </row>
        <row r="29">
          <cell r="B29">
            <v>22.362500000000001</v>
          </cell>
          <cell r="C29">
            <v>30.5</v>
          </cell>
          <cell r="D29">
            <v>15.5</v>
          </cell>
          <cell r="E29">
            <v>67.333333333333329</v>
          </cell>
          <cell r="F29">
            <v>93</v>
          </cell>
          <cell r="G29">
            <v>30</v>
          </cell>
          <cell r="H29">
            <v>12.6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22.775000000000002</v>
          </cell>
          <cell r="C30">
            <v>30.2</v>
          </cell>
          <cell r="D30">
            <v>18</v>
          </cell>
          <cell r="E30">
            <v>72.166666666666671</v>
          </cell>
          <cell r="F30">
            <v>94</v>
          </cell>
          <cell r="G30">
            <v>36</v>
          </cell>
          <cell r="H30">
            <v>15.120000000000001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24.154166666666669</v>
          </cell>
          <cell r="C31">
            <v>30.9</v>
          </cell>
          <cell r="D31">
            <v>18</v>
          </cell>
          <cell r="E31">
            <v>59.958333333333336</v>
          </cell>
          <cell r="F31">
            <v>90</v>
          </cell>
          <cell r="G31">
            <v>29</v>
          </cell>
          <cell r="H31">
            <v>10.8</v>
          </cell>
          <cell r="I31" t="str">
            <v>N</v>
          </cell>
          <cell r="J31">
            <v>24.840000000000003</v>
          </cell>
          <cell r="K31">
            <v>0</v>
          </cell>
        </row>
        <row r="32">
          <cell r="B32">
            <v>23.812500000000004</v>
          </cell>
          <cell r="C32">
            <v>31.4</v>
          </cell>
          <cell r="D32">
            <v>18.2</v>
          </cell>
          <cell r="E32">
            <v>56.541666666666664</v>
          </cell>
          <cell r="F32">
            <v>79</v>
          </cell>
          <cell r="G32">
            <v>27</v>
          </cell>
          <cell r="H32">
            <v>9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22.741666666666664</v>
          </cell>
          <cell r="C33">
            <v>30.6</v>
          </cell>
          <cell r="D33">
            <v>15.5</v>
          </cell>
          <cell r="E33">
            <v>59.333333333333336</v>
          </cell>
          <cell r="F33">
            <v>85</v>
          </cell>
          <cell r="G33">
            <v>32</v>
          </cell>
          <cell r="H33">
            <v>14.4</v>
          </cell>
          <cell r="I33" t="str">
            <v>NO</v>
          </cell>
          <cell r="J33">
            <v>33.480000000000004</v>
          </cell>
          <cell r="K33">
            <v>0</v>
          </cell>
        </row>
        <row r="34">
          <cell r="B34">
            <v>22.591666666666672</v>
          </cell>
          <cell r="C34">
            <v>30.2</v>
          </cell>
          <cell r="D34">
            <v>15.2</v>
          </cell>
          <cell r="E34">
            <v>58.125</v>
          </cell>
          <cell r="F34">
            <v>86</v>
          </cell>
          <cell r="G34">
            <v>30</v>
          </cell>
          <cell r="H34">
            <v>11.879999999999999</v>
          </cell>
          <cell r="I34" t="str">
            <v>NO</v>
          </cell>
          <cell r="J34">
            <v>28.44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24.4375</v>
          </cell>
        </row>
      </sheetData>
      <sheetData sheetId="5">
        <row r="5">
          <cell r="B5">
            <v>24.025000000000002</v>
          </cell>
          <cell r="C5">
            <v>32.799999999999997</v>
          </cell>
          <cell r="D5">
            <v>18.399999999999999</v>
          </cell>
          <cell r="E5">
            <v>64.458333333333329</v>
          </cell>
          <cell r="F5">
            <v>81</v>
          </cell>
          <cell r="G5">
            <v>38</v>
          </cell>
          <cell r="H5">
            <v>24.48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18.708333333333325</v>
          </cell>
          <cell r="C6">
            <v>22.2</v>
          </cell>
          <cell r="D6">
            <v>16.399999999999999</v>
          </cell>
          <cell r="E6">
            <v>96</v>
          </cell>
          <cell r="F6">
            <v>100</v>
          </cell>
          <cell r="G6">
            <v>68</v>
          </cell>
          <cell r="H6">
            <v>14.4</v>
          </cell>
          <cell r="I6" t="str">
            <v>SO</v>
          </cell>
          <cell r="J6">
            <v>24.12</v>
          </cell>
          <cell r="K6">
            <v>0</v>
          </cell>
        </row>
        <row r="7">
          <cell r="B7">
            <v>16.183333333333334</v>
          </cell>
          <cell r="C7">
            <v>19.3</v>
          </cell>
          <cell r="D7">
            <v>14.4</v>
          </cell>
          <cell r="E7">
            <v>99.958333333333329</v>
          </cell>
          <cell r="F7">
            <v>100</v>
          </cell>
          <cell r="G7">
            <v>99</v>
          </cell>
          <cell r="H7">
            <v>14.04</v>
          </cell>
          <cell r="I7" t="str">
            <v>SO</v>
          </cell>
          <cell r="J7">
            <v>25.2</v>
          </cell>
          <cell r="K7">
            <v>1.2</v>
          </cell>
        </row>
        <row r="8">
          <cell r="B8">
            <v>17.791666666666664</v>
          </cell>
          <cell r="C8">
            <v>26.3</v>
          </cell>
          <cell r="D8">
            <v>15.1</v>
          </cell>
          <cell r="E8">
            <v>95.958333333333329</v>
          </cell>
          <cell r="F8">
            <v>100</v>
          </cell>
          <cell r="G8">
            <v>77</v>
          </cell>
          <cell r="H8">
            <v>13.32</v>
          </cell>
          <cell r="I8" t="str">
            <v>SO</v>
          </cell>
          <cell r="J8">
            <v>23.400000000000002</v>
          </cell>
          <cell r="K8">
            <v>0.2</v>
          </cell>
        </row>
        <row r="9">
          <cell r="B9">
            <v>17.241666666666667</v>
          </cell>
          <cell r="C9">
            <v>21.1</v>
          </cell>
          <cell r="D9">
            <v>15.7</v>
          </cell>
          <cell r="E9">
            <v>99.666666666666671</v>
          </cell>
          <cell r="F9">
            <v>100</v>
          </cell>
          <cell r="G9">
            <v>92</v>
          </cell>
          <cell r="H9">
            <v>16.2</v>
          </cell>
          <cell r="I9" t="str">
            <v>SO</v>
          </cell>
          <cell r="J9">
            <v>27.720000000000002</v>
          </cell>
          <cell r="K9">
            <v>1</v>
          </cell>
        </row>
        <row r="10">
          <cell r="B10">
            <v>17.716666666666665</v>
          </cell>
          <cell r="C10">
            <v>25.6</v>
          </cell>
          <cell r="D10">
            <v>14.9</v>
          </cell>
          <cell r="E10">
            <v>94.458333333333329</v>
          </cell>
          <cell r="F10">
            <v>100</v>
          </cell>
          <cell r="G10">
            <v>72</v>
          </cell>
          <cell r="H10">
            <v>13.32</v>
          </cell>
          <cell r="I10" t="str">
            <v>O</v>
          </cell>
          <cell r="J10">
            <v>21.96</v>
          </cell>
          <cell r="K10">
            <v>0.60000000000000009</v>
          </cell>
        </row>
        <row r="11">
          <cell r="B11">
            <v>18.220833333333335</v>
          </cell>
          <cell r="C11">
            <v>26.5</v>
          </cell>
          <cell r="D11">
            <v>14</v>
          </cell>
          <cell r="E11">
            <v>87.791666666666671</v>
          </cell>
          <cell r="F11">
            <v>100</v>
          </cell>
          <cell r="G11">
            <v>61</v>
          </cell>
          <cell r="H11">
            <v>17.64</v>
          </cell>
          <cell r="I11" t="str">
            <v>SO</v>
          </cell>
          <cell r="J11">
            <v>28.8</v>
          </cell>
          <cell r="K11">
            <v>0.2</v>
          </cell>
        </row>
        <row r="12">
          <cell r="B12">
            <v>19.104166666666668</v>
          </cell>
          <cell r="C12">
            <v>28.5</v>
          </cell>
          <cell r="D12">
            <v>13.9</v>
          </cell>
          <cell r="E12">
            <v>84.708333333333329</v>
          </cell>
          <cell r="F12">
            <v>100</v>
          </cell>
          <cell r="G12">
            <v>55</v>
          </cell>
          <cell r="H12">
            <v>10.8</v>
          </cell>
          <cell r="I12" t="str">
            <v>SO</v>
          </cell>
          <cell r="J12">
            <v>20.52</v>
          </cell>
          <cell r="K12">
            <v>0</v>
          </cell>
        </row>
        <row r="13">
          <cell r="B13">
            <v>22.708333333333332</v>
          </cell>
          <cell r="C13">
            <v>33.700000000000003</v>
          </cell>
          <cell r="D13">
            <v>15.6</v>
          </cell>
          <cell r="E13">
            <v>72.083333333333329</v>
          </cell>
          <cell r="F13">
            <v>96</v>
          </cell>
          <cell r="G13">
            <v>39</v>
          </cell>
          <cell r="H13">
            <v>18.36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24.599999999999998</v>
          </cell>
          <cell r="C14">
            <v>33.6</v>
          </cell>
          <cell r="D14">
            <v>19.2</v>
          </cell>
          <cell r="E14">
            <v>68.75</v>
          </cell>
          <cell r="F14">
            <v>85</v>
          </cell>
          <cell r="G14">
            <v>43</v>
          </cell>
          <cell r="H14">
            <v>25.56</v>
          </cell>
          <cell r="I14" t="str">
            <v>L</v>
          </cell>
          <cell r="J14">
            <v>45</v>
          </cell>
          <cell r="K14">
            <v>0</v>
          </cell>
        </row>
        <row r="15">
          <cell r="B15">
            <v>25.950000000000003</v>
          </cell>
          <cell r="C15">
            <v>33.9</v>
          </cell>
          <cell r="D15">
            <v>20.9</v>
          </cell>
          <cell r="E15">
            <v>68.666666666666671</v>
          </cell>
          <cell r="F15">
            <v>84</v>
          </cell>
          <cell r="G15">
            <v>41</v>
          </cell>
          <cell r="H15">
            <v>24.12</v>
          </cell>
          <cell r="I15" t="str">
            <v>NE</v>
          </cell>
          <cell r="J15">
            <v>45.72</v>
          </cell>
          <cell r="K15">
            <v>0</v>
          </cell>
        </row>
        <row r="16">
          <cell r="B16">
            <v>24.804166666666664</v>
          </cell>
          <cell r="C16">
            <v>32.4</v>
          </cell>
          <cell r="D16">
            <v>19.399999999999999</v>
          </cell>
          <cell r="E16">
            <v>71.166666666666671</v>
          </cell>
          <cell r="F16">
            <v>87</v>
          </cell>
          <cell r="G16">
            <v>47</v>
          </cell>
          <cell r="H16">
            <v>24.840000000000003</v>
          </cell>
          <cell r="I16" t="str">
            <v>NO</v>
          </cell>
          <cell r="J16">
            <v>40.32</v>
          </cell>
          <cell r="K16">
            <v>0</v>
          </cell>
        </row>
        <row r="17">
          <cell r="B17">
            <v>22.241666666666671</v>
          </cell>
          <cell r="C17">
            <v>30.2</v>
          </cell>
          <cell r="D17">
            <v>18.7</v>
          </cell>
          <cell r="E17">
            <v>90.333333333333329</v>
          </cell>
          <cell r="F17">
            <v>100</v>
          </cell>
          <cell r="G17">
            <v>63</v>
          </cell>
          <cell r="H17">
            <v>17.28</v>
          </cell>
          <cell r="I17" t="str">
            <v>SO</v>
          </cell>
          <cell r="J17">
            <v>38.159999999999997</v>
          </cell>
          <cell r="K17">
            <v>0</v>
          </cell>
        </row>
        <row r="18">
          <cell r="B18">
            <v>19.670833333333331</v>
          </cell>
          <cell r="C18">
            <v>28.8</v>
          </cell>
          <cell r="D18">
            <v>16.8</v>
          </cell>
          <cell r="E18">
            <v>87.666666666666671</v>
          </cell>
          <cell r="F18">
            <v>100</v>
          </cell>
          <cell r="G18">
            <v>61</v>
          </cell>
          <cell r="H18">
            <v>16.559999999999999</v>
          </cell>
          <cell r="I18" t="str">
            <v>S</v>
          </cell>
          <cell r="J18">
            <v>30.96</v>
          </cell>
          <cell r="K18">
            <v>0.2</v>
          </cell>
        </row>
        <row r="19">
          <cell r="B19">
            <v>17.137499999999999</v>
          </cell>
          <cell r="C19">
            <v>25.8</v>
          </cell>
          <cell r="D19">
            <v>13.1</v>
          </cell>
          <cell r="E19">
            <v>74.291666666666671</v>
          </cell>
          <cell r="F19">
            <v>100</v>
          </cell>
          <cell r="G19">
            <v>43</v>
          </cell>
          <cell r="H19">
            <v>21.96</v>
          </cell>
          <cell r="I19" t="str">
            <v>SO</v>
          </cell>
          <cell r="J19">
            <v>30.96</v>
          </cell>
          <cell r="K19">
            <v>0</v>
          </cell>
        </row>
        <row r="20">
          <cell r="B20">
            <v>16.554166666666664</v>
          </cell>
          <cell r="C20">
            <v>26.8</v>
          </cell>
          <cell r="D20">
            <v>10.6</v>
          </cell>
          <cell r="E20">
            <v>69.25</v>
          </cell>
          <cell r="F20">
            <v>97</v>
          </cell>
          <cell r="G20">
            <v>46</v>
          </cell>
          <cell r="H20">
            <v>19.440000000000001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18.862500000000001</v>
          </cell>
          <cell r="C21">
            <v>29.6</v>
          </cell>
          <cell r="D21">
            <v>13.7</v>
          </cell>
          <cell r="E21">
            <v>72.833333333333329</v>
          </cell>
          <cell r="F21">
            <v>87</v>
          </cell>
          <cell r="G21">
            <v>54</v>
          </cell>
          <cell r="H21">
            <v>24.48</v>
          </cell>
          <cell r="I21" t="str">
            <v>SE</v>
          </cell>
          <cell r="J21">
            <v>34.92</v>
          </cell>
          <cell r="K21">
            <v>0</v>
          </cell>
        </row>
        <row r="22">
          <cell r="B22">
            <v>20.87916666666667</v>
          </cell>
          <cell r="C22">
            <v>30.1</v>
          </cell>
          <cell r="D22">
            <v>14.1</v>
          </cell>
          <cell r="E22">
            <v>72.916666666666671</v>
          </cell>
          <cell r="F22">
            <v>97</v>
          </cell>
          <cell r="G22">
            <v>42</v>
          </cell>
          <cell r="H22">
            <v>24.48</v>
          </cell>
          <cell r="I22" t="str">
            <v>SE</v>
          </cell>
          <cell r="J22">
            <v>33.840000000000003</v>
          </cell>
          <cell r="K22">
            <v>0</v>
          </cell>
        </row>
        <row r="23">
          <cell r="B23">
            <v>22.291666666666671</v>
          </cell>
          <cell r="C23">
            <v>32</v>
          </cell>
          <cell r="D23">
            <v>16.3</v>
          </cell>
          <cell r="E23">
            <v>62.541666666666664</v>
          </cell>
          <cell r="F23">
            <v>87</v>
          </cell>
          <cell r="G23">
            <v>27</v>
          </cell>
          <cell r="H23">
            <v>17.64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23.070833333333336</v>
          </cell>
          <cell r="C24">
            <v>34.5</v>
          </cell>
          <cell r="D24">
            <v>15.5</v>
          </cell>
          <cell r="E24">
            <v>47.5</v>
          </cell>
          <cell r="F24">
            <v>67</v>
          </cell>
          <cell r="G24">
            <v>23</v>
          </cell>
          <cell r="H24">
            <v>14.4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22.729166666666668</v>
          </cell>
          <cell r="C25">
            <v>32.9</v>
          </cell>
          <cell r="D25">
            <v>15.1</v>
          </cell>
          <cell r="E25">
            <v>55.958333333333336</v>
          </cell>
          <cell r="F25">
            <v>76</v>
          </cell>
          <cell r="G25">
            <v>31</v>
          </cell>
          <cell r="H25">
            <v>16.2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23.570833333333329</v>
          </cell>
          <cell r="C26">
            <v>34.5</v>
          </cell>
          <cell r="D26">
            <v>17.100000000000001</v>
          </cell>
          <cell r="E26">
            <v>54.916666666666664</v>
          </cell>
          <cell r="F26">
            <v>78</v>
          </cell>
          <cell r="G26">
            <v>29</v>
          </cell>
          <cell r="H26">
            <v>13.32</v>
          </cell>
          <cell r="I26" t="str">
            <v>L</v>
          </cell>
          <cell r="J26">
            <v>28.08</v>
          </cell>
          <cell r="K26">
            <v>0</v>
          </cell>
        </row>
        <row r="27">
          <cell r="B27">
            <v>23.862500000000001</v>
          </cell>
          <cell r="C27">
            <v>33.700000000000003</v>
          </cell>
          <cell r="D27">
            <v>16.600000000000001</v>
          </cell>
          <cell r="E27">
            <v>51.833333333333336</v>
          </cell>
          <cell r="F27">
            <v>73</v>
          </cell>
          <cell r="G27">
            <v>25</v>
          </cell>
          <cell r="H27">
            <v>21.6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23.420833333333331</v>
          </cell>
          <cell r="C28">
            <v>35.6</v>
          </cell>
          <cell r="D28">
            <v>13.9</v>
          </cell>
          <cell r="E28">
            <v>53.25</v>
          </cell>
          <cell r="F28">
            <v>77</v>
          </cell>
          <cell r="G28">
            <v>24</v>
          </cell>
          <cell r="H28">
            <v>18.36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23.795833333333334</v>
          </cell>
          <cell r="C29">
            <v>36.5</v>
          </cell>
          <cell r="D29">
            <v>16.5</v>
          </cell>
          <cell r="E29">
            <v>51.666666666666664</v>
          </cell>
          <cell r="F29">
            <v>79</v>
          </cell>
          <cell r="G29">
            <v>21</v>
          </cell>
          <cell r="H29">
            <v>13.32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23.691666666666666</v>
          </cell>
          <cell r="C30">
            <v>35.5</v>
          </cell>
          <cell r="D30">
            <v>16.399999999999999</v>
          </cell>
          <cell r="E30">
            <v>53.875</v>
          </cell>
          <cell r="F30">
            <v>78</v>
          </cell>
          <cell r="G30">
            <v>22</v>
          </cell>
          <cell r="H30">
            <v>12.96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23.583333333333332</v>
          </cell>
          <cell r="C31">
            <v>35.6</v>
          </cell>
          <cell r="D31">
            <v>14.1</v>
          </cell>
          <cell r="E31">
            <v>51.5</v>
          </cell>
          <cell r="F31">
            <v>81</v>
          </cell>
          <cell r="G31">
            <v>23</v>
          </cell>
          <cell r="H31">
            <v>17.28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24.545833333333334</v>
          </cell>
          <cell r="C32">
            <v>35.5</v>
          </cell>
          <cell r="D32">
            <v>17.100000000000001</v>
          </cell>
          <cell r="E32">
            <v>47.541666666666664</v>
          </cell>
          <cell r="F32">
            <v>70</v>
          </cell>
          <cell r="G32">
            <v>24</v>
          </cell>
          <cell r="H32">
            <v>17.64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24.066666666666674</v>
          </cell>
          <cell r="C33">
            <v>35.299999999999997</v>
          </cell>
          <cell r="D33">
            <v>16.8</v>
          </cell>
          <cell r="E33">
            <v>48.333333333333336</v>
          </cell>
          <cell r="F33">
            <v>68</v>
          </cell>
          <cell r="G33">
            <v>22</v>
          </cell>
          <cell r="H33">
            <v>16.2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22.799999999999997</v>
          </cell>
          <cell r="C34">
            <v>35.5</v>
          </cell>
          <cell r="D34">
            <v>14.6</v>
          </cell>
          <cell r="E34">
            <v>53.583333333333336</v>
          </cell>
          <cell r="F34">
            <v>78</v>
          </cell>
          <cell r="G34">
            <v>26</v>
          </cell>
          <cell r="H34">
            <v>14.04</v>
          </cell>
          <cell r="I34" t="str">
            <v>N</v>
          </cell>
          <cell r="J34">
            <v>25.2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22.912500000000005</v>
          </cell>
          <cell r="C5">
            <v>29.7</v>
          </cell>
          <cell r="D5">
            <v>17.7</v>
          </cell>
          <cell r="E5">
            <v>58.833333333333336</v>
          </cell>
          <cell r="F5">
            <v>82</v>
          </cell>
          <cell r="G5">
            <v>35</v>
          </cell>
          <cell r="H5">
            <v>8.2799999999999994</v>
          </cell>
          <cell r="I5" t="str">
            <v>N</v>
          </cell>
          <cell r="J5">
            <v>24.48</v>
          </cell>
          <cell r="K5">
            <v>0</v>
          </cell>
        </row>
        <row r="6">
          <cell r="B6">
            <v>24.1875</v>
          </cell>
          <cell r="C6">
            <v>30.9</v>
          </cell>
          <cell r="D6">
            <v>18.8</v>
          </cell>
          <cell r="E6">
            <v>65.416666666666671</v>
          </cell>
          <cell r="F6">
            <v>86</v>
          </cell>
          <cell r="G6">
            <v>36</v>
          </cell>
          <cell r="H6">
            <v>10.08</v>
          </cell>
          <cell r="I6" t="str">
            <v>SO</v>
          </cell>
          <cell r="J6">
            <v>29.52</v>
          </cell>
          <cell r="K6">
            <v>0</v>
          </cell>
        </row>
        <row r="7">
          <cell r="B7">
            <v>20.008333333333333</v>
          </cell>
          <cell r="C7">
            <v>26.1</v>
          </cell>
          <cell r="D7">
            <v>16.899999999999999</v>
          </cell>
          <cell r="E7">
            <v>77.416666666666671</v>
          </cell>
          <cell r="F7">
            <v>90</v>
          </cell>
          <cell r="G7">
            <v>53</v>
          </cell>
          <cell r="H7">
            <v>13.68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20.212500000000002</v>
          </cell>
          <cell r="C8">
            <v>24.8</v>
          </cell>
          <cell r="D8">
            <v>17.399999999999999</v>
          </cell>
          <cell r="E8">
            <v>76.666666666666671</v>
          </cell>
          <cell r="F8">
            <v>92</v>
          </cell>
          <cell r="G8">
            <v>54</v>
          </cell>
          <cell r="H8">
            <v>7.5600000000000005</v>
          </cell>
          <cell r="I8" t="str">
            <v>S</v>
          </cell>
          <cell r="J8">
            <v>22.68</v>
          </cell>
          <cell r="K8">
            <v>0</v>
          </cell>
        </row>
        <row r="9">
          <cell r="B9">
            <v>20.687499999999996</v>
          </cell>
          <cell r="C9">
            <v>27.2</v>
          </cell>
          <cell r="D9">
            <v>15.5</v>
          </cell>
          <cell r="E9">
            <v>71.458333333333329</v>
          </cell>
          <cell r="F9">
            <v>92</v>
          </cell>
          <cell r="G9">
            <v>48</v>
          </cell>
          <cell r="H9">
            <v>12.24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21.170833333333331</v>
          </cell>
          <cell r="C10">
            <v>27.1</v>
          </cell>
          <cell r="D10">
            <v>18.100000000000001</v>
          </cell>
          <cell r="E10">
            <v>75.666666666666671</v>
          </cell>
          <cell r="F10">
            <v>88</v>
          </cell>
          <cell r="G10">
            <v>51</v>
          </cell>
          <cell r="H10">
            <v>9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20.454166666666669</v>
          </cell>
          <cell r="C11">
            <v>23.9</v>
          </cell>
          <cell r="D11">
            <v>18.2</v>
          </cell>
          <cell r="E11">
            <v>74.041666666666671</v>
          </cell>
          <cell r="F11">
            <v>89</v>
          </cell>
          <cell r="G11">
            <v>50</v>
          </cell>
          <cell r="H11">
            <v>16.2</v>
          </cell>
          <cell r="I11" t="str">
            <v>O</v>
          </cell>
          <cell r="J11">
            <v>30.96</v>
          </cell>
          <cell r="K11">
            <v>0</v>
          </cell>
        </row>
        <row r="12">
          <cell r="B12">
            <v>18.033333333333335</v>
          </cell>
          <cell r="C12">
            <v>24.2</v>
          </cell>
          <cell r="D12">
            <v>13.4</v>
          </cell>
          <cell r="E12">
            <v>71.291666666666671</v>
          </cell>
          <cell r="F12">
            <v>88</v>
          </cell>
          <cell r="G12">
            <v>48</v>
          </cell>
          <cell r="H12">
            <v>8.2799999999999994</v>
          </cell>
          <cell r="I12" t="str">
            <v>S</v>
          </cell>
          <cell r="J12">
            <v>27.36</v>
          </cell>
          <cell r="K12">
            <v>0</v>
          </cell>
        </row>
        <row r="13">
          <cell r="B13">
            <v>20.283333333333335</v>
          </cell>
          <cell r="C13">
            <v>29.8</v>
          </cell>
          <cell r="D13">
            <v>14.4</v>
          </cell>
          <cell r="E13">
            <v>67.708333333333329</v>
          </cell>
          <cell r="F13">
            <v>88</v>
          </cell>
          <cell r="G13">
            <v>35</v>
          </cell>
          <cell r="H13">
            <v>8.64</v>
          </cell>
          <cell r="I13" t="str">
            <v>SO</v>
          </cell>
          <cell r="J13">
            <v>22.68</v>
          </cell>
          <cell r="K13">
            <v>0</v>
          </cell>
        </row>
        <row r="14">
          <cell r="B14">
            <v>24.645833333333339</v>
          </cell>
          <cell r="C14">
            <v>32.200000000000003</v>
          </cell>
          <cell r="D14">
            <v>18.600000000000001</v>
          </cell>
          <cell r="E14">
            <v>59.333333333333336</v>
          </cell>
          <cell r="F14">
            <v>84</v>
          </cell>
          <cell r="G14">
            <v>39</v>
          </cell>
          <cell r="H14">
            <v>12.24</v>
          </cell>
          <cell r="I14" t="str">
            <v>NE</v>
          </cell>
          <cell r="J14">
            <v>24.12</v>
          </cell>
          <cell r="K14">
            <v>0</v>
          </cell>
        </row>
        <row r="15">
          <cell r="B15">
            <v>26.808333333333334</v>
          </cell>
          <cell r="C15">
            <v>34.5</v>
          </cell>
          <cell r="D15">
            <v>20.9</v>
          </cell>
          <cell r="E15">
            <v>57.083333333333336</v>
          </cell>
          <cell r="F15">
            <v>88</v>
          </cell>
          <cell r="G15">
            <v>30</v>
          </cell>
          <cell r="H15">
            <v>12.6</v>
          </cell>
          <cell r="I15" t="str">
            <v>N</v>
          </cell>
          <cell r="J15">
            <v>29.880000000000003</v>
          </cell>
          <cell r="K15">
            <v>0</v>
          </cell>
        </row>
        <row r="16">
          <cell r="B16">
            <v>26.212499999999995</v>
          </cell>
          <cell r="C16">
            <v>34.299999999999997</v>
          </cell>
          <cell r="D16">
            <v>22</v>
          </cell>
          <cell r="E16">
            <v>59.541666666666664</v>
          </cell>
          <cell r="F16">
            <v>84</v>
          </cell>
          <cell r="G16">
            <v>29</v>
          </cell>
          <cell r="H16">
            <v>13.68</v>
          </cell>
          <cell r="I16" t="str">
            <v>N</v>
          </cell>
          <cell r="J16">
            <v>34.56</v>
          </cell>
          <cell r="K16">
            <v>2.2000000000000002</v>
          </cell>
        </row>
        <row r="17">
          <cell r="B17">
            <v>21.925000000000001</v>
          </cell>
          <cell r="C17">
            <v>23.8</v>
          </cell>
          <cell r="D17">
            <v>19.5</v>
          </cell>
          <cell r="E17">
            <v>79.208333333333329</v>
          </cell>
          <cell r="F17">
            <v>89</v>
          </cell>
          <cell r="G17">
            <v>69</v>
          </cell>
          <cell r="H17">
            <v>11.16</v>
          </cell>
          <cell r="I17" t="str">
            <v>S</v>
          </cell>
          <cell r="J17">
            <v>27.36</v>
          </cell>
          <cell r="K17">
            <v>0.2</v>
          </cell>
        </row>
        <row r="18">
          <cell r="B18">
            <v>19.416666666666668</v>
          </cell>
          <cell r="C18">
            <v>27.3</v>
          </cell>
          <cell r="D18">
            <v>14.3</v>
          </cell>
          <cell r="E18">
            <v>67.416666666666671</v>
          </cell>
          <cell r="F18">
            <v>89</v>
          </cell>
          <cell r="G18">
            <v>31</v>
          </cell>
          <cell r="H18">
            <v>9.3600000000000012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20.074999999999999</v>
          </cell>
          <cell r="C19">
            <v>27</v>
          </cell>
          <cell r="D19">
            <v>15.3</v>
          </cell>
          <cell r="E19">
            <v>65.958333333333329</v>
          </cell>
          <cell r="F19">
            <v>82</v>
          </cell>
          <cell r="G19">
            <v>44</v>
          </cell>
          <cell r="H19">
            <v>10.44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18.991666666666667</v>
          </cell>
          <cell r="C20">
            <v>26.9</v>
          </cell>
          <cell r="D20">
            <v>12.7</v>
          </cell>
          <cell r="E20">
            <v>63.708333333333336</v>
          </cell>
          <cell r="F20">
            <v>85</v>
          </cell>
          <cell r="G20">
            <v>42</v>
          </cell>
          <cell r="H20">
            <v>14.4</v>
          </cell>
          <cell r="I20" t="str">
            <v>S</v>
          </cell>
          <cell r="J20">
            <v>31.319999999999997</v>
          </cell>
          <cell r="K20">
            <v>0</v>
          </cell>
        </row>
        <row r="21">
          <cell r="B21">
            <v>20.691666666666666</v>
          </cell>
          <cell r="C21">
            <v>28.9</v>
          </cell>
          <cell r="D21">
            <v>14.7</v>
          </cell>
          <cell r="E21">
            <v>67.166666666666671</v>
          </cell>
          <cell r="F21">
            <v>90</v>
          </cell>
          <cell r="G21">
            <v>38</v>
          </cell>
          <cell r="H21">
            <v>7.5600000000000005</v>
          </cell>
          <cell r="I21" t="str">
            <v>S</v>
          </cell>
          <cell r="J21">
            <v>19.079999999999998</v>
          </cell>
          <cell r="K21">
            <v>0</v>
          </cell>
        </row>
        <row r="22">
          <cell r="B22">
            <v>21.595833333333331</v>
          </cell>
          <cell r="C22">
            <v>31.2</v>
          </cell>
          <cell r="D22">
            <v>15.1</v>
          </cell>
          <cell r="E22">
            <v>65.375</v>
          </cell>
          <cell r="F22">
            <v>89</v>
          </cell>
          <cell r="G22">
            <v>34</v>
          </cell>
          <cell r="H22">
            <v>8.64</v>
          </cell>
          <cell r="I22" t="str">
            <v>S</v>
          </cell>
          <cell r="J22">
            <v>21.240000000000002</v>
          </cell>
          <cell r="K22">
            <v>0</v>
          </cell>
        </row>
        <row r="23">
          <cell r="B23">
            <v>21.495833333333326</v>
          </cell>
          <cell r="C23">
            <v>29.9</v>
          </cell>
          <cell r="D23">
            <v>15.1</v>
          </cell>
          <cell r="E23">
            <v>64.333333333333329</v>
          </cell>
          <cell r="F23">
            <v>89</v>
          </cell>
          <cell r="G23">
            <v>33</v>
          </cell>
          <cell r="H23">
            <v>6.84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22.154166666666669</v>
          </cell>
          <cell r="C24">
            <v>30.7</v>
          </cell>
          <cell r="D24">
            <v>15</v>
          </cell>
          <cell r="E24">
            <v>58.458333333333336</v>
          </cell>
          <cell r="F24">
            <v>88</v>
          </cell>
          <cell r="G24">
            <v>24</v>
          </cell>
          <cell r="H24">
            <v>9.7200000000000006</v>
          </cell>
          <cell r="I24" t="str">
            <v>S</v>
          </cell>
          <cell r="J24">
            <v>22.32</v>
          </cell>
          <cell r="K24">
            <v>0</v>
          </cell>
        </row>
        <row r="25">
          <cell r="B25">
            <v>21.900000000000006</v>
          </cell>
          <cell r="C25">
            <v>31.7</v>
          </cell>
          <cell r="D25">
            <v>14.9</v>
          </cell>
          <cell r="E25">
            <v>57.458333333333336</v>
          </cell>
          <cell r="F25">
            <v>87</v>
          </cell>
          <cell r="G25">
            <v>28</v>
          </cell>
          <cell r="H25">
            <v>9.3600000000000012</v>
          </cell>
          <cell r="I25" t="str">
            <v>NE</v>
          </cell>
          <cell r="J25">
            <v>21.96</v>
          </cell>
          <cell r="K25">
            <v>0</v>
          </cell>
        </row>
        <row r="26">
          <cell r="B26">
            <v>24.5</v>
          </cell>
          <cell r="C26">
            <v>32.799999999999997</v>
          </cell>
          <cell r="D26">
            <v>17.7</v>
          </cell>
          <cell r="E26">
            <v>50.333333333333336</v>
          </cell>
          <cell r="F26">
            <v>83</v>
          </cell>
          <cell r="G26">
            <v>20</v>
          </cell>
          <cell r="H26">
            <v>10.44</v>
          </cell>
          <cell r="I26" t="str">
            <v>NE</v>
          </cell>
          <cell r="J26">
            <v>20.16</v>
          </cell>
          <cell r="K26">
            <v>0</v>
          </cell>
        </row>
        <row r="27">
          <cell r="B27">
            <v>26.400000000000002</v>
          </cell>
          <cell r="C27">
            <v>33.4</v>
          </cell>
          <cell r="D27">
            <v>21.5</v>
          </cell>
          <cell r="E27">
            <v>41.958333333333336</v>
          </cell>
          <cell r="F27">
            <v>62</v>
          </cell>
          <cell r="G27">
            <v>22</v>
          </cell>
          <cell r="H27">
            <v>11.16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26.345833333333331</v>
          </cell>
          <cell r="C28">
            <v>33.700000000000003</v>
          </cell>
          <cell r="D28">
            <v>22.4</v>
          </cell>
          <cell r="E28">
            <v>47.791666666666664</v>
          </cell>
          <cell r="F28">
            <v>65</v>
          </cell>
          <cell r="G28">
            <v>21</v>
          </cell>
          <cell r="H28">
            <v>6.84</v>
          </cell>
          <cell r="I28" t="str">
            <v>N</v>
          </cell>
          <cell r="J28">
            <v>18.720000000000002</v>
          </cell>
          <cell r="K28">
            <v>0</v>
          </cell>
        </row>
        <row r="29">
          <cell r="B29">
            <v>24.375000000000004</v>
          </cell>
          <cell r="C29">
            <v>33.6</v>
          </cell>
          <cell r="D29">
            <v>17.2</v>
          </cell>
          <cell r="E29">
            <v>52.875</v>
          </cell>
          <cell r="F29">
            <v>86</v>
          </cell>
          <cell r="G29">
            <v>18</v>
          </cell>
          <cell r="H29">
            <v>8.64</v>
          </cell>
          <cell r="I29" t="str">
            <v>N</v>
          </cell>
          <cell r="J29">
            <v>22.32</v>
          </cell>
          <cell r="K29">
            <v>0</v>
          </cell>
        </row>
        <row r="30">
          <cell r="B30">
            <v>24.879166666666666</v>
          </cell>
          <cell r="C30">
            <v>33.5</v>
          </cell>
          <cell r="D30">
            <v>19.899999999999999</v>
          </cell>
          <cell r="E30">
            <v>45.041666666666664</v>
          </cell>
          <cell r="F30">
            <v>68</v>
          </cell>
          <cell r="G30">
            <v>20</v>
          </cell>
          <cell r="H30">
            <v>8.2799999999999994</v>
          </cell>
          <cell r="I30" t="str">
            <v>N</v>
          </cell>
          <cell r="J30">
            <v>20.52</v>
          </cell>
          <cell r="K30">
            <v>0</v>
          </cell>
        </row>
        <row r="31">
          <cell r="B31">
            <v>24.137499999999999</v>
          </cell>
          <cell r="C31">
            <v>34.1</v>
          </cell>
          <cell r="D31">
            <v>17</v>
          </cell>
          <cell r="E31">
            <v>50.041666666666664</v>
          </cell>
          <cell r="F31">
            <v>84</v>
          </cell>
          <cell r="G31">
            <v>15</v>
          </cell>
          <cell r="H31">
            <v>6.84</v>
          </cell>
          <cell r="I31" t="str">
            <v>NE</v>
          </cell>
          <cell r="J31">
            <v>18.720000000000002</v>
          </cell>
          <cell r="K31">
            <v>0</v>
          </cell>
        </row>
        <row r="32">
          <cell r="B32">
            <v>24.237499999999994</v>
          </cell>
          <cell r="C32">
            <v>32.700000000000003</v>
          </cell>
          <cell r="D32">
            <v>17.8</v>
          </cell>
          <cell r="E32">
            <v>47.75</v>
          </cell>
          <cell r="F32">
            <v>77</v>
          </cell>
          <cell r="G32">
            <v>21</v>
          </cell>
          <cell r="H32">
            <v>12.6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>
            <v>23.629166666666666</v>
          </cell>
          <cell r="C33">
            <v>32.4</v>
          </cell>
          <cell r="D33">
            <v>17.5</v>
          </cell>
          <cell r="E33">
            <v>52.291666666666664</v>
          </cell>
          <cell r="F33">
            <v>80</v>
          </cell>
          <cell r="G33">
            <v>22</v>
          </cell>
          <cell r="H33">
            <v>10.8</v>
          </cell>
          <cell r="I33" t="str">
            <v>NE</v>
          </cell>
          <cell r="J33">
            <v>26.28</v>
          </cell>
          <cell r="K33">
            <v>0</v>
          </cell>
        </row>
        <row r="34">
          <cell r="B34">
            <v>23.433333333333337</v>
          </cell>
          <cell r="C34">
            <v>32.700000000000003</v>
          </cell>
          <cell r="D34">
            <v>16.3</v>
          </cell>
          <cell r="E34">
            <v>54.458333333333336</v>
          </cell>
          <cell r="F34">
            <v>85</v>
          </cell>
          <cell r="G34">
            <v>23</v>
          </cell>
          <cell r="H34">
            <v>7.9200000000000008</v>
          </cell>
          <cell r="I34" t="str">
            <v>N</v>
          </cell>
          <cell r="J34">
            <v>24.840000000000003</v>
          </cell>
          <cell r="K34">
            <v>0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>
            <v>22.358333333333331</v>
          </cell>
          <cell r="C5">
            <v>26.5</v>
          </cell>
          <cell r="D5">
            <v>19.7</v>
          </cell>
          <cell r="E5">
            <v>67.25</v>
          </cell>
          <cell r="F5">
            <v>81</v>
          </cell>
          <cell r="G5">
            <v>59</v>
          </cell>
          <cell r="H5">
            <v>13.68</v>
          </cell>
          <cell r="I5" t="str">
            <v>NE</v>
          </cell>
          <cell r="J5">
            <v>25.2</v>
          </cell>
          <cell r="K5">
            <v>0.2</v>
          </cell>
        </row>
        <row r="6">
          <cell r="B6">
            <v>18.458333333333332</v>
          </cell>
          <cell r="C6">
            <v>22.3</v>
          </cell>
          <cell r="D6">
            <v>15.4</v>
          </cell>
          <cell r="E6">
            <v>88.541666666666671</v>
          </cell>
          <cell r="F6">
            <v>95</v>
          </cell>
          <cell r="G6">
            <v>76</v>
          </cell>
          <cell r="H6">
            <v>13.32</v>
          </cell>
          <cell r="I6" t="str">
            <v>SO</v>
          </cell>
          <cell r="J6">
            <v>27.36</v>
          </cell>
          <cell r="K6">
            <v>1.2000000000000002</v>
          </cell>
        </row>
        <row r="7">
          <cell r="B7">
            <v>15.412500000000001</v>
          </cell>
          <cell r="C7">
            <v>18.399999999999999</v>
          </cell>
          <cell r="D7">
            <v>13.5</v>
          </cell>
          <cell r="E7">
            <v>87.5</v>
          </cell>
          <cell r="F7">
            <v>94</v>
          </cell>
          <cell r="G7">
            <v>76</v>
          </cell>
          <cell r="H7">
            <v>14.04</v>
          </cell>
          <cell r="I7" t="str">
            <v>SO</v>
          </cell>
          <cell r="J7">
            <v>28.8</v>
          </cell>
          <cell r="K7">
            <v>0.4</v>
          </cell>
        </row>
        <row r="8">
          <cell r="B8">
            <v>16.112500000000001</v>
          </cell>
          <cell r="C8">
            <v>18.8</v>
          </cell>
          <cell r="D8">
            <v>14</v>
          </cell>
          <cell r="E8">
            <v>89.625</v>
          </cell>
          <cell r="F8">
            <v>95</v>
          </cell>
          <cell r="G8">
            <v>83</v>
          </cell>
          <cell r="H8">
            <v>9.3600000000000012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17.650000000000002</v>
          </cell>
          <cell r="C9">
            <v>21.3</v>
          </cell>
          <cell r="D9">
            <v>14.7</v>
          </cell>
          <cell r="E9">
            <v>88.75</v>
          </cell>
          <cell r="F9">
            <v>97</v>
          </cell>
          <cell r="G9">
            <v>72</v>
          </cell>
          <cell r="H9">
            <v>15.840000000000002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15.825000000000001</v>
          </cell>
          <cell r="C10">
            <v>22.5</v>
          </cell>
          <cell r="D10">
            <v>10.3</v>
          </cell>
          <cell r="E10">
            <v>78.166666666666671</v>
          </cell>
          <cell r="F10">
            <v>95</v>
          </cell>
          <cell r="G10">
            <v>56</v>
          </cell>
          <cell r="H10">
            <v>15.48</v>
          </cell>
          <cell r="I10" t="str">
            <v>S</v>
          </cell>
          <cell r="J10">
            <v>32.76</v>
          </cell>
          <cell r="K10">
            <v>0</v>
          </cell>
        </row>
        <row r="11">
          <cell r="B11">
            <v>15.195833333333335</v>
          </cell>
          <cell r="C11">
            <v>17.3</v>
          </cell>
          <cell r="D11">
            <v>14</v>
          </cell>
          <cell r="E11">
            <v>88.708333333333329</v>
          </cell>
          <cell r="F11">
            <v>96</v>
          </cell>
          <cell r="G11">
            <v>82</v>
          </cell>
          <cell r="H11">
            <v>12.6</v>
          </cell>
          <cell r="I11" t="str">
            <v>SO</v>
          </cell>
          <cell r="J11">
            <v>30.240000000000002</v>
          </cell>
          <cell r="K11">
            <v>1.6</v>
          </cell>
        </row>
        <row r="12">
          <cell r="B12">
            <v>14.03913043478261</v>
          </cell>
          <cell r="C12">
            <v>21.5</v>
          </cell>
          <cell r="D12">
            <v>7.1</v>
          </cell>
          <cell r="E12">
            <v>76.739130434782609</v>
          </cell>
          <cell r="F12">
            <v>97</v>
          </cell>
          <cell r="G12">
            <v>49</v>
          </cell>
          <cell r="H12">
            <v>11.879999999999999</v>
          </cell>
          <cell r="I12" t="str">
            <v>O</v>
          </cell>
          <cell r="J12">
            <v>19.8</v>
          </cell>
          <cell r="K12">
            <v>0</v>
          </cell>
        </row>
        <row r="13">
          <cell r="B13">
            <v>18.966666666666672</v>
          </cell>
          <cell r="C13">
            <v>27.8</v>
          </cell>
          <cell r="D13">
            <v>13.7</v>
          </cell>
          <cell r="E13">
            <v>72</v>
          </cell>
          <cell r="F13">
            <v>89</v>
          </cell>
          <cell r="G13">
            <v>48</v>
          </cell>
          <cell r="H13">
            <v>19.440000000000001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23.337500000000002</v>
          </cell>
          <cell r="C14">
            <v>30.3</v>
          </cell>
          <cell r="D14">
            <v>18.2</v>
          </cell>
          <cell r="E14">
            <v>66.5</v>
          </cell>
          <cell r="F14">
            <v>82</v>
          </cell>
          <cell r="G14">
            <v>48</v>
          </cell>
          <cell r="H14">
            <v>21.240000000000002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24.887500000000003</v>
          </cell>
          <cell r="C15">
            <v>31.8</v>
          </cell>
          <cell r="D15">
            <v>18.5</v>
          </cell>
          <cell r="E15">
            <v>72.583333333333329</v>
          </cell>
          <cell r="F15">
            <v>94</v>
          </cell>
          <cell r="G15">
            <v>47</v>
          </cell>
          <cell r="H15">
            <v>26.28</v>
          </cell>
          <cell r="I15" t="str">
            <v>NO</v>
          </cell>
          <cell r="J15">
            <v>49.32</v>
          </cell>
          <cell r="K15">
            <v>0</v>
          </cell>
        </row>
        <row r="16">
          <cell r="B16">
            <v>23.060000000000006</v>
          </cell>
          <cell r="C16">
            <v>26.1</v>
          </cell>
          <cell r="D16">
            <v>20.8</v>
          </cell>
          <cell r="E16">
            <v>83.7</v>
          </cell>
          <cell r="F16">
            <v>96</v>
          </cell>
          <cell r="G16">
            <v>70</v>
          </cell>
          <cell r="H16">
            <v>18.720000000000002</v>
          </cell>
          <cell r="I16" t="str">
            <v>N</v>
          </cell>
          <cell r="J16">
            <v>41.04</v>
          </cell>
          <cell r="K16">
            <v>23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26.712499999999995</v>
          </cell>
        </row>
      </sheetData>
      <sheetData sheetId="5">
        <row r="5">
          <cell r="B5">
            <v>22.377777777777776</v>
          </cell>
          <cell r="C5">
            <v>24.4</v>
          </cell>
          <cell r="D5">
            <v>21.1</v>
          </cell>
          <cell r="E5">
            <v>87.888888888888886</v>
          </cell>
          <cell r="F5">
            <v>96</v>
          </cell>
          <cell r="G5">
            <v>73</v>
          </cell>
          <cell r="H5">
            <v>6.12</v>
          </cell>
          <cell r="I5" t="str">
            <v>NO</v>
          </cell>
          <cell r="J5">
            <v>14.04</v>
          </cell>
          <cell r="K5">
            <v>6.7999999999999989</v>
          </cell>
        </row>
        <row r="6">
          <cell r="B6">
            <v>17.330000000000002</v>
          </cell>
          <cell r="C6">
            <v>18.8</v>
          </cell>
          <cell r="D6">
            <v>16.399999999999999</v>
          </cell>
          <cell r="E6">
            <v>81.2</v>
          </cell>
          <cell r="F6">
            <v>86</v>
          </cell>
          <cell r="G6">
            <v>77</v>
          </cell>
          <cell r="H6">
            <v>3.6</v>
          </cell>
          <cell r="I6" t="str">
            <v>NO</v>
          </cell>
          <cell r="J6">
            <v>14.4</v>
          </cell>
          <cell r="K6">
            <v>0</v>
          </cell>
        </row>
        <row r="7">
          <cell r="B7">
            <v>16.991666666666664</v>
          </cell>
          <cell r="C7">
            <v>18.899999999999999</v>
          </cell>
          <cell r="D7">
            <v>15.7</v>
          </cell>
          <cell r="E7">
            <v>82.416666666666671</v>
          </cell>
          <cell r="F7">
            <v>92</v>
          </cell>
          <cell r="G7">
            <v>73</v>
          </cell>
          <cell r="H7">
            <v>3.9600000000000004</v>
          </cell>
          <cell r="I7" t="str">
            <v>SO</v>
          </cell>
          <cell r="J7">
            <v>14.4</v>
          </cell>
          <cell r="K7">
            <v>0.4</v>
          </cell>
        </row>
        <row r="8">
          <cell r="B8">
            <v>17.280000000000005</v>
          </cell>
          <cell r="C8">
            <v>19.600000000000001</v>
          </cell>
          <cell r="D8">
            <v>14.8</v>
          </cell>
          <cell r="E8">
            <v>85.13333333333334</v>
          </cell>
          <cell r="F8">
            <v>90</v>
          </cell>
          <cell r="G8">
            <v>77</v>
          </cell>
          <cell r="H8">
            <v>4.32</v>
          </cell>
          <cell r="I8" t="str">
            <v>S</v>
          </cell>
          <cell r="J8">
            <v>18.36</v>
          </cell>
          <cell r="K8">
            <v>0</v>
          </cell>
        </row>
        <row r="9">
          <cell r="B9">
            <v>19.649999999999999</v>
          </cell>
          <cell r="C9">
            <v>22.6</v>
          </cell>
          <cell r="D9">
            <v>16.8</v>
          </cell>
          <cell r="E9">
            <v>80.8</v>
          </cell>
          <cell r="F9">
            <v>90</v>
          </cell>
          <cell r="G9">
            <v>70</v>
          </cell>
          <cell r="H9">
            <v>1.4400000000000002</v>
          </cell>
          <cell r="I9" t="str">
            <v>SO</v>
          </cell>
          <cell r="J9">
            <v>15.48</v>
          </cell>
          <cell r="K9">
            <v>0.2</v>
          </cell>
        </row>
        <row r="10">
          <cell r="B10">
            <v>19.95</v>
          </cell>
          <cell r="C10">
            <v>22.9</v>
          </cell>
          <cell r="D10">
            <v>16.600000000000001</v>
          </cell>
          <cell r="E10">
            <v>77</v>
          </cell>
          <cell r="F10">
            <v>87</v>
          </cell>
          <cell r="G10">
            <v>66</v>
          </cell>
          <cell r="H10">
            <v>10.44</v>
          </cell>
          <cell r="I10" t="str">
            <v>NO</v>
          </cell>
          <cell r="J10">
            <v>25.2</v>
          </cell>
          <cell r="K10">
            <v>0</v>
          </cell>
        </row>
        <row r="11">
          <cell r="B11">
            <v>17.383333333333336</v>
          </cell>
          <cell r="C11">
            <v>21.5</v>
          </cell>
          <cell r="D11">
            <v>15.2</v>
          </cell>
          <cell r="E11">
            <v>84.083333333333329</v>
          </cell>
          <cell r="F11">
            <v>94</v>
          </cell>
          <cell r="G11">
            <v>64</v>
          </cell>
          <cell r="H11">
            <v>2.16</v>
          </cell>
          <cell r="I11" t="str">
            <v>S</v>
          </cell>
          <cell r="J11">
            <v>16.559999999999999</v>
          </cell>
          <cell r="K11">
            <v>0</v>
          </cell>
        </row>
        <row r="12">
          <cell r="B12">
            <v>17.630769230769232</v>
          </cell>
          <cell r="C12">
            <v>21.9</v>
          </cell>
          <cell r="D12">
            <v>12</v>
          </cell>
          <cell r="E12">
            <v>79.538461538461533</v>
          </cell>
          <cell r="F12">
            <v>100</v>
          </cell>
          <cell r="G12">
            <v>64</v>
          </cell>
          <cell r="H12">
            <v>3.6</v>
          </cell>
          <cell r="I12" t="str">
            <v>S</v>
          </cell>
          <cell r="J12">
            <v>13.68</v>
          </cell>
          <cell r="K12">
            <v>0</v>
          </cell>
        </row>
        <row r="13">
          <cell r="B13">
            <v>19.183333333333334</v>
          </cell>
          <cell r="C13">
            <v>28.8</v>
          </cell>
          <cell r="D13">
            <v>13.5</v>
          </cell>
          <cell r="E13">
            <v>82.875</v>
          </cell>
          <cell r="F13">
            <v>97</v>
          </cell>
          <cell r="G13">
            <v>49</v>
          </cell>
          <cell r="H13">
            <v>12.96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22.995833333333337</v>
          </cell>
          <cell r="C14">
            <v>30.2</v>
          </cell>
          <cell r="D14">
            <v>18</v>
          </cell>
          <cell r="E14">
            <v>81.541666666666671</v>
          </cell>
          <cell r="F14">
            <v>97</v>
          </cell>
          <cell r="G14">
            <v>58</v>
          </cell>
          <cell r="H14">
            <v>16.2</v>
          </cell>
          <cell r="I14" t="str">
            <v>NO</v>
          </cell>
          <cell r="J14">
            <v>41.04</v>
          </cell>
          <cell r="K14">
            <v>0</v>
          </cell>
        </row>
        <row r="15">
          <cell r="B15">
            <v>24.983333333333331</v>
          </cell>
          <cell r="C15">
            <v>31.7</v>
          </cell>
          <cell r="D15">
            <v>18.8</v>
          </cell>
          <cell r="E15">
            <v>78.833333333333329</v>
          </cell>
          <cell r="F15">
            <v>100</v>
          </cell>
          <cell r="G15">
            <v>53</v>
          </cell>
          <cell r="H15">
            <v>16.2</v>
          </cell>
          <cell r="I15" t="str">
            <v>N</v>
          </cell>
          <cell r="J15">
            <v>44.28</v>
          </cell>
          <cell r="K15">
            <v>0</v>
          </cell>
        </row>
        <row r="16">
          <cell r="B16">
            <v>24.2</v>
          </cell>
          <cell r="C16">
            <v>27.4</v>
          </cell>
          <cell r="D16">
            <v>21.2</v>
          </cell>
          <cell r="E16">
            <v>87.125</v>
          </cell>
          <cell r="F16">
            <v>95</v>
          </cell>
          <cell r="G16">
            <v>75</v>
          </cell>
          <cell r="H16">
            <v>10.08</v>
          </cell>
          <cell r="I16" t="str">
            <v>NO</v>
          </cell>
          <cell r="J16">
            <v>49.32</v>
          </cell>
          <cell r="K16">
            <v>15.200000000000001</v>
          </cell>
        </row>
        <row r="17">
          <cell r="B17">
            <v>18.737500000000004</v>
          </cell>
          <cell r="C17">
            <v>23</v>
          </cell>
          <cell r="D17">
            <v>16.2</v>
          </cell>
          <cell r="E17">
            <v>83.166666666666671</v>
          </cell>
          <cell r="F17">
            <v>95</v>
          </cell>
          <cell r="G17">
            <v>66</v>
          </cell>
          <cell r="H17">
            <v>8.2799999999999994</v>
          </cell>
          <cell r="I17" t="str">
            <v>S</v>
          </cell>
          <cell r="J17">
            <v>23.040000000000003</v>
          </cell>
          <cell r="K17">
            <v>1.8</v>
          </cell>
        </row>
        <row r="18">
          <cell r="B18">
            <v>16.154166666666665</v>
          </cell>
          <cell r="C18">
            <v>20.8</v>
          </cell>
          <cell r="D18">
            <v>12.9</v>
          </cell>
          <cell r="E18">
            <v>71.666666666666671</v>
          </cell>
          <cell r="F18">
            <v>92</v>
          </cell>
          <cell r="G18">
            <v>43</v>
          </cell>
          <cell r="H18">
            <v>6.12</v>
          </cell>
          <cell r="I18" t="str">
            <v>S</v>
          </cell>
          <cell r="J18">
            <v>21.96</v>
          </cell>
          <cell r="K18">
            <v>0</v>
          </cell>
        </row>
        <row r="19">
          <cell r="B19">
            <v>15.833333333333336</v>
          </cell>
          <cell r="C19">
            <v>21.2</v>
          </cell>
          <cell r="D19">
            <v>13.6</v>
          </cell>
          <cell r="E19">
            <v>68.541666666666671</v>
          </cell>
          <cell r="F19">
            <v>85</v>
          </cell>
          <cell r="G19">
            <v>40</v>
          </cell>
          <cell r="H19">
            <v>10.44</v>
          </cell>
          <cell r="I19" t="str">
            <v>S</v>
          </cell>
          <cell r="J19">
            <v>20.88</v>
          </cell>
          <cell r="K19">
            <v>0</v>
          </cell>
        </row>
        <row r="20">
          <cell r="B20">
            <v>15.487499999999995</v>
          </cell>
          <cell r="C20">
            <v>21.4</v>
          </cell>
          <cell r="D20">
            <v>10.8</v>
          </cell>
          <cell r="E20">
            <v>68.208333333333329</v>
          </cell>
          <cell r="F20">
            <v>87</v>
          </cell>
          <cell r="G20">
            <v>45</v>
          </cell>
          <cell r="H20">
            <v>5.7600000000000007</v>
          </cell>
          <cell r="I20" t="str">
            <v>S</v>
          </cell>
          <cell r="J20">
            <v>20.52</v>
          </cell>
          <cell r="K20">
            <v>0</v>
          </cell>
        </row>
        <row r="21">
          <cell r="B21">
            <v>16.862500000000001</v>
          </cell>
          <cell r="C21">
            <v>24.5</v>
          </cell>
          <cell r="D21">
            <v>12.1</v>
          </cell>
          <cell r="E21">
            <v>70.625</v>
          </cell>
          <cell r="F21">
            <v>85</v>
          </cell>
          <cell r="G21">
            <v>49</v>
          </cell>
          <cell r="H21">
            <v>6.48</v>
          </cell>
          <cell r="I21" t="str">
            <v>S</v>
          </cell>
          <cell r="J21">
            <v>18.720000000000002</v>
          </cell>
          <cell r="K21">
            <v>0</v>
          </cell>
        </row>
        <row r="22">
          <cell r="B22">
            <v>18.741666666666664</v>
          </cell>
          <cell r="C22">
            <v>27.7</v>
          </cell>
          <cell r="D22">
            <v>13.1</v>
          </cell>
          <cell r="E22">
            <v>74.583333333333329</v>
          </cell>
          <cell r="F22">
            <v>90</v>
          </cell>
          <cell r="G22">
            <v>46</v>
          </cell>
          <cell r="H22">
            <v>10.44</v>
          </cell>
          <cell r="I22" t="str">
            <v>S</v>
          </cell>
          <cell r="J22">
            <v>23.759999999999998</v>
          </cell>
          <cell r="K22">
            <v>0</v>
          </cell>
        </row>
        <row r="23">
          <cell r="B23">
            <v>21.629166666666663</v>
          </cell>
          <cell r="C23">
            <v>30.3</v>
          </cell>
          <cell r="D23">
            <v>16.2</v>
          </cell>
          <cell r="E23">
            <v>70.875</v>
          </cell>
          <cell r="F23">
            <v>95</v>
          </cell>
          <cell r="G23">
            <v>42</v>
          </cell>
          <cell r="H23">
            <v>13.68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23.279166666666669</v>
          </cell>
          <cell r="C24">
            <v>31.8</v>
          </cell>
          <cell r="D24">
            <v>17.8</v>
          </cell>
          <cell r="E24">
            <v>66.041666666666671</v>
          </cell>
          <cell r="F24">
            <v>96</v>
          </cell>
          <cell r="G24">
            <v>27</v>
          </cell>
          <cell r="H24">
            <v>12.24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21.599999999999998</v>
          </cell>
          <cell r="C25">
            <v>32.5</v>
          </cell>
          <cell r="D25">
            <v>13.8</v>
          </cell>
          <cell r="E25">
            <v>71.166666666666671</v>
          </cell>
          <cell r="F25">
            <v>96</v>
          </cell>
          <cell r="G25">
            <v>26</v>
          </cell>
          <cell r="H25">
            <v>12.24</v>
          </cell>
          <cell r="I25" t="str">
            <v>SE</v>
          </cell>
          <cell r="J25">
            <v>24.840000000000003</v>
          </cell>
          <cell r="K25">
            <v>0</v>
          </cell>
        </row>
        <row r="26">
          <cell r="B26">
            <v>22.154166666666669</v>
          </cell>
          <cell r="C26">
            <v>32.299999999999997</v>
          </cell>
          <cell r="D26">
            <v>14.4</v>
          </cell>
          <cell r="E26">
            <v>73.25</v>
          </cell>
          <cell r="F26">
            <v>97</v>
          </cell>
          <cell r="G26">
            <v>31</v>
          </cell>
          <cell r="H26">
            <v>8.2799999999999994</v>
          </cell>
          <cell r="I26" t="str">
            <v>SE</v>
          </cell>
          <cell r="J26">
            <v>23.040000000000003</v>
          </cell>
          <cell r="K26">
            <v>0</v>
          </cell>
        </row>
        <row r="27">
          <cell r="B27">
            <v>22.662500000000005</v>
          </cell>
          <cell r="C27">
            <v>32.700000000000003</v>
          </cell>
          <cell r="D27">
            <v>14.6</v>
          </cell>
          <cell r="E27">
            <v>70.25</v>
          </cell>
          <cell r="F27">
            <v>97</v>
          </cell>
          <cell r="G27">
            <v>28</v>
          </cell>
          <cell r="H27">
            <v>15.48</v>
          </cell>
          <cell r="I27" t="str">
            <v>SE</v>
          </cell>
          <cell r="J27">
            <v>36</v>
          </cell>
          <cell r="K27">
            <v>0</v>
          </cell>
        </row>
        <row r="28">
          <cell r="B28">
            <v>22.979166666666661</v>
          </cell>
          <cell r="C28">
            <v>31.8</v>
          </cell>
          <cell r="D28">
            <v>17.3</v>
          </cell>
          <cell r="E28">
            <v>74.458333333333329</v>
          </cell>
          <cell r="F28">
            <v>94</v>
          </cell>
          <cell r="G28">
            <v>36</v>
          </cell>
          <cell r="H28">
            <v>11.520000000000001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21.504166666666663</v>
          </cell>
          <cell r="C29">
            <v>29.3</v>
          </cell>
          <cell r="D29">
            <v>16.2</v>
          </cell>
          <cell r="E29">
            <v>83.583333333333329</v>
          </cell>
          <cell r="F29">
            <v>97</v>
          </cell>
          <cell r="G29">
            <v>57</v>
          </cell>
          <cell r="H29">
            <v>3.24</v>
          </cell>
          <cell r="I29" t="str">
            <v>SE</v>
          </cell>
          <cell r="J29">
            <v>14.4</v>
          </cell>
          <cell r="K29">
            <v>0</v>
          </cell>
        </row>
        <row r="30">
          <cell r="B30">
            <v>23.595833333333328</v>
          </cell>
          <cell r="C30">
            <v>31.5</v>
          </cell>
          <cell r="D30">
            <v>18.8</v>
          </cell>
          <cell r="E30">
            <v>75.375</v>
          </cell>
          <cell r="F30">
            <v>93</v>
          </cell>
          <cell r="G30">
            <v>40</v>
          </cell>
          <cell r="H30">
            <v>10.44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24.325000000000003</v>
          </cell>
          <cell r="C31">
            <v>32.799999999999997</v>
          </cell>
          <cell r="D31">
            <v>17.8</v>
          </cell>
          <cell r="E31">
            <v>72.916666666666671</v>
          </cell>
          <cell r="F31">
            <v>97</v>
          </cell>
          <cell r="G31">
            <v>33</v>
          </cell>
          <cell r="H31">
            <v>8.64</v>
          </cell>
          <cell r="I31" t="str">
            <v>SE</v>
          </cell>
          <cell r="J31">
            <v>19.8</v>
          </cell>
          <cell r="K31">
            <v>0</v>
          </cell>
        </row>
        <row r="32">
          <cell r="B32">
            <v>24.037500000000005</v>
          </cell>
          <cell r="C32">
            <v>32.700000000000003</v>
          </cell>
          <cell r="D32">
            <v>18.100000000000001</v>
          </cell>
          <cell r="E32">
            <v>70.458333333333329</v>
          </cell>
          <cell r="F32">
            <v>95</v>
          </cell>
          <cell r="G32">
            <v>31</v>
          </cell>
          <cell r="H32">
            <v>10.44</v>
          </cell>
          <cell r="I32" t="str">
            <v>SE</v>
          </cell>
          <cell r="J32">
            <v>22.32</v>
          </cell>
          <cell r="K32">
            <v>1.2</v>
          </cell>
        </row>
        <row r="33">
          <cell r="B33">
            <v>22.904166666666665</v>
          </cell>
          <cell r="C33">
            <v>32.9</v>
          </cell>
          <cell r="D33">
            <v>15.6</v>
          </cell>
          <cell r="E33">
            <v>70.583333333333329</v>
          </cell>
          <cell r="F33">
            <v>97</v>
          </cell>
          <cell r="G33">
            <v>30</v>
          </cell>
          <cell r="H33">
            <v>13.32</v>
          </cell>
          <cell r="I33" t="str">
            <v>SE</v>
          </cell>
          <cell r="J33">
            <v>29.52</v>
          </cell>
          <cell r="K33">
            <v>0</v>
          </cell>
        </row>
        <row r="34">
          <cell r="B34">
            <v>22.554166666666671</v>
          </cell>
          <cell r="C34">
            <v>32.299999999999997</v>
          </cell>
          <cell r="D34">
            <v>15.4</v>
          </cell>
          <cell r="E34">
            <v>72.333333333333329</v>
          </cell>
          <cell r="F34">
            <v>96</v>
          </cell>
          <cell r="G34">
            <v>31</v>
          </cell>
          <cell r="H34">
            <v>7.9200000000000008</v>
          </cell>
          <cell r="I34" t="str">
            <v>SE</v>
          </cell>
          <cell r="J34">
            <v>21.96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19.037499999999998</v>
          </cell>
          <cell r="C5">
            <v>22.4</v>
          </cell>
          <cell r="D5">
            <v>14.8</v>
          </cell>
          <cell r="E5">
            <v>90.458333333333329</v>
          </cell>
          <cell r="F5">
            <v>98</v>
          </cell>
          <cell r="G5">
            <v>77</v>
          </cell>
          <cell r="H5">
            <v>17.28</v>
          </cell>
          <cell r="I5" t="str">
            <v>NO</v>
          </cell>
          <cell r="J5">
            <v>32.04</v>
          </cell>
          <cell r="K5">
            <v>4.4000000000000004</v>
          </cell>
        </row>
        <row r="6">
          <cell r="B6">
            <v>12.120833333333332</v>
          </cell>
          <cell r="C6">
            <v>14.8</v>
          </cell>
          <cell r="D6">
            <v>11.2</v>
          </cell>
          <cell r="E6">
            <v>98.625</v>
          </cell>
          <cell r="F6">
            <v>99</v>
          </cell>
          <cell r="G6">
            <v>98</v>
          </cell>
          <cell r="H6">
            <v>14.4</v>
          </cell>
          <cell r="I6" t="str">
            <v>SO</v>
          </cell>
          <cell r="J6">
            <v>28.8</v>
          </cell>
          <cell r="K6">
            <v>23.599999999999998</v>
          </cell>
        </row>
        <row r="7">
          <cell r="B7">
            <v>10.345833333333331</v>
          </cell>
          <cell r="C7">
            <v>11.3</v>
          </cell>
          <cell r="D7">
            <v>9.8000000000000007</v>
          </cell>
          <cell r="E7">
            <v>99</v>
          </cell>
          <cell r="F7">
            <v>99</v>
          </cell>
          <cell r="G7">
            <v>99</v>
          </cell>
          <cell r="H7">
            <v>16.2</v>
          </cell>
          <cell r="I7" t="str">
            <v>SO</v>
          </cell>
          <cell r="J7">
            <v>28.08</v>
          </cell>
          <cell r="K7">
            <v>2.6</v>
          </cell>
        </row>
        <row r="8">
          <cell r="B8">
            <v>11.41666666666667</v>
          </cell>
          <cell r="C8">
            <v>14.2</v>
          </cell>
          <cell r="D8">
            <v>10.199999999999999</v>
          </cell>
          <cell r="E8">
            <v>97.375</v>
          </cell>
          <cell r="F8">
            <v>99</v>
          </cell>
          <cell r="G8">
            <v>92</v>
          </cell>
          <cell r="H8">
            <v>11.520000000000001</v>
          </cell>
          <cell r="I8" t="str">
            <v>O</v>
          </cell>
          <cell r="J8">
            <v>24.12</v>
          </cell>
          <cell r="K8">
            <v>0.8</v>
          </cell>
        </row>
        <row r="9">
          <cell r="B9">
            <v>11.704166666666666</v>
          </cell>
          <cell r="C9">
            <v>13.2</v>
          </cell>
          <cell r="D9">
            <v>10.199999999999999</v>
          </cell>
          <cell r="E9">
            <v>98.916666666666671</v>
          </cell>
          <cell r="F9">
            <v>99</v>
          </cell>
          <cell r="G9">
            <v>98</v>
          </cell>
          <cell r="H9">
            <v>16.920000000000002</v>
          </cell>
          <cell r="I9" t="str">
            <v>SO</v>
          </cell>
          <cell r="J9">
            <v>28.8</v>
          </cell>
          <cell r="K9">
            <v>0.2</v>
          </cell>
        </row>
        <row r="10">
          <cell r="B10">
            <v>11.412500000000001</v>
          </cell>
          <cell r="C10">
            <v>14.4</v>
          </cell>
          <cell r="D10">
            <v>9.6999999999999993</v>
          </cell>
          <cell r="E10">
            <v>90.916666666666671</v>
          </cell>
          <cell r="F10">
            <v>99</v>
          </cell>
          <cell r="G10">
            <v>80</v>
          </cell>
          <cell r="H10">
            <v>13.32</v>
          </cell>
          <cell r="I10" t="str">
            <v>SE</v>
          </cell>
          <cell r="J10">
            <v>21.240000000000002</v>
          </cell>
          <cell r="K10">
            <v>0</v>
          </cell>
        </row>
        <row r="11">
          <cell r="B11">
            <v>11.233333333333334</v>
          </cell>
          <cell r="C11">
            <v>12.2</v>
          </cell>
          <cell r="D11">
            <v>10.1</v>
          </cell>
          <cell r="E11">
            <v>94.375</v>
          </cell>
          <cell r="F11">
            <v>99</v>
          </cell>
          <cell r="G11">
            <v>80</v>
          </cell>
          <cell r="H11">
            <v>13.32</v>
          </cell>
          <cell r="I11" t="str">
            <v>SO</v>
          </cell>
          <cell r="J11">
            <v>28.8</v>
          </cell>
          <cell r="K11">
            <v>2.8</v>
          </cell>
        </row>
        <row r="12">
          <cell r="B12">
            <v>11.500000000000002</v>
          </cell>
          <cell r="C12">
            <v>17.399999999999999</v>
          </cell>
          <cell r="D12">
            <v>7.7</v>
          </cell>
          <cell r="E12">
            <v>79.666666666666671</v>
          </cell>
          <cell r="F12">
            <v>95</v>
          </cell>
          <cell r="G12">
            <v>55</v>
          </cell>
          <cell r="H12">
            <v>17.28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15.962499999999999</v>
          </cell>
          <cell r="C13">
            <v>21.1</v>
          </cell>
          <cell r="D13">
            <v>12.1</v>
          </cell>
          <cell r="E13">
            <v>82.458333333333329</v>
          </cell>
          <cell r="F13">
            <v>93</v>
          </cell>
          <cell r="G13">
            <v>69</v>
          </cell>
          <cell r="H13">
            <v>20.52</v>
          </cell>
          <cell r="I13" t="str">
            <v>NE</v>
          </cell>
          <cell r="J13">
            <v>37.080000000000005</v>
          </cell>
          <cell r="K13">
            <v>0</v>
          </cell>
        </row>
        <row r="14">
          <cell r="B14">
            <v>21.4375</v>
          </cell>
          <cell r="C14">
            <v>27.7</v>
          </cell>
          <cell r="D14">
            <v>17.3</v>
          </cell>
          <cell r="E14">
            <v>77.826086956521735</v>
          </cell>
          <cell r="F14">
            <v>91</v>
          </cell>
          <cell r="G14">
            <v>56</v>
          </cell>
          <cell r="H14">
            <v>33.840000000000003</v>
          </cell>
          <cell r="I14" t="str">
            <v>NE</v>
          </cell>
          <cell r="J14">
            <v>69.12</v>
          </cell>
          <cell r="K14">
            <v>0</v>
          </cell>
        </row>
        <row r="15">
          <cell r="B15">
            <v>23.691666666666674</v>
          </cell>
          <cell r="C15">
            <v>26.5</v>
          </cell>
          <cell r="D15">
            <v>21.5</v>
          </cell>
          <cell r="E15">
            <v>77</v>
          </cell>
          <cell r="F15">
            <v>91</v>
          </cell>
          <cell r="G15">
            <v>60</v>
          </cell>
          <cell r="H15">
            <v>33.119999999999997</v>
          </cell>
          <cell r="I15" t="str">
            <v>N</v>
          </cell>
          <cell r="J15">
            <v>66.239999999999995</v>
          </cell>
          <cell r="K15">
            <v>0</v>
          </cell>
        </row>
        <row r="16">
          <cell r="B16">
            <v>24.194117647058825</v>
          </cell>
          <cell r="C16">
            <v>26.2</v>
          </cell>
          <cell r="D16">
            <v>23</v>
          </cell>
          <cell r="E16">
            <v>74.235294117647058</v>
          </cell>
          <cell r="F16">
            <v>80</v>
          </cell>
          <cell r="G16">
            <v>66</v>
          </cell>
          <cell r="H16">
            <v>28.44</v>
          </cell>
          <cell r="I16" t="str">
            <v>NO</v>
          </cell>
          <cell r="J16">
            <v>53.64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21.566666666666663</v>
          </cell>
          <cell r="C5">
            <v>25.4</v>
          </cell>
          <cell r="D5">
            <v>19.600000000000001</v>
          </cell>
          <cell r="E5">
            <v>74.958333333333329</v>
          </cell>
          <cell r="F5">
            <v>94</v>
          </cell>
          <cell r="G5">
            <v>61</v>
          </cell>
          <cell r="H5">
            <v>12.96</v>
          </cell>
          <cell r="I5" t="str">
            <v>NE</v>
          </cell>
          <cell r="J5">
            <v>22.32</v>
          </cell>
          <cell r="K5">
            <v>0.2</v>
          </cell>
        </row>
        <row r="6">
          <cell r="B6">
            <v>18.545833333333334</v>
          </cell>
          <cell r="C6">
            <v>20.100000000000001</v>
          </cell>
          <cell r="D6">
            <v>16.7</v>
          </cell>
          <cell r="E6">
            <v>95.916666666666671</v>
          </cell>
          <cell r="F6">
            <v>98</v>
          </cell>
          <cell r="G6">
            <v>89</v>
          </cell>
          <cell r="H6">
            <v>10.44</v>
          </cell>
          <cell r="I6" t="str">
            <v>O</v>
          </cell>
          <cell r="J6">
            <v>22.68</v>
          </cell>
          <cell r="K6">
            <v>0.2</v>
          </cell>
        </row>
        <row r="7">
          <cell r="B7">
            <v>16.904166666666665</v>
          </cell>
          <cell r="C7">
            <v>22.9</v>
          </cell>
          <cell r="D7">
            <v>13.5</v>
          </cell>
          <cell r="E7">
            <v>86.166666666666671</v>
          </cell>
          <cell r="F7">
            <v>98</v>
          </cell>
          <cell r="G7">
            <v>64</v>
          </cell>
          <cell r="H7">
            <v>20.52</v>
          </cell>
          <cell r="I7" t="str">
            <v>SE</v>
          </cell>
          <cell r="J7">
            <v>28.08</v>
          </cell>
          <cell r="K7">
            <v>0.2</v>
          </cell>
        </row>
        <row r="8">
          <cell r="B8">
            <v>17.620833333333334</v>
          </cell>
          <cell r="C8">
            <v>24.7</v>
          </cell>
          <cell r="D8">
            <v>13.8</v>
          </cell>
          <cell r="E8">
            <v>85.916666666666671</v>
          </cell>
          <cell r="F8">
            <v>99</v>
          </cell>
          <cell r="G8">
            <v>63</v>
          </cell>
          <cell r="H8">
            <v>23.759999999999998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17.908333333333331</v>
          </cell>
          <cell r="C9">
            <v>21.1</v>
          </cell>
          <cell r="D9">
            <v>15.7</v>
          </cell>
          <cell r="E9">
            <v>88.625</v>
          </cell>
          <cell r="F9">
            <v>99</v>
          </cell>
          <cell r="G9">
            <v>72</v>
          </cell>
          <cell r="H9">
            <v>20.16</v>
          </cell>
          <cell r="I9" t="str">
            <v>SE</v>
          </cell>
          <cell r="J9">
            <v>30.240000000000002</v>
          </cell>
          <cell r="K9">
            <v>0</v>
          </cell>
        </row>
        <row r="10">
          <cell r="B10">
            <v>17.525000000000002</v>
          </cell>
          <cell r="C10">
            <v>22.3</v>
          </cell>
          <cell r="D10">
            <v>14.6</v>
          </cell>
          <cell r="E10">
            <v>90.208333333333329</v>
          </cell>
          <cell r="F10">
            <v>99</v>
          </cell>
          <cell r="G10">
            <v>69</v>
          </cell>
          <cell r="H10">
            <v>15.120000000000001</v>
          </cell>
          <cell r="I10" t="str">
            <v>O</v>
          </cell>
          <cell r="J10">
            <v>30.240000000000002</v>
          </cell>
          <cell r="K10">
            <v>0.2</v>
          </cell>
        </row>
        <row r="11">
          <cell r="B11">
            <v>16.054166666666671</v>
          </cell>
          <cell r="C11">
            <v>19.100000000000001</v>
          </cell>
          <cell r="D11">
            <v>13.9</v>
          </cell>
          <cell r="E11">
            <v>91.416666666666671</v>
          </cell>
          <cell r="F11">
            <v>99</v>
          </cell>
          <cell r="G11">
            <v>74</v>
          </cell>
          <cell r="H11">
            <v>17.64</v>
          </cell>
          <cell r="I11" t="str">
            <v>O</v>
          </cell>
          <cell r="J11">
            <v>35.28</v>
          </cell>
          <cell r="K11">
            <v>0.60000000000000009</v>
          </cell>
        </row>
        <row r="12">
          <cell r="B12">
            <v>16.004166666666666</v>
          </cell>
          <cell r="C12">
            <v>23.7</v>
          </cell>
          <cell r="D12">
            <v>11.2</v>
          </cell>
          <cell r="E12">
            <v>83.958333333333329</v>
          </cell>
          <cell r="F12">
            <v>99</v>
          </cell>
          <cell r="G12">
            <v>54</v>
          </cell>
          <cell r="H12">
            <v>16.2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19.237500000000001</v>
          </cell>
          <cell r="C13">
            <v>29.4</v>
          </cell>
          <cell r="D13">
            <v>13.3</v>
          </cell>
          <cell r="E13">
            <v>76.625</v>
          </cell>
          <cell r="F13">
            <v>96</v>
          </cell>
          <cell r="G13">
            <v>43</v>
          </cell>
          <cell r="H13">
            <v>20.52</v>
          </cell>
          <cell r="I13" t="str">
            <v>SE</v>
          </cell>
          <cell r="J13">
            <v>32.76</v>
          </cell>
          <cell r="K13">
            <v>0</v>
          </cell>
        </row>
        <row r="14">
          <cell r="B14">
            <v>23.120833333333334</v>
          </cell>
          <cell r="C14">
            <v>30.6</v>
          </cell>
          <cell r="D14">
            <v>17</v>
          </cell>
          <cell r="E14">
            <v>70.541666666666671</v>
          </cell>
          <cell r="F14">
            <v>92</v>
          </cell>
          <cell r="G14">
            <v>46</v>
          </cell>
          <cell r="H14">
            <v>30.240000000000002</v>
          </cell>
          <cell r="I14" t="str">
            <v>NO</v>
          </cell>
          <cell r="J14">
            <v>57.960000000000008</v>
          </cell>
          <cell r="K14">
            <v>0</v>
          </cell>
        </row>
        <row r="15">
          <cell r="B15">
            <v>24.491666666666671</v>
          </cell>
          <cell r="C15">
            <v>31.1</v>
          </cell>
          <cell r="D15">
            <v>19.8</v>
          </cell>
          <cell r="E15">
            <v>72.833333333333329</v>
          </cell>
          <cell r="F15">
            <v>93</v>
          </cell>
          <cell r="G15">
            <v>48</v>
          </cell>
          <cell r="H15">
            <v>30.240000000000002</v>
          </cell>
          <cell r="I15" t="str">
            <v>NO</v>
          </cell>
          <cell r="J15">
            <v>49.32</v>
          </cell>
          <cell r="K15">
            <v>0</v>
          </cell>
        </row>
        <row r="16">
          <cell r="B16">
            <v>23.764999999999997</v>
          </cell>
          <cell r="C16">
            <v>28.3</v>
          </cell>
          <cell r="D16">
            <v>20.399999999999999</v>
          </cell>
          <cell r="E16">
            <v>75.400000000000006</v>
          </cell>
          <cell r="F16">
            <v>92</v>
          </cell>
          <cell r="G16">
            <v>57</v>
          </cell>
          <cell r="H16">
            <v>28.8</v>
          </cell>
          <cell r="I16" t="str">
            <v>NO</v>
          </cell>
          <cell r="J16">
            <v>52.2</v>
          </cell>
          <cell r="K16">
            <v>0.2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21.2</v>
          </cell>
          <cell r="C5">
            <v>26.8</v>
          </cell>
          <cell r="D5">
            <v>17.100000000000001</v>
          </cell>
          <cell r="E5">
            <v>63.25</v>
          </cell>
          <cell r="F5">
            <v>80</v>
          </cell>
          <cell r="G5">
            <v>47</v>
          </cell>
          <cell r="H5">
            <v>13.32</v>
          </cell>
          <cell r="I5" t="str">
            <v>SE</v>
          </cell>
          <cell r="J5">
            <v>24.840000000000003</v>
          </cell>
          <cell r="K5">
            <v>0</v>
          </cell>
        </row>
        <row r="6">
          <cell r="B6">
            <v>21.741666666666671</v>
          </cell>
          <cell r="C6">
            <v>28.4</v>
          </cell>
          <cell r="D6">
            <v>17.399999999999999</v>
          </cell>
          <cell r="E6">
            <v>81.125</v>
          </cell>
          <cell r="F6">
            <v>97</v>
          </cell>
          <cell r="G6">
            <v>54</v>
          </cell>
          <cell r="H6">
            <v>20.16</v>
          </cell>
          <cell r="I6" t="str">
            <v>SO</v>
          </cell>
          <cell r="J6">
            <v>31.680000000000003</v>
          </cell>
          <cell r="K6">
            <v>0</v>
          </cell>
        </row>
        <row r="7">
          <cell r="B7">
            <v>18.191666666666666</v>
          </cell>
          <cell r="C7">
            <v>24.2</v>
          </cell>
          <cell r="D7">
            <v>15.5</v>
          </cell>
          <cell r="E7">
            <v>83.291666666666671</v>
          </cell>
          <cell r="F7">
            <v>95</v>
          </cell>
          <cell r="G7">
            <v>60</v>
          </cell>
          <cell r="H7">
            <v>20.52</v>
          </cell>
          <cell r="I7" t="str">
            <v>O</v>
          </cell>
          <cell r="J7">
            <v>39.24</v>
          </cell>
          <cell r="K7">
            <v>0</v>
          </cell>
        </row>
        <row r="8">
          <cell r="B8">
            <v>18.558333333333334</v>
          </cell>
          <cell r="C8">
            <v>22.5</v>
          </cell>
          <cell r="D8">
            <v>16.399999999999999</v>
          </cell>
          <cell r="E8">
            <v>83.208333333333329</v>
          </cell>
          <cell r="F8">
            <v>97</v>
          </cell>
          <cell r="G8">
            <v>64</v>
          </cell>
          <cell r="H8">
            <v>13.68</v>
          </cell>
          <cell r="I8" t="str">
            <v>SO</v>
          </cell>
          <cell r="J8">
            <v>23.759999999999998</v>
          </cell>
          <cell r="K8">
            <v>0</v>
          </cell>
        </row>
        <row r="9">
          <cell r="B9">
            <v>19.399999999999999</v>
          </cell>
          <cell r="C9">
            <v>25.5</v>
          </cell>
          <cell r="D9">
            <v>15.1</v>
          </cell>
          <cell r="E9">
            <v>77.833333333333329</v>
          </cell>
          <cell r="F9">
            <v>95</v>
          </cell>
          <cell r="G9">
            <v>55</v>
          </cell>
          <cell r="H9">
            <v>15.48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18.745833333333334</v>
          </cell>
          <cell r="C10">
            <v>24.7</v>
          </cell>
          <cell r="D10">
            <v>15.8</v>
          </cell>
          <cell r="E10">
            <v>83.666666666666671</v>
          </cell>
          <cell r="F10">
            <v>95</v>
          </cell>
          <cell r="G10">
            <v>60</v>
          </cell>
          <cell r="H10">
            <v>17.28</v>
          </cell>
          <cell r="I10" t="str">
            <v>SO</v>
          </cell>
          <cell r="J10">
            <v>32.04</v>
          </cell>
          <cell r="K10">
            <v>0</v>
          </cell>
        </row>
        <row r="11">
          <cell r="B11">
            <v>18.741666666666667</v>
          </cell>
          <cell r="C11">
            <v>23.3</v>
          </cell>
          <cell r="D11">
            <v>16</v>
          </cell>
          <cell r="E11">
            <v>82.125</v>
          </cell>
          <cell r="F11">
            <v>97</v>
          </cell>
          <cell r="G11">
            <v>53</v>
          </cell>
          <cell r="H11">
            <v>19.079999999999998</v>
          </cell>
          <cell r="I11" t="str">
            <v>O</v>
          </cell>
          <cell r="J11">
            <v>32.4</v>
          </cell>
          <cell r="K11">
            <v>0</v>
          </cell>
        </row>
        <row r="12">
          <cell r="B12">
            <v>15.983333333333334</v>
          </cell>
          <cell r="C12">
            <v>22</v>
          </cell>
          <cell r="D12">
            <v>9.9</v>
          </cell>
          <cell r="E12">
            <v>75.333333333333329</v>
          </cell>
          <cell r="F12">
            <v>96</v>
          </cell>
          <cell r="G12">
            <v>51</v>
          </cell>
          <cell r="H12">
            <v>11.879999999999999</v>
          </cell>
          <cell r="I12" t="str">
            <v>O</v>
          </cell>
          <cell r="J12">
            <v>26.28</v>
          </cell>
          <cell r="K12">
            <v>0</v>
          </cell>
        </row>
        <row r="13">
          <cell r="B13">
            <v>18.724999999999998</v>
          </cell>
          <cell r="C13">
            <v>28.9</v>
          </cell>
          <cell r="D13">
            <v>13</v>
          </cell>
          <cell r="E13">
            <v>74.791666666666671</v>
          </cell>
          <cell r="F13">
            <v>96</v>
          </cell>
          <cell r="G13">
            <v>43</v>
          </cell>
          <cell r="H13">
            <v>18.36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23.433333333333341</v>
          </cell>
          <cell r="C14">
            <v>33.6</v>
          </cell>
          <cell r="D14">
            <v>16.600000000000001</v>
          </cell>
          <cell r="E14">
            <v>68.047619047619051</v>
          </cell>
          <cell r="F14">
            <v>85</v>
          </cell>
          <cell r="G14">
            <v>40</v>
          </cell>
          <cell r="H14">
            <v>19.8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26.099999999999998</v>
          </cell>
          <cell r="C15">
            <v>34</v>
          </cell>
          <cell r="D15">
            <v>19.7</v>
          </cell>
          <cell r="E15">
            <v>69.5</v>
          </cell>
          <cell r="F15">
            <v>88</v>
          </cell>
          <cell r="G15">
            <v>37</v>
          </cell>
          <cell r="H15">
            <v>21.96</v>
          </cell>
          <cell r="I15" t="str">
            <v>SE</v>
          </cell>
          <cell r="J15">
            <v>39.24</v>
          </cell>
          <cell r="K15">
            <v>0</v>
          </cell>
        </row>
        <row r="16">
          <cell r="B16">
            <v>24.399999999999995</v>
          </cell>
          <cell r="C16">
            <v>31.8</v>
          </cell>
          <cell r="D16">
            <v>20.6</v>
          </cell>
          <cell r="E16">
            <v>66.666666666666671</v>
          </cell>
          <cell r="F16">
            <v>81</v>
          </cell>
          <cell r="G16">
            <v>46</v>
          </cell>
          <cell r="H16">
            <v>21.96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21.087500000000002</v>
          </cell>
          <cell r="C5">
            <v>24.7</v>
          </cell>
          <cell r="D5">
            <v>17.3</v>
          </cell>
          <cell r="E5">
            <v>80.833333333333329</v>
          </cell>
          <cell r="F5">
            <v>96</v>
          </cell>
          <cell r="G5">
            <v>67</v>
          </cell>
          <cell r="H5">
            <v>14.4</v>
          </cell>
          <cell r="I5" t="str">
            <v>NO</v>
          </cell>
          <cell r="J5">
            <v>32.04</v>
          </cell>
          <cell r="K5">
            <v>3</v>
          </cell>
        </row>
        <row r="6">
          <cell r="B6">
            <v>15.187499999999998</v>
          </cell>
          <cell r="C6">
            <v>21.8</v>
          </cell>
          <cell r="D6">
            <v>13.4</v>
          </cell>
          <cell r="E6">
            <v>93.25</v>
          </cell>
          <cell r="F6">
            <v>97</v>
          </cell>
          <cell r="G6">
            <v>78</v>
          </cell>
          <cell r="H6">
            <v>17.28</v>
          </cell>
          <cell r="I6" t="str">
            <v>SO</v>
          </cell>
          <cell r="J6">
            <v>27</v>
          </cell>
          <cell r="K6">
            <v>2.8000000000000003</v>
          </cell>
        </row>
        <row r="7">
          <cell r="B7">
            <v>12.854166666666671</v>
          </cell>
          <cell r="C7">
            <v>15.1</v>
          </cell>
          <cell r="D7">
            <v>11.8</v>
          </cell>
          <cell r="E7">
            <v>94</v>
          </cell>
          <cell r="F7">
            <v>97</v>
          </cell>
          <cell r="G7">
            <v>85</v>
          </cell>
          <cell r="H7">
            <v>13.68</v>
          </cell>
          <cell r="I7" t="str">
            <v>S</v>
          </cell>
          <cell r="J7">
            <v>29.880000000000003</v>
          </cell>
          <cell r="K7">
            <v>1.8</v>
          </cell>
        </row>
        <row r="8">
          <cell r="B8">
            <v>13.549999999999999</v>
          </cell>
          <cell r="C8">
            <v>15.2</v>
          </cell>
          <cell r="D8">
            <v>11.9</v>
          </cell>
          <cell r="E8">
            <v>94.25</v>
          </cell>
          <cell r="F8">
            <v>97</v>
          </cell>
          <cell r="G8">
            <v>90</v>
          </cell>
          <cell r="H8">
            <v>9</v>
          </cell>
          <cell r="I8" t="str">
            <v>S</v>
          </cell>
          <cell r="J8">
            <v>18.720000000000002</v>
          </cell>
          <cell r="K8">
            <v>4.5999999999999996</v>
          </cell>
        </row>
        <row r="9">
          <cell r="B9">
            <v>14.320833333333333</v>
          </cell>
          <cell r="C9">
            <v>17.100000000000001</v>
          </cell>
          <cell r="D9">
            <v>12.5</v>
          </cell>
          <cell r="E9">
            <v>96.458333333333329</v>
          </cell>
          <cell r="F9">
            <v>98</v>
          </cell>
          <cell r="G9">
            <v>88</v>
          </cell>
          <cell r="H9">
            <v>11.879999999999999</v>
          </cell>
          <cell r="I9" t="str">
            <v>S</v>
          </cell>
          <cell r="J9">
            <v>26.28</v>
          </cell>
          <cell r="K9">
            <v>0.2</v>
          </cell>
        </row>
        <row r="10">
          <cell r="B10">
            <v>13.229166666666666</v>
          </cell>
          <cell r="C10">
            <v>17.100000000000001</v>
          </cell>
          <cell r="D10">
            <v>9.6</v>
          </cell>
          <cell r="E10">
            <v>89.791666666666671</v>
          </cell>
          <cell r="F10">
            <v>98</v>
          </cell>
          <cell r="G10">
            <v>76</v>
          </cell>
          <cell r="H10">
            <v>8.2799999999999994</v>
          </cell>
          <cell r="I10" t="str">
            <v>S</v>
          </cell>
          <cell r="J10">
            <v>35.64</v>
          </cell>
          <cell r="K10">
            <v>0.2</v>
          </cell>
        </row>
        <row r="11">
          <cell r="B11">
            <v>13.133333333333335</v>
          </cell>
          <cell r="C11">
            <v>15.5</v>
          </cell>
          <cell r="D11">
            <v>11.3</v>
          </cell>
          <cell r="E11">
            <v>89.166666666666671</v>
          </cell>
          <cell r="F11">
            <v>98</v>
          </cell>
          <cell r="G11">
            <v>76</v>
          </cell>
          <cell r="H11">
            <v>12.96</v>
          </cell>
          <cell r="I11" t="str">
            <v>SO</v>
          </cell>
          <cell r="J11">
            <v>26.64</v>
          </cell>
          <cell r="K11">
            <v>1.7999999999999998</v>
          </cell>
        </row>
        <row r="12">
          <cell r="B12">
            <v>12.524999999999999</v>
          </cell>
          <cell r="C12">
            <v>20</v>
          </cell>
          <cell r="D12">
            <v>6.5</v>
          </cell>
          <cell r="E12">
            <v>79.791666666666671</v>
          </cell>
          <cell r="F12">
            <v>99</v>
          </cell>
          <cell r="G12">
            <v>50</v>
          </cell>
          <cell r="H12">
            <v>14.4</v>
          </cell>
          <cell r="I12" t="str">
            <v>SO</v>
          </cell>
          <cell r="J12">
            <v>25.2</v>
          </cell>
          <cell r="K12">
            <v>0.2</v>
          </cell>
        </row>
        <row r="13">
          <cell r="B13">
            <v>17.216666666666665</v>
          </cell>
          <cell r="C13">
            <v>23.4</v>
          </cell>
          <cell r="D13">
            <v>13.1</v>
          </cell>
          <cell r="E13">
            <v>78.708333333333329</v>
          </cell>
          <cell r="F13">
            <v>92</v>
          </cell>
          <cell r="G13">
            <v>63</v>
          </cell>
          <cell r="H13">
            <v>22.68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21.433333333333334</v>
          </cell>
          <cell r="C14">
            <v>27.4</v>
          </cell>
          <cell r="D14">
            <v>17.2</v>
          </cell>
          <cell r="E14">
            <v>77.458333333333329</v>
          </cell>
          <cell r="F14">
            <v>88</v>
          </cell>
          <cell r="G14">
            <v>65</v>
          </cell>
          <cell r="H14">
            <v>26.64</v>
          </cell>
          <cell r="I14" t="str">
            <v>NE</v>
          </cell>
          <cell r="J14">
            <v>56.519999999999996</v>
          </cell>
          <cell r="K14">
            <v>0</v>
          </cell>
        </row>
        <row r="15">
          <cell r="B15">
            <v>23.512499999999999</v>
          </cell>
          <cell r="C15">
            <v>27.1</v>
          </cell>
          <cell r="D15">
            <v>20.3</v>
          </cell>
          <cell r="E15">
            <v>82.125</v>
          </cell>
          <cell r="F15">
            <v>95</v>
          </cell>
          <cell r="G15">
            <v>65</v>
          </cell>
          <cell r="H15">
            <v>27.720000000000002</v>
          </cell>
          <cell r="I15" t="str">
            <v>N</v>
          </cell>
          <cell r="J15">
            <v>51.480000000000004</v>
          </cell>
          <cell r="K15">
            <v>0</v>
          </cell>
        </row>
        <row r="16">
          <cell r="B16">
            <v>23.830000000000002</v>
          </cell>
          <cell r="C16">
            <v>29.3</v>
          </cell>
          <cell r="D16">
            <v>21.1</v>
          </cell>
          <cell r="E16">
            <v>82.6</v>
          </cell>
          <cell r="F16">
            <v>94</v>
          </cell>
          <cell r="G16">
            <v>56</v>
          </cell>
          <cell r="H16">
            <v>29.16</v>
          </cell>
          <cell r="I16" t="str">
            <v>N</v>
          </cell>
          <cell r="J16">
            <v>61.2</v>
          </cell>
          <cell r="K16">
            <v>0.6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20.930434782608696</v>
          </cell>
          <cell r="C5">
            <v>25.9</v>
          </cell>
          <cell r="D5">
            <v>17.8</v>
          </cell>
          <cell r="E5" t="str">
            <v>*</v>
          </cell>
          <cell r="F5" t="str">
            <v>*</v>
          </cell>
          <cell r="G5" t="str">
            <v>*</v>
          </cell>
          <cell r="H5">
            <v>11.520000000000001</v>
          </cell>
          <cell r="I5" t="str">
            <v>NO</v>
          </cell>
          <cell r="J5">
            <v>21.240000000000002</v>
          </cell>
          <cell r="K5">
            <v>0</v>
          </cell>
        </row>
        <row r="6">
          <cell r="B6">
            <v>20.673913043478262</v>
          </cell>
          <cell r="C6">
            <v>27.4</v>
          </cell>
          <cell r="D6">
            <v>16.399999999999999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18.720000000000002</v>
          </cell>
          <cell r="I6" t="str">
            <v>S</v>
          </cell>
          <cell r="J6">
            <v>34.200000000000003</v>
          </cell>
          <cell r="K6">
            <v>0</v>
          </cell>
        </row>
        <row r="7">
          <cell r="B7">
            <v>18.336363636363632</v>
          </cell>
          <cell r="C7">
            <v>22.5</v>
          </cell>
          <cell r="D7">
            <v>14.9</v>
          </cell>
          <cell r="E7" t="str">
            <v>*</v>
          </cell>
          <cell r="F7" t="str">
            <v>*</v>
          </cell>
          <cell r="G7" t="str">
            <v>*</v>
          </cell>
          <cell r="H7">
            <v>18.36</v>
          </cell>
          <cell r="I7" t="str">
            <v>S</v>
          </cell>
          <cell r="J7">
            <v>33.119999999999997</v>
          </cell>
          <cell r="K7">
            <v>0</v>
          </cell>
        </row>
        <row r="8">
          <cell r="B8">
            <v>18.679166666666671</v>
          </cell>
          <cell r="C8">
            <v>26.5</v>
          </cell>
          <cell r="D8">
            <v>14.1</v>
          </cell>
          <cell r="E8" t="str">
            <v>*</v>
          </cell>
          <cell r="F8" t="str">
            <v>*</v>
          </cell>
          <cell r="G8" t="str">
            <v>*</v>
          </cell>
          <cell r="H8">
            <v>19.440000000000001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18.808333333333334</v>
          </cell>
          <cell r="C9">
            <v>24.6</v>
          </cell>
          <cell r="D9">
            <v>15.1</v>
          </cell>
          <cell r="E9" t="str">
            <v>*</v>
          </cell>
          <cell r="F9" t="str">
            <v>*</v>
          </cell>
          <cell r="G9" t="str">
            <v>*</v>
          </cell>
          <cell r="H9">
            <v>18.36</v>
          </cell>
          <cell r="I9" t="str">
            <v>S</v>
          </cell>
          <cell r="J9">
            <v>32.04</v>
          </cell>
          <cell r="K9">
            <v>0</v>
          </cell>
        </row>
        <row r="10">
          <cell r="B10">
            <v>18.049999999999997</v>
          </cell>
          <cell r="C10">
            <v>22.8</v>
          </cell>
          <cell r="D10">
            <v>15.5</v>
          </cell>
          <cell r="E10">
            <v>88.666666666666671</v>
          </cell>
          <cell r="F10">
            <v>93</v>
          </cell>
          <cell r="G10">
            <v>77</v>
          </cell>
          <cell r="H10">
            <v>14.4</v>
          </cell>
          <cell r="I10" t="str">
            <v>S</v>
          </cell>
          <cell r="J10">
            <v>27</v>
          </cell>
          <cell r="K10">
            <v>0.2</v>
          </cell>
        </row>
        <row r="11">
          <cell r="B11">
            <v>16.395454545454545</v>
          </cell>
          <cell r="C11">
            <v>21</v>
          </cell>
          <cell r="D11">
            <v>12.4</v>
          </cell>
          <cell r="E11">
            <v>88.181818181818187</v>
          </cell>
          <cell r="F11">
            <v>99</v>
          </cell>
          <cell r="G11">
            <v>65</v>
          </cell>
          <cell r="H11">
            <v>13.68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17.05</v>
          </cell>
          <cell r="C12">
            <v>23.6</v>
          </cell>
          <cell r="D12">
            <v>11.6</v>
          </cell>
          <cell r="E12">
            <v>81.791666666666671</v>
          </cell>
          <cell r="F12">
            <v>97</v>
          </cell>
          <cell r="G12">
            <v>58</v>
          </cell>
          <cell r="H12">
            <v>14.4</v>
          </cell>
          <cell r="I12" t="str">
            <v>S</v>
          </cell>
          <cell r="J12">
            <v>27</v>
          </cell>
          <cell r="K12">
            <v>0</v>
          </cell>
        </row>
        <row r="13">
          <cell r="B13">
            <v>20.820833333333333</v>
          </cell>
          <cell r="C13">
            <v>30.1</v>
          </cell>
          <cell r="D13">
            <v>14.8</v>
          </cell>
          <cell r="E13">
            <v>82.13333333333334</v>
          </cell>
          <cell r="F13">
            <v>92</v>
          </cell>
          <cell r="G13">
            <v>59</v>
          </cell>
          <cell r="H13">
            <v>16.920000000000002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21.645833333333332</v>
          </cell>
          <cell r="C14">
            <v>30.5</v>
          </cell>
          <cell r="D14">
            <v>14.8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17.28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24.104347826086961</v>
          </cell>
          <cell r="C15">
            <v>30.7</v>
          </cell>
          <cell r="D15">
            <v>17.600000000000001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22.32</v>
          </cell>
          <cell r="I15" t="str">
            <v>NO</v>
          </cell>
          <cell r="J15">
            <v>44.64</v>
          </cell>
          <cell r="K15">
            <v>0</v>
          </cell>
        </row>
        <row r="16">
          <cell r="B16">
            <v>23.065217391304348</v>
          </cell>
          <cell r="C16">
            <v>29.1</v>
          </cell>
          <cell r="D16">
            <v>18.7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20.52</v>
          </cell>
          <cell r="I16" t="str">
            <v>NO</v>
          </cell>
          <cell r="J16">
            <v>46.800000000000004</v>
          </cell>
          <cell r="K16">
            <v>3.2</v>
          </cell>
        </row>
        <row r="17">
          <cell r="B17">
            <v>20.069565217391304</v>
          </cell>
          <cell r="C17">
            <v>24.3</v>
          </cell>
          <cell r="D17">
            <v>17.2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23.040000000000003</v>
          </cell>
          <cell r="I17" t="str">
            <v>S</v>
          </cell>
          <cell r="J17">
            <v>37.080000000000005</v>
          </cell>
          <cell r="K17">
            <v>0.4</v>
          </cell>
        </row>
        <row r="18">
          <cell r="B18">
            <v>16.895833333333336</v>
          </cell>
          <cell r="C18">
            <v>24</v>
          </cell>
          <cell r="D18">
            <v>12.5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21.240000000000002</v>
          </cell>
          <cell r="I18" t="str">
            <v>SE</v>
          </cell>
          <cell r="J18">
            <v>38.519999999999996</v>
          </cell>
          <cell r="K18">
            <v>0</v>
          </cell>
        </row>
        <row r="19">
          <cell r="B19">
            <v>16.104166666666664</v>
          </cell>
          <cell r="C19">
            <v>24.1</v>
          </cell>
          <cell r="D19">
            <v>10.4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24.840000000000003</v>
          </cell>
          <cell r="I19" t="str">
            <v>S</v>
          </cell>
          <cell r="J19">
            <v>40.680000000000007</v>
          </cell>
          <cell r="K19">
            <v>0</v>
          </cell>
        </row>
        <row r="20">
          <cell r="B20">
            <v>15.541666666666666</v>
          </cell>
          <cell r="C20">
            <v>23.7</v>
          </cell>
          <cell r="D20">
            <v>9.6999999999999993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25.2</v>
          </cell>
          <cell r="I20" t="str">
            <v>S</v>
          </cell>
          <cell r="J20">
            <v>45</v>
          </cell>
          <cell r="K20">
            <v>0</v>
          </cell>
        </row>
        <row r="21">
          <cell r="B21">
            <v>17.358333333333331</v>
          </cell>
          <cell r="C21">
            <v>26.2</v>
          </cell>
          <cell r="D21">
            <v>11.9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22.68</v>
          </cell>
          <cell r="I21" t="str">
            <v>S</v>
          </cell>
          <cell r="J21">
            <v>36</v>
          </cell>
          <cell r="K21">
            <v>0</v>
          </cell>
        </row>
        <row r="22">
          <cell r="B22">
            <v>19.195833333333329</v>
          </cell>
          <cell r="C22">
            <v>28.6</v>
          </cell>
          <cell r="D22">
            <v>13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21.6</v>
          </cell>
          <cell r="I22" t="str">
            <v>S</v>
          </cell>
          <cell r="J22">
            <v>46.800000000000004</v>
          </cell>
          <cell r="K22">
            <v>0</v>
          </cell>
        </row>
        <row r="23">
          <cell r="B23">
            <v>19.962499999999995</v>
          </cell>
          <cell r="C23">
            <v>29</v>
          </cell>
          <cell r="D23">
            <v>13.4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18</v>
          </cell>
          <cell r="I23" t="str">
            <v>S</v>
          </cell>
          <cell r="J23">
            <v>33.119999999999997</v>
          </cell>
          <cell r="K23">
            <v>0</v>
          </cell>
        </row>
        <row r="24">
          <cell r="B24">
            <v>22.179166666666671</v>
          </cell>
          <cell r="C24">
            <v>30.6</v>
          </cell>
          <cell r="D24">
            <v>13.1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15.840000000000002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16.05</v>
          </cell>
          <cell r="C25">
            <v>26.1</v>
          </cell>
          <cell r="D25">
            <v>11.2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S</v>
          </cell>
          <cell r="J25">
            <v>21.240000000000002</v>
          </cell>
          <cell r="K25">
            <v>0</v>
          </cell>
        </row>
        <row r="26">
          <cell r="B26">
            <v>20.926086956521736</v>
          </cell>
          <cell r="C26">
            <v>31</v>
          </cell>
          <cell r="D26">
            <v>13.6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13.68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19.57391304347826</v>
          </cell>
          <cell r="C27">
            <v>31</v>
          </cell>
          <cell r="D27">
            <v>11.8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17.64</v>
          </cell>
          <cell r="I27" t="str">
            <v>S</v>
          </cell>
          <cell r="J27">
            <v>36.72</v>
          </cell>
          <cell r="K27">
            <v>0</v>
          </cell>
        </row>
        <row r="28">
          <cell r="B28">
            <v>20.691666666666666</v>
          </cell>
          <cell r="C28">
            <v>31.1</v>
          </cell>
          <cell r="D28">
            <v>12.4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15.48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20.621739130434786</v>
          </cell>
          <cell r="C29">
            <v>31</v>
          </cell>
          <cell r="D29">
            <v>12.7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17.64</v>
          </cell>
          <cell r="I29" t="str">
            <v>S</v>
          </cell>
          <cell r="J29">
            <v>29.880000000000003</v>
          </cell>
          <cell r="K29">
            <v>0</v>
          </cell>
        </row>
        <row r="30">
          <cell r="B30">
            <v>22.354545454545452</v>
          </cell>
          <cell r="C30">
            <v>30.7</v>
          </cell>
          <cell r="D30">
            <v>16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14.76</v>
          </cell>
          <cell r="I30" t="str">
            <v>S</v>
          </cell>
          <cell r="J30">
            <v>27.720000000000002</v>
          </cell>
          <cell r="K30">
            <v>0</v>
          </cell>
        </row>
        <row r="31">
          <cell r="B31">
            <v>21.524999999999995</v>
          </cell>
          <cell r="C31">
            <v>31.4</v>
          </cell>
          <cell r="D31">
            <v>14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13.68</v>
          </cell>
          <cell r="I31" t="str">
            <v>S</v>
          </cell>
          <cell r="J31">
            <v>25.2</v>
          </cell>
          <cell r="K31">
            <v>0</v>
          </cell>
        </row>
        <row r="32">
          <cell r="B32">
            <v>21.558333333333337</v>
          </cell>
          <cell r="C32">
            <v>31</v>
          </cell>
          <cell r="D32">
            <v>13.9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14.04</v>
          </cell>
          <cell r="I32" t="str">
            <v>S</v>
          </cell>
          <cell r="J32">
            <v>38.159999999999997</v>
          </cell>
          <cell r="K32">
            <v>0</v>
          </cell>
        </row>
        <row r="33">
          <cell r="B33">
            <v>20.6875</v>
          </cell>
          <cell r="C33">
            <v>30.7</v>
          </cell>
          <cell r="D33">
            <v>12.5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18.36</v>
          </cell>
          <cell r="I33" t="str">
            <v>S</v>
          </cell>
          <cell r="J33">
            <v>34.200000000000003</v>
          </cell>
          <cell r="K33">
            <v>0</v>
          </cell>
        </row>
        <row r="34">
          <cell r="B34">
            <v>20.333333333333332</v>
          </cell>
          <cell r="C34">
            <v>30.2</v>
          </cell>
          <cell r="D34">
            <v>11.9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14.04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19.470833333333328</v>
          </cell>
          <cell r="C5">
            <v>24.1</v>
          </cell>
          <cell r="D5">
            <v>17.3</v>
          </cell>
          <cell r="E5">
            <v>86.125</v>
          </cell>
          <cell r="F5">
            <v>96</v>
          </cell>
          <cell r="G5">
            <v>55</v>
          </cell>
          <cell r="H5">
            <v>18</v>
          </cell>
          <cell r="I5" t="str">
            <v>L</v>
          </cell>
          <cell r="J5">
            <v>41.76</v>
          </cell>
          <cell r="K5">
            <v>8</v>
          </cell>
        </row>
        <row r="6">
          <cell r="B6">
            <v>15.195833333333333</v>
          </cell>
          <cell r="C6">
            <v>19.5</v>
          </cell>
          <cell r="D6">
            <v>13.5</v>
          </cell>
          <cell r="E6">
            <v>95</v>
          </cell>
          <cell r="F6">
            <v>97</v>
          </cell>
          <cell r="G6">
            <v>89</v>
          </cell>
          <cell r="H6">
            <v>14.04</v>
          </cell>
          <cell r="I6" t="str">
            <v>SO</v>
          </cell>
          <cell r="J6">
            <v>27</v>
          </cell>
          <cell r="K6">
            <v>19</v>
          </cell>
        </row>
        <row r="7">
          <cell r="B7">
            <v>13.254166666666665</v>
          </cell>
          <cell r="C7">
            <v>15.2</v>
          </cell>
          <cell r="D7">
            <v>12</v>
          </cell>
          <cell r="E7">
            <v>89.958333333333329</v>
          </cell>
          <cell r="F7">
            <v>96</v>
          </cell>
          <cell r="G7">
            <v>81</v>
          </cell>
          <cell r="H7">
            <v>14.04</v>
          </cell>
          <cell r="I7" t="str">
            <v>SO</v>
          </cell>
          <cell r="J7">
            <v>29.52</v>
          </cell>
          <cell r="K7">
            <v>0</v>
          </cell>
        </row>
        <row r="8">
          <cell r="B8">
            <v>13.925000000000004</v>
          </cell>
          <cell r="C8">
            <v>15.9</v>
          </cell>
          <cell r="D8">
            <v>12.1</v>
          </cell>
          <cell r="E8">
            <v>88.125</v>
          </cell>
          <cell r="F8">
            <v>96</v>
          </cell>
          <cell r="G8">
            <v>79</v>
          </cell>
          <cell r="H8">
            <v>8.64</v>
          </cell>
          <cell r="I8" t="str">
            <v>SO</v>
          </cell>
          <cell r="J8">
            <v>16.2</v>
          </cell>
          <cell r="K8">
            <v>0.2</v>
          </cell>
        </row>
        <row r="9">
          <cell r="B9">
            <v>13.604166666666666</v>
          </cell>
          <cell r="C9">
            <v>14.9</v>
          </cell>
          <cell r="D9">
            <v>12.4</v>
          </cell>
          <cell r="E9">
            <v>93.541666666666671</v>
          </cell>
          <cell r="F9">
            <v>97</v>
          </cell>
          <cell r="G9">
            <v>85</v>
          </cell>
          <cell r="H9">
            <v>14.4</v>
          </cell>
          <cell r="I9" t="str">
            <v>S</v>
          </cell>
          <cell r="J9">
            <v>24.48</v>
          </cell>
          <cell r="K9">
            <v>0</v>
          </cell>
        </row>
        <row r="10">
          <cell r="B10">
            <v>13.329166666666667</v>
          </cell>
          <cell r="C10">
            <v>16.100000000000001</v>
          </cell>
          <cell r="D10">
            <v>11.7</v>
          </cell>
          <cell r="E10">
            <v>82.541666666666671</v>
          </cell>
          <cell r="F10">
            <v>91</v>
          </cell>
          <cell r="G10">
            <v>65</v>
          </cell>
          <cell r="H10">
            <v>11.520000000000001</v>
          </cell>
          <cell r="I10" t="str">
            <v>S</v>
          </cell>
          <cell r="J10">
            <v>17.28</v>
          </cell>
          <cell r="K10">
            <v>0</v>
          </cell>
        </row>
        <row r="11">
          <cell r="B11">
            <v>13.458333333333334</v>
          </cell>
          <cell r="C11">
            <v>15.6</v>
          </cell>
          <cell r="D11">
            <v>10.8</v>
          </cell>
          <cell r="E11">
            <v>82.958333333333329</v>
          </cell>
          <cell r="F11">
            <v>97</v>
          </cell>
          <cell r="G11">
            <v>66</v>
          </cell>
          <cell r="H11">
            <v>18</v>
          </cell>
          <cell r="I11" t="str">
            <v>SO</v>
          </cell>
          <cell r="J11">
            <v>30.96</v>
          </cell>
          <cell r="K11">
            <v>0</v>
          </cell>
        </row>
        <row r="12">
          <cell r="B12">
            <v>11.645833333333336</v>
          </cell>
          <cell r="C12">
            <v>20.6</v>
          </cell>
          <cell r="D12">
            <v>4.5999999999999996</v>
          </cell>
          <cell r="E12">
            <v>78.291666666666671</v>
          </cell>
          <cell r="F12">
            <v>98</v>
          </cell>
          <cell r="G12">
            <v>39</v>
          </cell>
          <cell r="H12">
            <v>14.4</v>
          </cell>
          <cell r="I12" t="str">
            <v>NE</v>
          </cell>
          <cell r="J12">
            <v>23.400000000000002</v>
          </cell>
          <cell r="K12">
            <v>0.2</v>
          </cell>
        </row>
        <row r="13">
          <cell r="B13">
            <v>17.149999999999999</v>
          </cell>
          <cell r="C13">
            <v>23.6</v>
          </cell>
          <cell r="D13">
            <v>12.9</v>
          </cell>
          <cell r="E13">
            <v>74.291666666666671</v>
          </cell>
          <cell r="F13">
            <v>89</v>
          </cell>
          <cell r="G13">
            <v>58</v>
          </cell>
          <cell r="H13">
            <v>28.8</v>
          </cell>
          <cell r="I13" t="str">
            <v>NE</v>
          </cell>
          <cell r="J13">
            <v>41.76</v>
          </cell>
          <cell r="K13">
            <v>0</v>
          </cell>
        </row>
        <row r="14">
          <cell r="B14">
            <v>21.362500000000001</v>
          </cell>
          <cell r="C14">
            <v>27.4</v>
          </cell>
          <cell r="D14">
            <v>16.8</v>
          </cell>
          <cell r="E14">
            <v>75.75</v>
          </cell>
          <cell r="F14">
            <v>89</v>
          </cell>
          <cell r="G14">
            <v>56</v>
          </cell>
          <cell r="H14">
            <v>34.200000000000003</v>
          </cell>
          <cell r="I14" t="str">
            <v>NE</v>
          </cell>
          <cell r="J14">
            <v>50.76</v>
          </cell>
          <cell r="K14">
            <v>0</v>
          </cell>
        </row>
        <row r="15">
          <cell r="B15">
            <v>24.55</v>
          </cell>
          <cell r="C15">
            <v>26.9</v>
          </cell>
          <cell r="D15">
            <v>22.2</v>
          </cell>
          <cell r="E15">
            <v>78.166666666666671</v>
          </cell>
          <cell r="F15">
            <v>88</v>
          </cell>
          <cell r="G15">
            <v>70</v>
          </cell>
          <cell r="H15">
            <v>27</v>
          </cell>
          <cell r="I15" t="str">
            <v>N</v>
          </cell>
          <cell r="J15">
            <v>41.76</v>
          </cell>
          <cell r="K15">
            <v>0</v>
          </cell>
        </row>
        <row r="16">
          <cell r="B16">
            <v>24.778947368421051</v>
          </cell>
          <cell r="C16">
            <v>30.2</v>
          </cell>
          <cell r="D16">
            <v>21.9</v>
          </cell>
          <cell r="E16">
            <v>77.684210526315795</v>
          </cell>
          <cell r="F16">
            <v>91</v>
          </cell>
          <cell r="G16">
            <v>54</v>
          </cell>
          <cell r="H16">
            <v>26.64</v>
          </cell>
          <cell r="I16" t="str">
            <v>N</v>
          </cell>
          <cell r="J16">
            <v>47.16</v>
          </cell>
          <cell r="K16">
            <v>0.2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21.816666666666663</v>
          </cell>
          <cell r="C5">
            <v>25.5</v>
          </cell>
          <cell r="D5">
            <v>18.899999999999999</v>
          </cell>
          <cell r="E5">
            <v>80.958333333333329</v>
          </cell>
          <cell r="F5">
            <v>93</v>
          </cell>
          <cell r="G5">
            <v>64</v>
          </cell>
          <cell r="H5">
            <v>18</v>
          </cell>
          <cell r="I5" t="str">
            <v>SE</v>
          </cell>
          <cell r="J5">
            <v>30.6</v>
          </cell>
          <cell r="K5">
            <v>1.2</v>
          </cell>
        </row>
        <row r="6">
          <cell r="B6">
            <v>16.462499999999999</v>
          </cell>
          <cell r="C6">
            <v>20.9</v>
          </cell>
          <cell r="D6">
            <v>14</v>
          </cell>
          <cell r="E6">
            <v>90.208333333333329</v>
          </cell>
          <cell r="F6">
            <v>96</v>
          </cell>
          <cell r="G6">
            <v>80</v>
          </cell>
          <cell r="H6">
            <v>11.879999999999999</v>
          </cell>
          <cell r="I6" t="str">
            <v>SO</v>
          </cell>
          <cell r="J6">
            <v>25.92</v>
          </cell>
          <cell r="K6">
            <v>9</v>
          </cell>
        </row>
        <row r="7">
          <cell r="B7">
            <v>14.487499999999999</v>
          </cell>
          <cell r="C7">
            <v>16.399999999999999</v>
          </cell>
          <cell r="D7">
            <v>13.1</v>
          </cell>
          <cell r="E7">
            <v>87.708333333333329</v>
          </cell>
          <cell r="F7">
            <v>94</v>
          </cell>
          <cell r="G7">
            <v>78</v>
          </cell>
          <cell r="H7">
            <v>10.08</v>
          </cell>
          <cell r="I7" t="str">
            <v>S</v>
          </cell>
          <cell r="J7">
            <v>22.68</v>
          </cell>
          <cell r="K7">
            <v>0.2</v>
          </cell>
        </row>
        <row r="8">
          <cell r="B8">
            <v>15.412500000000001</v>
          </cell>
          <cell r="C8">
            <v>18.899999999999999</v>
          </cell>
          <cell r="D8">
            <v>13.3</v>
          </cell>
          <cell r="E8">
            <v>88.75</v>
          </cell>
          <cell r="F8">
            <v>96</v>
          </cell>
          <cell r="G8">
            <v>76</v>
          </cell>
          <cell r="H8">
            <v>9.3600000000000012</v>
          </cell>
          <cell r="I8" t="str">
            <v>S</v>
          </cell>
          <cell r="J8">
            <v>19.8</v>
          </cell>
          <cell r="K8">
            <v>0.2</v>
          </cell>
        </row>
        <row r="9">
          <cell r="B9">
            <v>16.575000000000003</v>
          </cell>
          <cell r="C9">
            <v>20</v>
          </cell>
          <cell r="D9">
            <v>14.3</v>
          </cell>
          <cell r="E9">
            <v>90.458333333333329</v>
          </cell>
          <cell r="F9">
            <v>97</v>
          </cell>
          <cell r="G9">
            <v>76</v>
          </cell>
          <cell r="H9">
            <v>10.8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14.9375</v>
          </cell>
          <cell r="C10">
            <v>20.2</v>
          </cell>
          <cell r="D10">
            <v>10.6</v>
          </cell>
          <cell r="E10">
            <v>81</v>
          </cell>
          <cell r="F10">
            <v>97</v>
          </cell>
          <cell r="G10">
            <v>61</v>
          </cell>
          <cell r="H10">
            <v>10.44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14.6</v>
          </cell>
          <cell r="C11">
            <v>17</v>
          </cell>
          <cell r="D11">
            <v>12.6</v>
          </cell>
          <cell r="E11">
            <v>88.083333333333329</v>
          </cell>
          <cell r="F11">
            <v>97</v>
          </cell>
          <cell r="G11">
            <v>78</v>
          </cell>
          <cell r="H11">
            <v>11.520000000000001</v>
          </cell>
          <cell r="I11" t="str">
            <v>SO</v>
          </cell>
          <cell r="J11">
            <v>27.720000000000002</v>
          </cell>
          <cell r="K11">
            <v>1.2</v>
          </cell>
        </row>
        <row r="12">
          <cell r="B12">
            <v>12.9</v>
          </cell>
          <cell r="C12">
            <v>20.7</v>
          </cell>
          <cell r="D12">
            <v>5.8</v>
          </cell>
          <cell r="E12">
            <v>80.208333333333329</v>
          </cell>
          <cell r="F12">
            <v>98</v>
          </cell>
          <cell r="G12">
            <v>51</v>
          </cell>
          <cell r="H12">
            <v>10.44</v>
          </cell>
          <cell r="I12" t="str">
            <v>SE</v>
          </cell>
          <cell r="J12">
            <v>22.32</v>
          </cell>
          <cell r="K12">
            <v>0</v>
          </cell>
        </row>
        <row r="13">
          <cell r="B13">
            <v>18.195833333333329</v>
          </cell>
          <cell r="C13">
            <v>26.6</v>
          </cell>
          <cell r="D13">
            <v>13.1</v>
          </cell>
          <cell r="E13">
            <v>76.666666666666671</v>
          </cell>
          <cell r="F13">
            <v>91</v>
          </cell>
          <cell r="G13">
            <v>55</v>
          </cell>
          <cell r="H13">
            <v>12.24</v>
          </cell>
          <cell r="I13" t="str">
            <v>L</v>
          </cell>
          <cell r="J13">
            <v>23.400000000000002</v>
          </cell>
          <cell r="K13">
            <v>0</v>
          </cell>
        </row>
        <row r="14">
          <cell r="B14">
            <v>22.25</v>
          </cell>
          <cell r="C14">
            <v>28.2</v>
          </cell>
          <cell r="D14">
            <v>17.3</v>
          </cell>
          <cell r="E14">
            <v>76.291666666666671</v>
          </cell>
          <cell r="F14">
            <v>92</v>
          </cell>
          <cell r="G14">
            <v>61</v>
          </cell>
          <cell r="H14">
            <v>29.16</v>
          </cell>
          <cell r="I14" t="str">
            <v>N</v>
          </cell>
          <cell r="J14">
            <v>47.88</v>
          </cell>
          <cell r="K14">
            <v>0</v>
          </cell>
        </row>
        <row r="15">
          <cell r="B15">
            <v>24.304166666666664</v>
          </cell>
          <cell r="C15">
            <v>29.2</v>
          </cell>
          <cell r="D15">
            <v>20.2</v>
          </cell>
          <cell r="E15">
            <v>79.5</v>
          </cell>
          <cell r="F15">
            <v>95</v>
          </cell>
          <cell r="G15">
            <v>59</v>
          </cell>
          <cell r="H15">
            <v>30.6</v>
          </cell>
          <cell r="I15" t="str">
            <v>N</v>
          </cell>
          <cell r="J15">
            <v>49.32</v>
          </cell>
          <cell r="K15">
            <v>0</v>
          </cell>
        </row>
        <row r="16">
          <cell r="B16">
            <v>23.125</v>
          </cell>
          <cell r="C16">
            <v>27.8</v>
          </cell>
          <cell r="D16">
            <v>20.399999999999999</v>
          </cell>
          <cell r="E16">
            <v>86.6</v>
          </cell>
          <cell r="F16">
            <v>97</v>
          </cell>
          <cell r="G16">
            <v>70</v>
          </cell>
          <cell r="H16">
            <v>24.48</v>
          </cell>
          <cell r="I16" t="str">
            <v>N</v>
          </cell>
          <cell r="J16">
            <v>52.92</v>
          </cell>
          <cell r="K16">
            <v>9.8000000000000007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20.316666666666666</v>
          </cell>
          <cell r="C5">
            <v>24</v>
          </cell>
          <cell r="D5">
            <v>17.600000000000001</v>
          </cell>
          <cell r="E5">
            <v>86.625</v>
          </cell>
          <cell r="F5">
            <v>96</v>
          </cell>
          <cell r="G5">
            <v>68</v>
          </cell>
          <cell r="H5">
            <v>21.240000000000002</v>
          </cell>
          <cell r="I5" t="str">
            <v>NO</v>
          </cell>
          <cell r="J5">
            <v>37.440000000000005</v>
          </cell>
          <cell r="K5">
            <v>1.2000000000000002</v>
          </cell>
        </row>
        <row r="6">
          <cell r="B6">
            <v>14.554166666666669</v>
          </cell>
          <cell r="C6">
            <v>21</v>
          </cell>
          <cell r="D6">
            <v>13.1</v>
          </cell>
          <cell r="E6">
            <v>91.708333333333329</v>
          </cell>
          <cell r="F6">
            <v>97</v>
          </cell>
          <cell r="G6">
            <v>84</v>
          </cell>
          <cell r="H6">
            <v>18.720000000000002</v>
          </cell>
          <cell r="I6" t="str">
            <v>SO</v>
          </cell>
          <cell r="J6">
            <v>32.04</v>
          </cell>
          <cell r="K6">
            <v>2.2000000000000002</v>
          </cell>
        </row>
        <row r="7">
          <cell r="B7">
            <v>12.52083333333333</v>
          </cell>
          <cell r="C7">
            <v>14.7</v>
          </cell>
          <cell r="D7">
            <v>11.3</v>
          </cell>
          <cell r="E7">
            <v>93.833333333333329</v>
          </cell>
          <cell r="F7">
            <v>98</v>
          </cell>
          <cell r="G7">
            <v>87</v>
          </cell>
          <cell r="H7">
            <v>20.88</v>
          </cell>
          <cell r="I7" t="str">
            <v>S</v>
          </cell>
          <cell r="J7">
            <v>36</v>
          </cell>
          <cell r="K7">
            <v>2.4</v>
          </cell>
        </row>
        <row r="8">
          <cell r="B8">
            <v>13.175000000000002</v>
          </cell>
          <cell r="C8">
            <v>15.4</v>
          </cell>
          <cell r="D8">
            <v>11.7</v>
          </cell>
          <cell r="E8">
            <v>94.375</v>
          </cell>
          <cell r="F8">
            <v>97</v>
          </cell>
          <cell r="G8">
            <v>89</v>
          </cell>
          <cell r="H8">
            <v>15.840000000000002</v>
          </cell>
          <cell r="I8" t="str">
            <v>S</v>
          </cell>
          <cell r="J8">
            <v>27</v>
          </cell>
          <cell r="K8">
            <v>3.2</v>
          </cell>
        </row>
        <row r="9">
          <cell r="B9">
            <v>13.900000000000004</v>
          </cell>
          <cell r="C9">
            <v>17.399999999999999</v>
          </cell>
          <cell r="D9">
            <v>12.2</v>
          </cell>
          <cell r="E9">
            <v>96.291666666666671</v>
          </cell>
          <cell r="F9">
            <v>99</v>
          </cell>
          <cell r="G9">
            <v>86</v>
          </cell>
          <cell r="H9">
            <v>23.040000000000003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12.895833333333336</v>
          </cell>
          <cell r="C10">
            <v>16.100000000000001</v>
          </cell>
          <cell r="D10">
            <v>9.6999999999999993</v>
          </cell>
          <cell r="E10">
            <v>88.125</v>
          </cell>
          <cell r="F10">
            <v>97</v>
          </cell>
          <cell r="G10">
            <v>78</v>
          </cell>
          <cell r="H10">
            <v>16.2</v>
          </cell>
          <cell r="I10" t="str">
            <v>S</v>
          </cell>
          <cell r="J10">
            <v>35.28</v>
          </cell>
          <cell r="K10">
            <v>0</v>
          </cell>
        </row>
        <row r="11">
          <cell r="B11">
            <v>12.695833333333333</v>
          </cell>
          <cell r="C11">
            <v>14.8</v>
          </cell>
          <cell r="D11">
            <v>11.2</v>
          </cell>
          <cell r="E11">
            <v>90.291666666666671</v>
          </cell>
          <cell r="F11">
            <v>98</v>
          </cell>
          <cell r="G11">
            <v>78</v>
          </cell>
          <cell r="H11">
            <v>19.8</v>
          </cell>
          <cell r="I11" t="str">
            <v>S</v>
          </cell>
          <cell r="J11">
            <v>31.680000000000003</v>
          </cell>
          <cell r="K11">
            <v>1.4</v>
          </cell>
        </row>
        <row r="12">
          <cell r="B12">
            <v>11.962499999999999</v>
          </cell>
          <cell r="C12">
            <v>19.5</v>
          </cell>
          <cell r="D12">
            <v>4.9000000000000004</v>
          </cell>
          <cell r="E12">
            <v>81.083333333333329</v>
          </cell>
          <cell r="F12">
            <v>99</v>
          </cell>
          <cell r="G12">
            <v>52</v>
          </cell>
          <cell r="H12">
            <v>15.120000000000001</v>
          </cell>
          <cell r="I12" t="str">
            <v>NE</v>
          </cell>
          <cell r="J12">
            <v>26.28</v>
          </cell>
          <cell r="K12">
            <v>0.2</v>
          </cell>
        </row>
        <row r="13">
          <cell r="B13">
            <v>17.066666666666666</v>
          </cell>
          <cell r="C13">
            <v>24</v>
          </cell>
          <cell r="D13">
            <v>12.1</v>
          </cell>
          <cell r="E13">
            <v>79.75</v>
          </cell>
          <cell r="F13">
            <v>95</v>
          </cell>
          <cell r="G13">
            <v>63</v>
          </cell>
          <cell r="H13">
            <v>21.6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21.558333333333334</v>
          </cell>
          <cell r="C14">
            <v>27.1</v>
          </cell>
          <cell r="D14">
            <v>17.399999999999999</v>
          </cell>
          <cell r="E14">
            <v>78.375</v>
          </cell>
          <cell r="F14">
            <v>90</v>
          </cell>
          <cell r="G14">
            <v>66</v>
          </cell>
          <cell r="H14">
            <v>34.200000000000003</v>
          </cell>
          <cell r="I14" t="str">
            <v>N</v>
          </cell>
          <cell r="J14">
            <v>56.16</v>
          </cell>
          <cell r="K14">
            <v>0</v>
          </cell>
        </row>
        <row r="15">
          <cell r="B15">
            <v>22.908333333333335</v>
          </cell>
          <cell r="C15">
            <v>27.5</v>
          </cell>
          <cell r="D15">
            <v>20.100000000000001</v>
          </cell>
          <cell r="E15">
            <v>85.208333333333329</v>
          </cell>
          <cell r="F15">
            <v>98</v>
          </cell>
          <cell r="G15">
            <v>65</v>
          </cell>
          <cell r="H15">
            <v>36.36</v>
          </cell>
          <cell r="I15" t="str">
            <v>N</v>
          </cell>
          <cell r="J15">
            <v>56.519999999999996</v>
          </cell>
          <cell r="K15">
            <v>0</v>
          </cell>
        </row>
        <row r="16">
          <cell r="B16">
            <v>23</v>
          </cell>
          <cell r="C16">
            <v>28.5</v>
          </cell>
          <cell r="D16">
            <v>20.3</v>
          </cell>
          <cell r="E16">
            <v>86.25</v>
          </cell>
          <cell r="F16">
            <v>97</v>
          </cell>
          <cell r="G16">
            <v>61</v>
          </cell>
          <cell r="H16">
            <v>33.119999999999997</v>
          </cell>
          <cell r="I16" t="str">
            <v>N</v>
          </cell>
          <cell r="J16">
            <v>52.2</v>
          </cell>
          <cell r="K16">
            <v>11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27.066666666666666</v>
          </cell>
        </row>
      </sheetData>
      <sheetData sheetId="5">
        <row r="5">
          <cell r="B5">
            <v>22.745833333333334</v>
          </cell>
          <cell r="C5">
            <v>26.6</v>
          </cell>
          <cell r="D5">
            <v>19.8</v>
          </cell>
          <cell r="E5">
            <v>54.583333333333336</v>
          </cell>
          <cell r="F5">
            <v>78</v>
          </cell>
          <cell r="G5">
            <v>44</v>
          </cell>
          <cell r="H5">
            <v>14.04</v>
          </cell>
          <cell r="I5" t="str">
            <v>NE</v>
          </cell>
          <cell r="J5">
            <v>28.08</v>
          </cell>
          <cell r="K5">
            <v>0</v>
          </cell>
        </row>
        <row r="6">
          <cell r="B6">
            <v>21.104166666666661</v>
          </cell>
          <cell r="C6">
            <v>26.2</v>
          </cell>
          <cell r="D6">
            <v>17.600000000000001</v>
          </cell>
          <cell r="E6">
            <v>82.291666666666671</v>
          </cell>
          <cell r="F6">
            <v>100</v>
          </cell>
          <cell r="G6">
            <v>62</v>
          </cell>
          <cell r="H6">
            <v>16.920000000000002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16.824999999999996</v>
          </cell>
          <cell r="C7">
            <v>22.1</v>
          </cell>
          <cell r="D7">
            <v>14.3</v>
          </cell>
          <cell r="E7">
            <v>88.055555555555557</v>
          </cell>
          <cell r="F7">
            <v>100</v>
          </cell>
          <cell r="G7">
            <v>63</v>
          </cell>
          <cell r="H7">
            <v>18.720000000000002</v>
          </cell>
          <cell r="I7" t="str">
            <v>SO</v>
          </cell>
          <cell r="J7">
            <v>32.04</v>
          </cell>
          <cell r="K7">
            <v>0</v>
          </cell>
        </row>
        <row r="8">
          <cell r="B8">
            <v>17.854166666666668</v>
          </cell>
          <cell r="C8">
            <v>20.8</v>
          </cell>
          <cell r="D8">
            <v>16</v>
          </cell>
          <cell r="E8">
            <v>82.315789473684205</v>
          </cell>
          <cell r="F8">
            <v>100</v>
          </cell>
          <cell r="G8">
            <v>63</v>
          </cell>
          <cell r="H8">
            <v>18.720000000000002</v>
          </cell>
          <cell r="I8" t="str">
            <v>SO</v>
          </cell>
          <cell r="J8">
            <v>36</v>
          </cell>
          <cell r="K8">
            <v>0.2</v>
          </cell>
        </row>
        <row r="9">
          <cell r="B9">
            <v>19.458333333333332</v>
          </cell>
          <cell r="C9">
            <v>26.4</v>
          </cell>
          <cell r="D9">
            <v>15.2</v>
          </cell>
          <cell r="E9">
            <v>77.833333333333329</v>
          </cell>
          <cell r="F9">
            <v>100</v>
          </cell>
          <cell r="G9">
            <v>48</v>
          </cell>
          <cell r="H9">
            <v>14.04</v>
          </cell>
          <cell r="I9" t="str">
            <v>SE</v>
          </cell>
          <cell r="J9">
            <v>21.6</v>
          </cell>
          <cell r="K9">
            <v>0</v>
          </cell>
        </row>
        <row r="10">
          <cell r="B10">
            <v>18.320833333333329</v>
          </cell>
          <cell r="C10">
            <v>24.9</v>
          </cell>
          <cell r="D10">
            <v>13.9</v>
          </cell>
          <cell r="E10">
            <v>79.84210526315789</v>
          </cell>
          <cell r="F10">
            <v>100</v>
          </cell>
          <cell r="G10">
            <v>52</v>
          </cell>
          <cell r="H10">
            <v>19.8</v>
          </cell>
          <cell r="I10" t="str">
            <v>SO</v>
          </cell>
          <cell r="J10">
            <v>35.64</v>
          </cell>
          <cell r="K10">
            <v>0</v>
          </cell>
        </row>
        <row r="11">
          <cell r="B11">
            <v>18.066666666666666</v>
          </cell>
          <cell r="C11">
            <v>22.1</v>
          </cell>
          <cell r="D11">
            <v>15.1</v>
          </cell>
          <cell r="E11">
            <v>82.916666666666671</v>
          </cell>
          <cell r="F11">
            <v>100</v>
          </cell>
          <cell r="G11">
            <v>59</v>
          </cell>
          <cell r="H11">
            <v>19.440000000000001</v>
          </cell>
          <cell r="I11" t="str">
            <v>SO</v>
          </cell>
          <cell r="J11">
            <v>35.64</v>
          </cell>
          <cell r="K11">
            <v>0</v>
          </cell>
        </row>
        <row r="12">
          <cell r="B12">
            <v>14.683333333333335</v>
          </cell>
          <cell r="C12">
            <v>21.4</v>
          </cell>
          <cell r="D12">
            <v>9.6999999999999993</v>
          </cell>
          <cell r="E12">
            <v>80.541666666666671</v>
          </cell>
          <cell r="F12">
            <v>100</v>
          </cell>
          <cell r="G12">
            <v>49</v>
          </cell>
          <cell r="H12">
            <v>9.3600000000000012</v>
          </cell>
          <cell r="I12" t="str">
            <v>O</v>
          </cell>
          <cell r="J12">
            <v>16.920000000000002</v>
          </cell>
          <cell r="K12">
            <v>0</v>
          </cell>
        </row>
        <row r="13">
          <cell r="B13">
            <v>19.737499999999997</v>
          </cell>
          <cell r="C13">
            <v>27.7</v>
          </cell>
          <cell r="D13">
            <v>14.8</v>
          </cell>
          <cell r="E13">
            <v>68.208333333333329</v>
          </cell>
          <cell r="F13">
            <v>96</v>
          </cell>
          <cell r="G13">
            <v>42</v>
          </cell>
          <cell r="H13">
            <v>17.64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23.625</v>
          </cell>
          <cell r="C14">
            <v>30.7</v>
          </cell>
          <cell r="D14">
            <v>18.899999999999999</v>
          </cell>
          <cell r="E14">
            <v>61.208333333333336</v>
          </cell>
          <cell r="F14">
            <v>75</v>
          </cell>
          <cell r="G14">
            <v>41</v>
          </cell>
          <cell r="H14">
            <v>19.440000000000001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26.870833333333334</v>
          </cell>
          <cell r="C15">
            <v>33.6</v>
          </cell>
          <cell r="D15">
            <v>21</v>
          </cell>
          <cell r="E15">
            <v>55.083333333333336</v>
          </cell>
          <cell r="F15">
            <v>77</v>
          </cell>
          <cell r="G15">
            <v>32</v>
          </cell>
          <cell r="H15">
            <v>20.16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B16">
            <v>23.625</v>
          </cell>
          <cell r="C16">
            <v>27.6</v>
          </cell>
          <cell r="D16">
            <v>21</v>
          </cell>
          <cell r="E16">
            <v>73.391304347826093</v>
          </cell>
          <cell r="F16">
            <v>100</v>
          </cell>
          <cell r="G16">
            <v>49</v>
          </cell>
          <cell r="H16">
            <v>17.28</v>
          </cell>
          <cell r="I16" t="str">
            <v>N</v>
          </cell>
          <cell r="J16">
            <v>42.12</v>
          </cell>
          <cell r="K16">
            <v>17.400000000000002</v>
          </cell>
        </row>
        <row r="17">
          <cell r="B17">
            <v>18.720833333333335</v>
          </cell>
          <cell r="C17">
            <v>22.4</v>
          </cell>
          <cell r="D17">
            <v>15.8</v>
          </cell>
          <cell r="E17">
            <v>88.125</v>
          </cell>
          <cell r="F17">
            <v>100</v>
          </cell>
          <cell r="G17">
            <v>72</v>
          </cell>
          <cell r="H17">
            <v>17.64</v>
          </cell>
          <cell r="I17" t="str">
            <v>SO</v>
          </cell>
          <cell r="J17">
            <v>32.04</v>
          </cell>
          <cell r="K17">
            <v>10.4</v>
          </cell>
        </row>
        <row r="18">
          <cell r="B18">
            <v>16.262500000000003</v>
          </cell>
          <cell r="C18">
            <v>23.3</v>
          </cell>
          <cell r="D18">
            <v>12.5</v>
          </cell>
          <cell r="E18">
            <v>74.375</v>
          </cell>
          <cell r="F18">
            <v>98</v>
          </cell>
          <cell r="G18">
            <v>35</v>
          </cell>
          <cell r="H18">
            <v>16.920000000000002</v>
          </cell>
          <cell r="I18" t="str">
            <v>SO</v>
          </cell>
          <cell r="J18">
            <v>29.16</v>
          </cell>
          <cell r="K18">
            <v>0</v>
          </cell>
        </row>
        <row r="19">
          <cell r="B19">
            <v>15.908333333333337</v>
          </cell>
          <cell r="C19">
            <v>21.9</v>
          </cell>
          <cell r="D19">
            <v>12.7</v>
          </cell>
          <cell r="E19">
            <v>69.75</v>
          </cell>
          <cell r="F19">
            <v>84</v>
          </cell>
          <cell r="G19">
            <v>40</v>
          </cell>
          <cell r="H19">
            <v>15.840000000000002</v>
          </cell>
          <cell r="I19" t="str">
            <v>SO</v>
          </cell>
          <cell r="J19">
            <v>27.720000000000002</v>
          </cell>
          <cell r="K19">
            <v>0</v>
          </cell>
        </row>
        <row r="20">
          <cell r="B20">
            <v>16.141666666666669</v>
          </cell>
          <cell r="C20">
            <v>23.8</v>
          </cell>
          <cell r="D20">
            <v>10.4</v>
          </cell>
          <cell r="E20">
            <v>75.041666666666671</v>
          </cell>
          <cell r="F20">
            <v>100</v>
          </cell>
          <cell r="G20">
            <v>51</v>
          </cell>
          <cell r="H20">
            <v>18.36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17.958333333333332</v>
          </cell>
          <cell r="C21">
            <v>24.6</v>
          </cell>
          <cell r="D21">
            <v>13.8</v>
          </cell>
          <cell r="E21">
            <v>79</v>
          </cell>
          <cell r="F21">
            <v>100</v>
          </cell>
          <cell r="G21">
            <v>48</v>
          </cell>
          <cell r="H21">
            <v>12.96</v>
          </cell>
          <cell r="I21" t="str">
            <v>S</v>
          </cell>
          <cell r="J21">
            <v>21.240000000000002</v>
          </cell>
          <cell r="K21">
            <v>0</v>
          </cell>
        </row>
        <row r="22">
          <cell r="B22">
            <v>19.729166666666668</v>
          </cell>
          <cell r="C22">
            <v>26.3</v>
          </cell>
          <cell r="D22">
            <v>15.8</v>
          </cell>
          <cell r="E22">
            <v>73.333333333333329</v>
          </cell>
          <cell r="F22">
            <v>98</v>
          </cell>
          <cell r="G22">
            <v>43</v>
          </cell>
          <cell r="H22">
            <v>17.64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19.954166666666669</v>
          </cell>
          <cell r="C23">
            <v>27.3</v>
          </cell>
          <cell r="D23">
            <v>15</v>
          </cell>
          <cell r="E23">
            <v>73.541666666666671</v>
          </cell>
          <cell r="F23">
            <v>98</v>
          </cell>
          <cell r="G23">
            <v>43</v>
          </cell>
          <cell r="H23">
            <v>19.8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22.104166666666668</v>
          </cell>
          <cell r="C24">
            <v>29.3</v>
          </cell>
          <cell r="D24">
            <v>17.2</v>
          </cell>
          <cell r="E24">
            <v>66.416666666666671</v>
          </cell>
          <cell r="F24">
            <v>100</v>
          </cell>
          <cell r="G24">
            <v>32</v>
          </cell>
          <cell r="H24">
            <v>19.440000000000001</v>
          </cell>
          <cell r="I24" t="str">
            <v>SE</v>
          </cell>
          <cell r="J24">
            <v>30.96</v>
          </cell>
          <cell r="K24">
            <v>0</v>
          </cell>
        </row>
        <row r="25">
          <cell r="B25">
            <v>22.595833333333331</v>
          </cell>
          <cell r="C25">
            <v>31.2</v>
          </cell>
          <cell r="D25">
            <v>16.8</v>
          </cell>
          <cell r="E25">
            <v>58.958333333333336</v>
          </cell>
          <cell r="F25">
            <v>95</v>
          </cell>
          <cell r="G25">
            <v>21</v>
          </cell>
          <cell r="H25">
            <v>12.96</v>
          </cell>
          <cell r="I25" t="str">
            <v>L</v>
          </cell>
          <cell r="J25">
            <v>26.64</v>
          </cell>
          <cell r="K25">
            <v>0</v>
          </cell>
        </row>
        <row r="26">
          <cell r="B26">
            <v>23.379166666666666</v>
          </cell>
          <cell r="C26">
            <v>30.6</v>
          </cell>
          <cell r="D26">
            <v>17.2</v>
          </cell>
          <cell r="E26">
            <v>52.541666666666664</v>
          </cell>
          <cell r="F26">
            <v>82</v>
          </cell>
          <cell r="G26">
            <v>27</v>
          </cell>
          <cell r="H26">
            <v>14.4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25.25</v>
          </cell>
          <cell r="C27">
            <v>32.299999999999997</v>
          </cell>
          <cell r="D27">
            <v>19.5</v>
          </cell>
          <cell r="E27">
            <v>42.958333333333336</v>
          </cell>
          <cell r="F27">
            <v>62</v>
          </cell>
          <cell r="G27">
            <v>22</v>
          </cell>
          <cell r="H27">
            <v>17.64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25.579166666666666</v>
          </cell>
          <cell r="C28">
            <v>32.6</v>
          </cell>
          <cell r="D28">
            <v>17.8</v>
          </cell>
          <cell r="E28">
            <v>45.833333333333336</v>
          </cell>
          <cell r="F28">
            <v>77</v>
          </cell>
          <cell r="G28">
            <v>21</v>
          </cell>
          <cell r="H28">
            <v>11.879999999999999</v>
          </cell>
          <cell r="I28" t="str">
            <v>O</v>
          </cell>
          <cell r="J28">
            <v>25.92</v>
          </cell>
          <cell r="K28">
            <v>0</v>
          </cell>
        </row>
        <row r="29">
          <cell r="B29">
            <v>24.683333333333337</v>
          </cell>
          <cell r="C29">
            <v>32.1</v>
          </cell>
          <cell r="D29">
            <v>17.7</v>
          </cell>
          <cell r="E29">
            <v>48.916666666666664</v>
          </cell>
          <cell r="F29">
            <v>79</v>
          </cell>
          <cell r="G29">
            <v>22</v>
          </cell>
          <cell r="H29">
            <v>14.04</v>
          </cell>
          <cell r="I29" t="str">
            <v>L</v>
          </cell>
          <cell r="J29">
            <v>28.44</v>
          </cell>
          <cell r="K29">
            <v>0</v>
          </cell>
        </row>
        <row r="30">
          <cell r="B30">
            <v>24.208333333333332</v>
          </cell>
          <cell r="C30">
            <v>30.8</v>
          </cell>
          <cell r="D30">
            <v>19.100000000000001</v>
          </cell>
          <cell r="E30">
            <v>54.333333333333336</v>
          </cell>
          <cell r="F30">
            <v>95</v>
          </cell>
          <cell r="G30">
            <v>30</v>
          </cell>
          <cell r="H30">
            <v>10.08</v>
          </cell>
          <cell r="I30" t="str">
            <v>NE</v>
          </cell>
          <cell r="J30">
            <v>16.920000000000002</v>
          </cell>
          <cell r="K30">
            <v>0</v>
          </cell>
        </row>
        <row r="31">
          <cell r="B31">
            <v>24.579166666666666</v>
          </cell>
          <cell r="C31">
            <v>32.299999999999997</v>
          </cell>
          <cell r="D31">
            <v>19</v>
          </cell>
          <cell r="E31">
            <v>49.5</v>
          </cell>
          <cell r="F31">
            <v>94</v>
          </cell>
          <cell r="G31">
            <v>24</v>
          </cell>
          <cell r="H31">
            <v>14.04</v>
          </cell>
          <cell r="I31" t="str">
            <v>L</v>
          </cell>
          <cell r="J31">
            <v>21.240000000000002</v>
          </cell>
          <cell r="K31">
            <v>0</v>
          </cell>
        </row>
        <row r="32">
          <cell r="B32">
            <v>23.579166666666666</v>
          </cell>
          <cell r="C32">
            <v>31.4</v>
          </cell>
          <cell r="D32">
            <v>18.8</v>
          </cell>
          <cell r="E32">
            <v>56.291666666666664</v>
          </cell>
          <cell r="F32">
            <v>78</v>
          </cell>
          <cell r="G32">
            <v>28</v>
          </cell>
          <cell r="H32">
            <v>21.6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24.362500000000001</v>
          </cell>
          <cell r="C33">
            <v>31.8</v>
          </cell>
          <cell r="D33">
            <v>18.5</v>
          </cell>
          <cell r="E33">
            <v>47.666666666666664</v>
          </cell>
          <cell r="F33">
            <v>72</v>
          </cell>
          <cell r="G33">
            <v>24</v>
          </cell>
          <cell r="H33">
            <v>14.4</v>
          </cell>
          <cell r="I33" t="str">
            <v>L</v>
          </cell>
          <cell r="J33">
            <v>27.720000000000002</v>
          </cell>
          <cell r="K33">
            <v>0</v>
          </cell>
        </row>
        <row r="34">
          <cell r="B34">
            <v>23.916666666666671</v>
          </cell>
          <cell r="C34">
            <v>31.8</v>
          </cell>
          <cell r="D34">
            <v>17.5</v>
          </cell>
          <cell r="E34">
            <v>49.958333333333336</v>
          </cell>
          <cell r="F34">
            <v>78</v>
          </cell>
          <cell r="G34">
            <v>25</v>
          </cell>
          <cell r="H34">
            <v>14.76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22.3125</v>
          </cell>
          <cell r="C5">
            <v>24.6</v>
          </cell>
          <cell r="D5">
            <v>19.8</v>
          </cell>
          <cell r="E5">
            <v>76.208333333333329</v>
          </cell>
          <cell r="F5">
            <v>92</v>
          </cell>
          <cell r="G5">
            <v>62</v>
          </cell>
          <cell r="H5">
            <v>11.520000000000001</v>
          </cell>
          <cell r="I5" t="str">
            <v>NE</v>
          </cell>
          <cell r="J5">
            <v>25.2</v>
          </cell>
          <cell r="K5">
            <v>0.2</v>
          </cell>
        </row>
        <row r="6">
          <cell r="B6">
            <v>17.891666666666666</v>
          </cell>
          <cell r="C6">
            <v>20.9</v>
          </cell>
          <cell r="D6">
            <v>15.1</v>
          </cell>
          <cell r="E6">
            <v>90.916666666666671</v>
          </cell>
          <cell r="F6">
            <v>98</v>
          </cell>
          <cell r="G6">
            <v>81</v>
          </cell>
          <cell r="H6">
            <v>11.16</v>
          </cell>
          <cell r="I6" t="str">
            <v>SO</v>
          </cell>
          <cell r="J6">
            <v>25.56</v>
          </cell>
          <cell r="K6">
            <v>0.8</v>
          </cell>
        </row>
        <row r="7">
          <cell r="B7">
            <v>14.895833333333334</v>
          </cell>
          <cell r="C7">
            <v>17.5</v>
          </cell>
          <cell r="D7">
            <v>12.9</v>
          </cell>
          <cell r="E7">
            <v>89.166666666666671</v>
          </cell>
          <cell r="F7">
            <v>97</v>
          </cell>
          <cell r="G7">
            <v>78</v>
          </cell>
          <cell r="H7">
            <v>11.879999999999999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15.445833333333333</v>
          </cell>
          <cell r="C8">
            <v>17.5</v>
          </cell>
          <cell r="D8">
            <v>13.9</v>
          </cell>
          <cell r="E8">
            <v>93</v>
          </cell>
          <cell r="F8">
            <v>98</v>
          </cell>
          <cell r="G8">
            <v>86</v>
          </cell>
          <cell r="H8">
            <v>8.2799999999999994</v>
          </cell>
          <cell r="I8" t="str">
            <v>S</v>
          </cell>
          <cell r="J8">
            <v>19.079999999999998</v>
          </cell>
          <cell r="K8">
            <v>0</v>
          </cell>
        </row>
        <row r="9">
          <cell r="B9">
            <v>17.529166666666665</v>
          </cell>
          <cell r="C9">
            <v>22</v>
          </cell>
          <cell r="D9">
            <v>16</v>
          </cell>
          <cell r="E9">
            <v>91.958333333333329</v>
          </cell>
          <cell r="F9">
            <v>98</v>
          </cell>
          <cell r="G9">
            <v>71</v>
          </cell>
          <cell r="H9">
            <v>10.44</v>
          </cell>
          <cell r="I9" t="str">
            <v>S</v>
          </cell>
          <cell r="J9">
            <v>20.88</v>
          </cell>
          <cell r="K9">
            <v>0.4</v>
          </cell>
        </row>
        <row r="10">
          <cell r="B10">
            <v>16.508333333333336</v>
          </cell>
          <cell r="C10">
            <v>23.6</v>
          </cell>
          <cell r="D10">
            <v>12.4</v>
          </cell>
          <cell r="E10">
            <v>83.791666666666671</v>
          </cell>
          <cell r="F10">
            <v>98</v>
          </cell>
          <cell r="G10">
            <v>59</v>
          </cell>
          <cell r="H10">
            <v>10.8</v>
          </cell>
          <cell r="I10" t="str">
            <v>S</v>
          </cell>
          <cell r="J10">
            <v>27</v>
          </cell>
          <cell r="K10">
            <v>0.60000000000000009</v>
          </cell>
        </row>
        <row r="11">
          <cell r="B11">
            <v>15.641666666666666</v>
          </cell>
          <cell r="C11">
            <v>17.5</v>
          </cell>
          <cell r="D11">
            <v>13.6</v>
          </cell>
          <cell r="E11">
            <v>92.666666666666671</v>
          </cell>
          <cell r="F11">
            <v>98</v>
          </cell>
          <cell r="G11">
            <v>81</v>
          </cell>
          <cell r="H11">
            <v>10.08</v>
          </cell>
          <cell r="I11" t="str">
            <v>SO</v>
          </cell>
          <cell r="J11">
            <v>29.52</v>
          </cell>
          <cell r="K11">
            <v>2</v>
          </cell>
        </row>
        <row r="12">
          <cell r="B12">
            <v>13.025</v>
          </cell>
          <cell r="C12">
            <v>20.3</v>
          </cell>
          <cell r="D12">
            <v>6.6</v>
          </cell>
          <cell r="E12">
            <v>84.833333333333329</v>
          </cell>
          <cell r="F12">
            <v>99</v>
          </cell>
          <cell r="G12">
            <v>55</v>
          </cell>
          <cell r="H12">
            <v>8.64</v>
          </cell>
          <cell r="I12" t="str">
            <v>L</v>
          </cell>
          <cell r="J12">
            <v>17.64</v>
          </cell>
          <cell r="K12">
            <v>0.2</v>
          </cell>
        </row>
        <row r="13">
          <cell r="B13">
            <v>19.233333333333334</v>
          </cell>
          <cell r="C13">
            <v>28.9</v>
          </cell>
          <cell r="D13">
            <v>12.2</v>
          </cell>
          <cell r="E13">
            <v>76.25</v>
          </cell>
          <cell r="F13">
            <v>96</v>
          </cell>
          <cell r="G13">
            <v>48</v>
          </cell>
          <cell r="H13">
            <v>19.079999999999998</v>
          </cell>
          <cell r="I13" t="str">
            <v>NE</v>
          </cell>
          <cell r="J13">
            <v>42.480000000000004</v>
          </cell>
          <cell r="K13">
            <v>0</v>
          </cell>
        </row>
        <row r="14">
          <cell r="B14">
            <v>23.504166666666663</v>
          </cell>
          <cell r="C14">
            <v>29.6</v>
          </cell>
          <cell r="D14">
            <v>19.399999999999999</v>
          </cell>
          <cell r="E14">
            <v>72.291666666666671</v>
          </cell>
          <cell r="F14">
            <v>82</v>
          </cell>
          <cell r="G14">
            <v>57</v>
          </cell>
          <cell r="H14">
            <v>26.64</v>
          </cell>
          <cell r="I14" t="str">
            <v>NE</v>
          </cell>
          <cell r="J14">
            <v>52.92</v>
          </cell>
          <cell r="K14">
            <v>0</v>
          </cell>
        </row>
        <row r="15">
          <cell r="B15">
            <v>24.637499999999999</v>
          </cell>
          <cell r="C15">
            <v>32</v>
          </cell>
          <cell r="D15">
            <v>19.899999999999999</v>
          </cell>
          <cell r="E15">
            <v>77.375</v>
          </cell>
          <cell r="F15">
            <v>90</v>
          </cell>
          <cell r="G15">
            <v>56</v>
          </cell>
          <cell r="H15">
            <v>24.12</v>
          </cell>
          <cell r="I15" t="str">
            <v>NO</v>
          </cell>
          <cell r="J15">
            <v>47.519999999999996</v>
          </cell>
          <cell r="K15">
            <v>0</v>
          </cell>
        </row>
        <row r="16">
          <cell r="B16">
            <v>23.42</v>
          </cell>
          <cell r="C16">
            <v>28.1</v>
          </cell>
          <cell r="D16">
            <v>19.2</v>
          </cell>
          <cell r="E16">
            <v>86.15</v>
          </cell>
          <cell r="F16">
            <v>97</v>
          </cell>
          <cell r="G16">
            <v>75</v>
          </cell>
          <cell r="H16">
            <v>18.36</v>
          </cell>
          <cell r="I16" t="str">
            <v>N</v>
          </cell>
          <cell r="J16">
            <v>45.72</v>
          </cell>
          <cell r="K16">
            <v>24.200000000000003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23.020833333333339</v>
          </cell>
          <cell r="C5">
            <v>26.9</v>
          </cell>
          <cell r="D5">
            <v>20.6</v>
          </cell>
          <cell r="E5">
            <v>63.875</v>
          </cell>
          <cell r="F5">
            <v>91</v>
          </cell>
          <cell r="G5">
            <v>50</v>
          </cell>
          <cell r="H5">
            <v>24.48</v>
          </cell>
          <cell r="I5" t="str">
            <v>NE</v>
          </cell>
          <cell r="J5">
            <v>52.56</v>
          </cell>
          <cell r="K5">
            <v>1.8</v>
          </cell>
        </row>
        <row r="6">
          <cell r="B6">
            <v>18.675000000000001</v>
          </cell>
          <cell r="C6">
            <v>21.6</v>
          </cell>
          <cell r="D6">
            <v>14.9</v>
          </cell>
          <cell r="E6">
            <v>91.125</v>
          </cell>
          <cell r="F6">
            <v>97</v>
          </cell>
          <cell r="G6">
            <v>80</v>
          </cell>
          <cell r="H6">
            <v>13.68</v>
          </cell>
          <cell r="I6" t="str">
            <v>SO</v>
          </cell>
          <cell r="J6">
            <v>22.68</v>
          </cell>
          <cell r="K6">
            <v>0.4</v>
          </cell>
        </row>
        <row r="7">
          <cell r="B7">
            <v>15.458333333333334</v>
          </cell>
          <cell r="C7">
            <v>19.100000000000001</v>
          </cell>
          <cell r="D7">
            <v>13.1</v>
          </cell>
          <cell r="E7">
            <v>89.375</v>
          </cell>
          <cell r="F7">
            <v>98</v>
          </cell>
          <cell r="G7">
            <v>74</v>
          </cell>
          <cell r="H7">
            <v>13.68</v>
          </cell>
          <cell r="I7" t="str">
            <v>SO</v>
          </cell>
          <cell r="J7">
            <v>28.8</v>
          </cell>
          <cell r="K7">
            <v>0</v>
          </cell>
        </row>
        <row r="8">
          <cell r="B8">
            <v>16.137499999999999</v>
          </cell>
          <cell r="C8">
            <v>19.7</v>
          </cell>
          <cell r="D8">
            <v>14.2</v>
          </cell>
          <cell r="E8">
            <v>92.583333333333329</v>
          </cell>
          <cell r="F8">
            <v>97</v>
          </cell>
          <cell r="G8">
            <v>80</v>
          </cell>
          <cell r="H8">
            <v>7.9200000000000008</v>
          </cell>
          <cell r="I8" t="str">
            <v>SO</v>
          </cell>
          <cell r="J8">
            <v>19.8</v>
          </cell>
          <cell r="K8">
            <v>0.60000000000000009</v>
          </cell>
        </row>
        <row r="9">
          <cell r="B9">
            <v>17.537500000000001</v>
          </cell>
          <cell r="C9">
            <v>22.2</v>
          </cell>
          <cell r="D9">
            <v>15.1</v>
          </cell>
          <cell r="E9">
            <v>89.75</v>
          </cell>
          <cell r="F9">
            <v>98</v>
          </cell>
          <cell r="G9">
            <v>70</v>
          </cell>
          <cell r="H9">
            <v>12.6</v>
          </cell>
          <cell r="I9" t="str">
            <v>S</v>
          </cell>
          <cell r="J9">
            <v>32.4</v>
          </cell>
          <cell r="K9">
            <v>0</v>
          </cell>
        </row>
        <row r="10">
          <cell r="B10">
            <v>15.799999999999999</v>
          </cell>
          <cell r="C10">
            <v>24.1</v>
          </cell>
          <cell r="D10">
            <v>10.1</v>
          </cell>
          <cell r="E10">
            <v>81.416666666666671</v>
          </cell>
          <cell r="F10">
            <v>97</v>
          </cell>
          <cell r="G10">
            <v>52</v>
          </cell>
          <cell r="H10">
            <v>10.44</v>
          </cell>
          <cell r="I10" t="str">
            <v>S</v>
          </cell>
          <cell r="J10">
            <v>29.52</v>
          </cell>
          <cell r="K10">
            <v>0</v>
          </cell>
        </row>
        <row r="11">
          <cell r="B11">
            <v>15.04166666666667</v>
          </cell>
          <cell r="C11">
            <v>17.5</v>
          </cell>
          <cell r="D11">
            <v>14</v>
          </cell>
          <cell r="E11">
            <v>91.041666666666671</v>
          </cell>
          <cell r="F11">
            <v>97</v>
          </cell>
          <cell r="G11">
            <v>79</v>
          </cell>
          <cell r="H11">
            <v>15.48</v>
          </cell>
          <cell r="I11" t="str">
            <v>SO</v>
          </cell>
          <cell r="J11">
            <v>24.48</v>
          </cell>
          <cell r="K11">
            <v>0.8</v>
          </cell>
        </row>
        <row r="12">
          <cell r="B12">
            <v>13.93333333333333</v>
          </cell>
          <cell r="C12">
            <v>22.2</v>
          </cell>
          <cell r="D12">
            <v>6.9</v>
          </cell>
          <cell r="E12">
            <v>80.25</v>
          </cell>
          <cell r="F12">
            <v>99</v>
          </cell>
          <cell r="G12">
            <v>49</v>
          </cell>
          <cell r="H12">
            <v>9</v>
          </cell>
          <cell r="I12" t="str">
            <v>SO</v>
          </cell>
          <cell r="J12">
            <v>17.28</v>
          </cell>
          <cell r="K12">
            <v>0.2</v>
          </cell>
        </row>
        <row r="13">
          <cell r="B13">
            <v>19.620833333333334</v>
          </cell>
          <cell r="C13">
            <v>27.7</v>
          </cell>
          <cell r="D13">
            <v>14.3</v>
          </cell>
          <cell r="E13">
            <v>69</v>
          </cell>
          <cell r="F13">
            <v>83</v>
          </cell>
          <cell r="G13">
            <v>46</v>
          </cell>
          <cell r="H13">
            <v>20.52</v>
          </cell>
          <cell r="I13" t="str">
            <v>L</v>
          </cell>
          <cell r="J13">
            <v>43.92</v>
          </cell>
          <cell r="K13">
            <v>0</v>
          </cell>
        </row>
        <row r="14">
          <cell r="B14">
            <v>24.170833333333331</v>
          </cell>
          <cell r="C14">
            <v>31.5</v>
          </cell>
          <cell r="D14">
            <v>19.7</v>
          </cell>
          <cell r="E14">
            <v>61.375</v>
          </cell>
          <cell r="F14">
            <v>74</v>
          </cell>
          <cell r="G14">
            <v>44</v>
          </cell>
          <cell r="H14">
            <v>31.680000000000003</v>
          </cell>
          <cell r="I14" t="str">
            <v>NE</v>
          </cell>
          <cell r="J14">
            <v>48.24</v>
          </cell>
          <cell r="K14">
            <v>0</v>
          </cell>
        </row>
        <row r="15">
          <cell r="B15">
            <v>26.029166666666669</v>
          </cell>
          <cell r="C15">
            <v>33.299999999999997</v>
          </cell>
          <cell r="D15">
            <v>20.100000000000001</v>
          </cell>
          <cell r="E15">
            <v>65.541666666666671</v>
          </cell>
          <cell r="F15">
            <v>89</v>
          </cell>
          <cell r="G15">
            <v>43</v>
          </cell>
          <cell r="H15">
            <v>37.800000000000004</v>
          </cell>
          <cell r="I15" t="str">
            <v>NE</v>
          </cell>
          <cell r="J15">
            <v>54.36</v>
          </cell>
          <cell r="K15">
            <v>0</v>
          </cell>
        </row>
        <row r="16">
          <cell r="B16">
            <v>23.310000000000002</v>
          </cell>
          <cell r="C16">
            <v>26.7</v>
          </cell>
          <cell r="D16">
            <v>21.3</v>
          </cell>
          <cell r="E16">
            <v>80.5</v>
          </cell>
          <cell r="F16">
            <v>95</v>
          </cell>
          <cell r="G16">
            <v>62</v>
          </cell>
          <cell r="H16">
            <v>25.56</v>
          </cell>
          <cell r="I16" t="str">
            <v>N</v>
          </cell>
          <cell r="J16">
            <v>37.080000000000005</v>
          </cell>
          <cell r="K16">
            <v>11.6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23.066666666666666</v>
          </cell>
          <cell r="C5">
            <v>32.299999999999997</v>
          </cell>
          <cell r="D5">
            <v>16.5</v>
          </cell>
          <cell r="E5">
            <v>97.666666666666671</v>
          </cell>
          <cell r="F5">
            <v>99</v>
          </cell>
          <cell r="G5">
            <v>96</v>
          </cell>
          <cell r="H5">
            <v>14.4</v>
          </cell>
          <cell r="I5" t="str">
            <v>SE</v>
          </cell>
          <cell r="J5">
            <v>31.319999999999997</v>
          </cell>
          <cell r="K5">
            <v>0</v>
          </cell>
        </row>
        <row r="6">
          <cell r="B6">
            <v>19.895833333333332</v>
          </cell>
          <cell r="C6">
            <v>22.4</v>
          </cell>
          <cell r="D6">
            <v>18.100000000000001</v>
          </cell>
          <cell r="E6">
            <v>89.869565217391298</v>
          </cell>
          <cell r="F6">
            <v>99</v>
          </cell>
          <cell r="G6">
            <v>78</v>
          </cell>
          <cell r="H6">
            <v>11.16</v>
          </cell>
          <cell r="I6" t="str">
            <v>SO</v>
          </cell>
          <cell r="J6">
            <v>21.96</v>
          </cell>
          <cell r="K6">
            <v>0</v>
          </cell>
        </row>
        <row r="7">
          <cell r="B7">
            <v>19.137499999999999</v>
          </cell>
          <cell r="C7">
            <v>23.6</v>
          </cell>
          <cell r="D7">
            <v>17.100000000000001</v>
          </cell>
          <cell r="E7">
            <v>91.578947368421055</v>
          </cell>
          <cell r="F7">
            <v>98</v>
          </cell>
          <cell r="G7">
            <v>79</v>
          </cell>
          <cell r="H7">
            <v>11.520000000000001</v>
          </cell>
          <cell r="I7" t="str">
            <v>SO</v>
          </cell>
          <cell r="J7">
            <v>21.240000000000002</v>
          </cell>
          <cell r="K7">
            <v>0</v>
          </cell>
        </row>
        <row r="8">
          <cell r="B8">
            <v>19.391666666666666</v>
          </cell>
          <cell r="C8">
            <v>26.6</v>
          </cell>
          <cell r="D8">
            <v>15.7</v>
          </cell>
          <cell r="E8">
            <v>93.470588235294116</v>
          </cell>
          <cell r="F8">
            <v>99</v>
          </cell>
          <cell r="G8">
            <v>79</v>
          </cell>
          <cell r="H8">
            <v>7.5600000000000005</v>
          </cell>
          <cell r="I8" t="str">
            <v>SO</v>
          </cell>
          <cell r="J8">
            <v>19.079999999999998</v>
          </cell>
          <cell r="K8">
            <v>0</v>
          </cell>
        </row>
        <row r="9">
          <cell r="B9">
            <v>19.054166666666664</v>
          </cell>
          <cell r="C9">
            <v>23.6</v>
          </cell>
          <cell r="D9">
            <v>16.100000000000001</v>
          </cell>
          <cell r="E9">
            <v>92.142857142857139</v>
          </cell>
          <cell r="F9">
            <v>99</v>
          </cell>
          <cell r="G9">
            <v>79</v>
          </cell>
          <cell r="H9">
            <v>14.4</v>
          </cell>
          <cell r="I9" t="str">
            <v>N</v>
          </cell>
          <cell r="J9">
            <v>27.720000000000002</v>
          </cell>
          <cell r="K9">
            <v>0</v>
          </cell>
        </row>
        <row r="10">
          <cell r="B10">
            <v>18.862500000000001</v>
          </cell>
          <cell r="C10">
            <v>24</v>
          </cell>
          <cell r="D10">
            <v>16.899999999999999</v>
          </cell>
          <cell r="E10">
            <v>91.65</v>
          </cell>
          <cell r="F10">
            <v>98</v>
          </cell>
          <cell r="G10">
            <v>76</v>
          </cell>
          <cell r="H10">
            <v>8.64</v>
          </cell>
          <cell r="I10" t="str">
            <v>O</v>
          </cell>
          <cell r="J10">
            <v>19.079999999999998</v>
          </cell>
          <cell r="K10">
            <v>0.2</v>
          </cell>
        </row>
        <row r="11">
          <cell r="B11">
            <v>18.583333333333336</v>
          </cell>
          <cell r="C11">
            <v>25.9</v>
          </cell>
          <cell r="D11">
            <v>13.8</v>
          </cell>
          <cell r="E11">
            <v>92.055555555555557</v>
          </cell>
          <cell r="F11">
            <v>99</v>
          </cell>
          <cell r="G11">
            <v>71</v>
          </cell>
          <cell r="H11">
            <v>12.6</v>
          </cell>
          <cell r="I11" t="str">
            <v>NO</v>
          </cell>
          <cell r="J11">
            <v>29.16</v>
          </cell>
          <cell r="K11">
            <v>0</v>
          </cell>
        </row>
        <row r="12">
          <cell r="B12">
            <v>18.970833333333335</v>
          </cell>
          <cell r="C12">
            <v>25</v>
          </cell>
          <cell r="D12">
            <v>15.5</v>
          </cell>
          <cell r="E12">
            <v>88.388888888888886</v>
          </cell>
          <cell r="F12">
            <v>97</v>
          </cell>
          <cell r="G12">
            <v>71</v>
          </cell>
          <cell r="H12">
            <v>7.9200000000000008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20.558333333333334</v>
          </cell>
          <cell r="C13">
            <v>33</v>
          </cell>
          <cell r="D13">
            <v>13.3</v>
          </cell>
          <cell r="E13">
            <v>97</v>
          </cell>
          <cell r="F13">
            <v>99</v>
          </cell>
          <cell r="G13">
            <v>78</v>
          </cell>
          <cell r="H13">
            <v>12.24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23.379166666666663</v>
          </cell>
          <cell r="C14">
            <v>34.200000000000003</v>
          </cell>
          <cell r="D14">
            <v>16.2</v>
          </cell>
          <cell r="E14">
            <v>97.454545454545453</v>
          </cell>
          <cell r="F14">
            <v>99</v>
          </cell>
          <cell r="G14">
            <v>41</v>
          </cell>
          <cell r="H14">
            <v>22.68</v>
          </cell>
          <cell r="I14" t="str">
            <v>SE</v>
          </cell>
          <cell r="J14">
            <v>41.76</v>
          </cell>
          <cell r="K14">
            <v>0</v>
          </cell>
        </row>
        <row r="15">
          <cell r="B15">
            <v>25.154166666666669</v>
          </cell>
          <cell r="C15">
            <v>33.9</v>
          </cell>
          <cell r="D15">
            <v>18.899999999999999</v>
          </cell>
          <cell r="E15">
            <v>97.625</v>
          </cell>
          <cell r="F15">
            <v>99</v>
          </cell>
          <cell r="G15">
            <v>97</v>
          </cell>
          <cell r="H15">
            <v>22.32</v>
          </cell>
          <cell r="I15" t="str">
            <v>SE</v>
          </cell>
          <cell r="J15">
            <v>37.800000000000004</v>
          </cell>
          <cell r="K15">
            <v>0</v>
          </cell>
        </row>
        <row r="16">
          <cell r="B16">
            <v>24.17</v>
          </cell>
          <cell r="C16">
            <v>33</v>
          </cell>
          <cell r="D16">
            <v>18.3</v>
          </cell>
          <cell r="E16">
            <v>97.4</v>
          </cell>
          <cell r="F16">
            <v>99</v>
          </cell>
          <cell r="G16">
            <v>93</v>
          </cell>
          <cell r="H16">
            <v>22.32</v>
          </cell>
          <cell r="I16" t="str">
            <v>NO</v>
          </cell>
          <cell r="J16">
            <v>40.680000000000007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21.720833333333331</v>
          </cell>
          <cell r="C5">
            <v>26.7</v>
          </cell>
          <cell r="D5">
            <v>17.8</v>
          </cell>
          <cell r="E5">
            <v>79.458333333333329</v>
          </cell>
          <cell r="F5">
            <v>94</v>
          </cell>
          <cell r="G5">
            <v>59</v>
          </cell>
          <cell r="H5">
            <v>10.8</v>
          </cell>
          <cell r="I5" t="str">
            <v>NO</v>
          </cell>
          <cell r="J5">
            <v>15.840000000000002</v>
          </cell>
          <cell r="K5">
            <v>0</v>
          </cell>
        </row>
        <row r="6">
          <cell r="B6">
            <v>21.091666666666665</v>
          </cell>
          <cell r="C6">
            <v>25.7</v>
          </cell>
          <cell r="D6">
            <v>18.100000000000001</v>
          </cell>
          <cell r="E6">
            <v>85.416666666666671</v>
          </cell>
          <cell r="F6">
            <v>97</v>
          </cell>
          <cell r="G6">
            <v>67</v>
          </cell>
          <cell r="H6">
            <v>17.64</v>
          </cell>
          <cell r="I6" t="str">
            <v>S</v>
          </cell>
          <cell r="J6">
            <v>31.319999999999997</v>
          </cell>
          <cell r="K6">
            <v>0</v>
          </cell>
        </row>
        <row r="7">
          <cell r="B7">
            <v>17.704166666666666</v>
          </cell>
          <cell r="C7">
            <v>23.3</v>
          </cell>
          <cell r="D7">
            <v>14.5</v>
          </cell>
          <cell r="E7">
            <v>81.416666666666671</v>
          </cell>
          <cell r="F7">
            <v>97</v>
          </cell>
          <cell r="G7">
            <v>62</v>
          </cell>
          <cell r="H7">
            <v>16.559999999999999</v>
          </cell>
          <cell r="I7" t="str">
            <v>S</v>
          </cell>
          <cell r="J7">
            <v>28.44</v>
          </cell>
          <cell r="K7">
            <v>0</v>
          </cell>
        </row>
        <row r="8">
          <cell r="B8">
            <v>17.841666666666665</v>
          </cell>
          <cell r="C8">
            <v>24.2</v>
          </cell>
          <cell r="D8">
            <v>15.1</v>
          </cell>
          <cell r="E8">
            <v>87.958333333333329</v>
          </cell>
          <cell r="F8">
            <v>97</v>
          </cell>
          <cell r="G8">
            <v>68</v>
          </cell>
          <cell r="H8">
            <v>15.48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18.312500000000004</v>
          </cell>
          <cell r="C9">
            <v>23.4</v>
          </cell>
          <cell r="D9">
            <v>15.3</v>
          </cell>
          <cell r="E9">
            <v>87.375</v>
          </cell>
          <cell r="F9">
            <v>99</v>
          </cell>
          <cell r="G9">
            <v>64</v>
          </cell>
          <cell r="H9">
            <v>18</v>
          </cell>
          <cell r="I9" t="str">
            <v>S</v>
          </cell>
          <cell r="J9">
            <v>29.880000000000003</v>
          </cell>
          <cell r="K9">
            <v>0</v>
          </cell>
        </row>
        <row r="10">
          <cell r="B10">
            <v>19.095833333333335</v>
          </cell>
          <cell r="C10">
            <v>24.5</v>
          </cell>
          <cell r="D10">
            <v>15</v>
          </cell>
          <cell r="E10">
            <v>83.625</v>
          </cell>
          <cell r="F10">
            <v>97</v>
          </cell>
          <cell r="G10">
            <v>61</v>
          </cell>
          <cell r="H10">
            <v>16.920000000000002</v>
          </cell>
          <cell r="I10" t="str">
            <v>S</v>
          </cell>
          <cell r="J10">
            <v>29.880000000000003</v>
          </cell>
          <cell r="K10">
            <v>0</v>
          </cell>
        </row>
        <row r="11">
          <cell r="B11">
            <v>18.145833333333336</v>
          </cell>
          <cell r="C11">
            <v>22.1</v>
          </cell>
          <cell r="D11">
            <v>15</v>
          </cell>
          <cell r="E11">
            <v>82.708333333333329</v>
          </cell>
          <cell r="F11">
            <v>98</v>
          </cell>
          <cell r="G11">
            <v>60</v>
          </cell>
          <cell r="H11">
            <v>16.2</v>
          </cell>
          <cell r="I11" t="str">
            <v>O</v>
          </cell>
          <cell r="J11">
            <v>28.08</v>
          </cell>
          <cell r="K11">
            <v>0</v>
          </cell>
        </row>
        <row r="12">
          <cell r="B12">
            <v>14.933333333333332</v>
          </cell>
          <cell r="C12">
            <v>21.7</v>
          </cell>
          <cell r="D12">
            <v>10.3</v>
          </cell>
          <cell r="E12">
            <v>85.541666666666671</v>
          </cell>
          <cell r="F12">
            <v>99</v>
          </cell>
          <cell r="G12">
            <v>60</v>
          </cell>
          <cell r="H12">
            <v>14.4</v>
          </cell>
          <cell r="I12" t="str">
            <v>S</v>
          </cell>
          <cell r="J12">
            <v>29.52</v>
          </cell>
          <cell r="K12">
            <v>0</v>
          </cell>
        </row>
        <row r="13">
          <cell r="B13">
            <v>20.000000000000004</v>
          </cell>
          <cell r="C13">
            <v>29.9</v>
          </cell>
          <cell r="D13">
            <v>13.2</v>
          </cell>
          <cell r="E13">
            <v>74.666666666666671</v>
          </cell>
          <cell r="F13">
            <v>96</v>
          </cell>
          <cell r="G13">
            <v>44</v>
          </cell>
          <cell r="H13">
            <v>13.32</v>
          </cell>
          <cell r="I13" t="str">
            <v>NE</v>
          </cell>
          <cell r="J13">
            <v>25.2</v>
          </cell>
          <cell r="K13">
            <v>0</v>
          </cell>
        </row>
        <row r="14">
          <cell r="B14">
            <v>24.016666666666669</v>
          </cell>
          <cell r="C14">
            <v>31.2</v>
          </cell>
          <cell r="D14">
            <v>17.3</v>
          </cell>
          <cell r="E14">
            <v>68.958333333333329</v>
          </cell>
          <cell r="F14">
            <v>94</v>
          </cell>
          <cell r="G14">
            <v>43</v>
          </cell>
          <cell r="H14">
            <v>30.240000000000002</v>
          </cell>
          <cell r="I14" t="str">
            <v>N</v>
          </cell>
          <cell r="J14">
            <v>59.760000000000005</v>
          </cell>
          <cell r="K14">
            <v>0</v>
          </cell>
        </row>
        <row r="15">
          <cell r="B15">
            <v>25.552380952380954</v>
          </cell>
          <cell r="C15">
            <v>32.9</v>
          </cell>
          <cell r="D15">
            <v>20</v>
          </cell>
          <cell r="E15">
            <v>69.857142857142861</v>
          </cell>
          <cell r="F15">
            <v>92</v>
          </cell>
          <cell r="G15">
            <v>42</v>
          </cell>
          <cell r="H15">
            <v>29.880000000000003</v>
          </cell>
          <cell r="I15" t="str">
            <v>NO</v>
          </cell>
          <cell r="J15">
            <v>55.440000000000005</v>
          </cell>
          <cell r="K15">
            <v>0</v>
          </cell>
        </row>
        <row r="16">
          <cell r="B16">
            <v>23.63</v>
          </cell>
          <cell r="C16">
            <v>31.1</v>
          </cell>
          <cell r="D16">
            <v>19.8</v>
          </cell>
          <cell r="E16">
            <v>78.8</v>
          </cell>
          <cell r="F16">
            <v>95</v>
          </cell>
          <cell r="G16">
            <v>48</v>
          </cell>
          <cell r="H16">
            <v>26.28</v>
          </cell>
          <cell r="I16" t="str">
            <v>NO</v>
          </cell>
          <cell r="J16">
            <v>46.800000000000004</v>
          </cell>
          <cell r="K16">
            <v>4.5999999999999996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22.286363636363635</v>
          </cell>
          <cell r="C5">
            <v>26.7</v>
          </cell>
          <cell r="D5">
            <v>19.600000000000001</v>
          </cell>
          <cell r="E5">
            <v>62.5</v>
          </cell>
          <cell r="F5">
            <v>91</v>
          </cell>
          <cell r="G5">
            <v>54</v>
          </cell>
          <cell r="H5">
            <v>16.920000000000002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19.80833333333333</v>
          </cell>
          <cell r="C6">
            <v>26</v>
          </cell>
          <cell r="D6">
            <v>15.7</v>
          </cell>
          <cell r="E6">
            <v>86.125</v>
          </cell>
          <cell r="F6">
            <v>98</v>
          </cell>
          <cell r="G6">
            <v>65</v>
          </cell>
          <cell r="H6">
            <v>17.64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17.254166666666666</v>
          </cell>
          <cell r="C7">
            <v>23.2</v>
          </cell>
          <cell r="D7">
            <v>13.9</v>
          </cell>
          <cell r="E7">
            <v>82.708333333333329</v>
          </cell>
          <cell r="F7">
            <v>97</v>
          </cell>
          <cell r="G7">
            <v>61</v>
          </cell>
          <cell r="H7">
            <v>18.36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17.216666666666665</v>
          </cell>
          <cell r="C8">
            <v>20.9</v>
          </cell>
          <cell r="D8">
            <v>15.4</v>
          </cell>
          <cell r="E8">
            <v>91.041666666666671</v>
          </cell>
          <cell r="F8">
            <v>98</v>
          </cell>
          <cell r="G8">
            <v>76</v>
          </cell>
          <cell r="H8">
            <v>16.559999999999999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18.270833333333332</v>
          </cell>
          <cell r="C9">
            <v>25.1</v>
          </cell>
          <cell r="D9">
            <v>13.7</v>
          </cell>
          <cell r="E9">
            <v>83.25</v>
          </cell>
          <cell r="F9">
            <v>98</v>
          </cell>
          <cell r="G9">
            <v>57</v>
          </cell>
          <cell r="H9">
            <v>16.2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18.175000000000001</v>
          </cell>
          <cell r="C10">
            <v>24.8</v>
          </cell>
          <cell r="D10">
            <v>13.6</v>
          </cell>
          <cell r="E10">
            <v>83.75</v>
          </cell>
          <cell r="F10">
            <v>98</v>
          </cell>
          <cell r="G10">
            <v>60</v>
          </cell>
          <cell r="H10">
            <v>17.28</v>
          </cell>
          <cell r="I10" t="str">
            <v>SO</v>
          </cell>
          <cell r="J10">
            <v>26.28</v>
          </cell>
          <cell r="K10">
            <v>0</v>
          </cell>
        </row>
        <row r="11">
          <cell r="B11">
            <v>17.699999999999996</v>
          </cell>
          <cell r="C11">
            <v>23</v>
          </cell>
          <cell r="D11">
            <v>15.3</v>
          </cell>
          <cell r="E11">
            <v>83.958333333333329</v>
          </cell>
          <cell r="F11">
            <v>98</v>
          </cell>
          <cell r="G11">
            <v>57</v>
          </cell>
          <cell r="H11">
            <v>21.6</v>
          </cell>
          <cell r="I11" t="str">
            <v>O</v>
          </cell>
          <cell r="J11">
            <v>40.680000000000007</v>
          </cell>
          <cell r="K11">
            <v>0</v>
          </cell>
        </row>
        <row r="12">
          <cell r="B12">
            <v>14.512499999999998</v>
          </cell>
          <cell r="C12">
            <v>21.7</v>
          </cell>
          <cell r="D12">
            <v>8</v>
          </cell>
          <cell r="E12">
            <v>82.166666666666671</v>
          </cell>
          <cell r="F12">
            <v>99</v>
          </cell>
          <cell r="G12">
            <v>54</v>
          </cell>
          <cell r="H12">
            <v>11.520000000000001</v>
          </cell>
          <cell r="I12" t="str">
            <v>L</v>
          </cell>
          <cell r="J12">
            <v>21.6</v>
          </cell>
          <cell r="K12">
            <v>0</v>
          </cell>
        </row>
        <row r="13">
          <cell r="B13">
            <v>19.337500000000002</v>
          </cell>
          <cell r="C13">
            <v>28.4</v>
          </cell>
          <cell r="D13">
            <v>12.5</v>
          </cell>
          <cell r="E13">
            <v>71.666666666666671</v>
          </cell>
          <cell r="F13">
            <v>95</v>
          </cell>
          <cell r="G13">
            <v>45</v>
          </cell>
          <cell r="H13">
            <v>20.88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23.574999999999999</v>
          </cell>
          <cell r="C14">
            <v>30.3</v>
          </cell>
          <cell r="D14">
            <v>19.399999999999999</v>
          </cell>
          <cell r="E14">
            <v>65.458333333333329</v>
          </cell>
          <cell r="F14">
            <v>91</v>
          </cell>
          <cell r="G14">
            <v>49</v>
          </cell>
          <cell r="H14">
            <v>21.240000000000002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24.900000000000006</v>
          </cell>
          <cell r="C15">
            <v>32.9</v>
          </cell>
          <cell r="D15">
            <v>17.5</v>
          </cell>
          <cell r="E15">
            <v>69.217391304347828</v>
          </cell>
          <cell r="F15">
            <v>93</v>
          </cell>
          <cell r="G15">
            <v>40</v>
          </cell>
          <cell r="H15">
            <v>25.56</v>
          </cell>
          <cell r="I15" t="str">
            <v>N</v>
          </cell>
          <cell r="J15">
            <v>41.76</v>
          </cell>
          <cell r="K15">
            <v>0</v>
          </cell>
        </row>
        <row r="16">
          <cell r="B16">
            <v>22.6</v>
          </cell>
          <cell r="C16">
            <v>28.3</v>
          </cell>
          <cell r="D16">
            <v>18.3</v>
          </cell>
          <cell r="E16">
            <v>77.150000000000006</v>
          </cell>
          <cell r="F16">
            <v>92</v>
          </cell>
          <cell r="G16">
            <v>53</v>
          </cell>
          <cell r="H16">
            <v>18.36</v>
          </cell>
          <cell r="I16" t="str">
            <v>NE</v>
          </cell>
          <cell r="J16">
            <v>41.76</v>
          </cell>
          <cell r="K16">
            <v>0.2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>
            <v>22.420833333333331</v>
          </cell>
          <cell r="C5">
            <v>29.1</v>
          </cell>
          <cell r="D5">
            <v>17</v>
          </cell>
          <cell r="E5">
            <v>60.333333333333336</v>
          </cell>
          <cell r="F5">
            <v>80</v>
          </cell>
          <cell r="G5">
            <v>39</v>
          </cell>
          <cell r="H5">
            <v>18</v>
          </cell>
          <cell r="I5" t="str">
            <v>N</v>
          </cell>
          <cell r="J5">
            <v>31.319999999999997</v>
          </cell>
          <cell r="K5">
            <v>0</v>
          </cell>
        </row>
        <row r="6">
          <cell r="B6">
            <v>23.583333333333339</v>
          </cell>
          <cell r="C6">
            <v>30.3</v>
          </cell>
          <cell r="D6">
            <v>18.100000000000001</v>
          </cell>
          <cell r="E6">
            <v>71.75</v>
          </cell>
          <cell r="F6">
            <v>91</v>
          </cell>
          <cell r="G6">
            <v>44</v>
          </cell>
          <cell r="H6">
            <v>12.96</v>
          </cell>
          <cell r="I6" t="str">
            <v>L</v>
          </cell>
          <cell r="J6">
            <v>25.92</v>
          </cell>
          <cell r="K6">
            <v>0</v>
          </cell>
        </row>
        <row r="7">
          <cell r="B7">
            <v>20.954166666666666</v>
          </cell>
          <cell r="C7">
            <v>25.7</v>
          </cell>
          <cell r="D7">
            <v>17.8</v>
          </cell>
          <cell r="E7">
            <v>77.833333333333329</v>
          </cell>
          <cell r="F7">
            <v>89</v>
          </cell>
          <cell r="G7">
            <v>57</v>
          </cell>
          <cell r="H7">
            <v>18.720000000000002</v>
          </cell>
          <cell r="I7" t="str">
            <v>SO</v>
          </cell>
          <cell r="J7">
            <v>38.159999999999997</v>
          </cell>
          <cell r="K7">
            <v>0</v>
          </cell>
        </row>
        <row r="8">
          <cell r="B8">
            <v>20.825000000000003</v>
          </cell>
          <cell r="C8">
            <v>26.9</v>
          </cell>
          <cell r="D8">
            <v>17.3</v>
          </cell>
          <cell r="E8">
            <v>77.166666666666671</v>
          </cell>
          <cell r="F8">
            <v>95</v>
          </cell>
          <cell r="G8">
            <v>52</v>
          </cell>
          <cell r="H8">
            <v>14.04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20.841666666666669</v>
          </cell>
          <cell r="C9">
            <v>28.3</v>
          </cell>
          <cell r="D9">
            <v>15.5</v>
          </cell>
          <cell r="E9">
            <v>72.75</v>
          </cell>
          <cell r="F9">
            <v>94</v>
          </cell>
          <cell r="G9">
            <v>47</v>
          </cell>
          <cell r="H9">
            <v>21.6</v>
          </cell>
          <cell r="I9" t="str">
            <v>SO</v>
          </cell>
          <cell r="J9">
            <v>36.36</v>
          </cell>
          <cell r="K9">
            <v>0</v>
          </cell>
        </row>
        <row r="10">
          <cell r="B10">
            <v>21.245833333333334</v>
          </cell>
          <cell r="C10">
            <v>27</v>
          </cell>
          <cell r="D10">
            <v>17.8</v>
          </cell>
          <cell r="E10">
            <v>76.208333333333329</v>
          </cell>
          <cell r="F10">
            <v>93</v>
          </cell>
          <cell r="G10">
            <v>54</v>
          </cell>
          <cell r="H10">
            <v>16.559999999999999</v>
          </cell>
          <cell r="I10" t="str">
            <v>SO</v>
          </cell>
          <cell r="J10">
            <v>30.6</v>
          </cell>
          <cell r="K10">
            <v>0</v>
          </cell>
        </row>
        <row r="11">
          <cell r="B11">
            <v>20.112500000000001</v>
          </cell>
          <cell r="C11">
            <v>24.4</v>
          </cell>
          <cell r="D11">
            <v>16.8</v>
          </cell>
          <cell r="E11">
            <v>77.666666666666671</v>
          </cell>
          <cell r="F11">
            <v>94</v>
          </cell>
          <cell r="G11">
            <v>54</v>
          </cell>
          <cell r="H11">
            <v>19.440000000000001</v>
          </cell>
          <cell r="I11" t="str">
            <v>O</v>
          </cell>
          <cell r="J11">
            <v>35.64</v>
          </cell>
          <cell r="K11">
            <v>0</v>
          </cell>
        </row>
        <row r="12">
          <cell r="B12">
            <v>18.483333333333334</v>
          </cell>
          <cell r="C12">
            <v>22.7</v>
          </cell>
          <cell r="D12">
            <v>15.2</v>
          </cell>
          <cell r="E12">
            <v>74.041666666666671</v>
          </cell>
          <cell r="F12">
            <v>87</v>
          </cell>
          <cell r="G12">
            <v>58</v>
          </cell>
          <cell r="H12">
            <v>15.840000000000002</v>
          </cell>
          <cell r="I12" t="str">
            <v>S</v>
          </cell>
          <cell r="J12">
            <v>28.08</v>
          </cell>
          <cell r="K12">
            <v>0</v>
          </cell>
        </row>
        <row r="13">
          <cell r="B13">
            <v>20.583333333333332</v>
          </cell>
          <cell r="C13">
            <v>28</v>
          </cell>
          <cell r="D13">
            <v>15.7</v>
          </cell>
          <cell r="E13">
            <v>71.958333333333329</v>
          </cell>
          <cell r="F13">
            <v>90</v>
          </cell>
          <cell r="G13">
            <v>47</v>
          </cell>
          <cell r="H13">
            <v>15.120000000000001</v>
          </cell>
          <cell r="I13" t="str">
            <v>L</v>
          </cell>
          <cell r="J13">
            <v>27</v>
          </cell>
          <cell r="K13">
            <v>0</v>
          </cell>
        </row>
        <row r="14">
          <cell r="B14">
            <v>24.791666666666671</v>
          </cell>
          <cell r="C14">
            <v>33</v>
          </cell>
          <cell r="D14">
            <v>17.7</v>
          </cell>
          <cell r="E14">
            <v>63.5</v>
          </cell>
          <cell r="F14">
            <v>90</v>
          </cell>
          <cell r="G14">
            <v>38</v>
          </cell>
          <cell r="H14">
            <v>19.079999999999998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26.808333333333334</v>
          </cell>
          <cell r="C15">
            <v>33.799999999999997</v>
          </cell>
          <cell r="D15">
            <v>21.7</v>
          </cell>
          <cell r="E15">
            <v>57.416666666666664</v>
          </cell>
          <cell r="F15">
            <v>77</v>
          </cell>
          <cell r="G15">
            <v>34</v>
          </cell>
          <cell r="H15">
            <v>24.12</v>
          </cell>
          <cell r="I15" t="str">
            <v>N</v>
          </cell>
          <cell r="J15">
            <v>36.36</v>
          </cell>
          <cell r="K15">
            <v>0</v>
          </cell>
        </row>
        <row r="16">
          <cell r="B16">
            <v>26.844999999999999</v>
          </cell>
          <cell r="C16">
            <v>34.6</v>
          </cell>
          <cell r="D16">
            <v>20.5</v>
          </cell>
          <cell r="E16">
            <v>56.7</v>
          </cell>
          <cell r="F16">
            <v>81</v>
          </cell>
          <cell r="G16">
            <v>29</v>
          </cell>
          <cell r="H16">
            <v>21.240000000000002</v>
          </cell>
          <cell r="I16" t="str">
            <v>N</v>
          </cell>
          <cell r="J16">
            <v>42.480000000000004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25.558333333333334</v>
          </cell>
        </row>
      </sheetData>
      <sheetData sheetId="5">
        <row r="5">
          <cell r="B5">
            <v>19.749999999999996</v>
          </cell>
          <cell r="C5">
            <v>23</v>
          </cell>
          <cell r="D5">
            <v>15.2</v>
          </cell>
          <cell r="E5">
            <v>51.041666666666664</v>
          </cell>
          <cell r="F5">
            <v>52</v>
          </cell>
          <cell r="G5">
            <v>50</v>
          </cell>
          <cell r="H5">
            <v>22.68</v>
          </cell>
          <cell r="I5" t="str">
            <v>N</v>
          </cell>
          <cell r="J5">
            <v>44.28</v>
          </cell>
          <cell r="K5">
            <v>18.8</v>
          </cell>
        </row>
        <row r="6">
          <cell r="B6">
            <v>14.0625</v>
          </cell>
          <cell r="C6">
            <v>15.6</v>
          </cell>
          <cell r="D6">
            <v>13.2</v>
          </cell>
          <cell r="E6">
            <v>51.958333333333336</v>
          </cell>
          <cell r="F6">
            <v>52</v>
          </cell>
          <cell r="G6">
            <v>51</v>
          </cell>
          <cell r="H6">
            <v>14.76</v>
          </cell>
          <cell r="I6" t="str">
            <v>SO</v>
          </cell>
          <cell r="J6">
            <v>26.64</v>
          </cell>
          <cell r="K6">
            <v>2.8000000000000003</v>
          </cell>
        </row>
        <row r="7">
          <cell r="B7">
            <v>12.6875</v>
          </cell>
          <cell r="C7">
            <v>13.9</v>
          </cell>
          <cell r="D7">
            <v>11.8</v>
          </cell>
          <cell r="E7">
            <v>52</v>
          </cell>
          <cell r="F7">
            <v>52</v>
          </cell>
          <cell r="G7">
            <v>52</v>
          </cell>
          <cell r="H7">
            <v>14.04</v>
          </cell>
          <cell r="I7" t="str">
            <v>S</v>
          </cell>
          <cell r="J7">
            <v>26.64</v>
          </cell>
          <cell r="K7">
            <v>6.6000000000000005</v>
          </cell>
        </row>
        <row r="8">
          <cell r="B8">
            <v>12.575000000000001</v>
          </cell>
          <cell r="C8">
            <v>13.9</v>
          </cell>
          <cell r="D8">
            <v>11.4</v>
          </cell>
          <cell r="E8">
            <v>52</v>
          </cell>
          <cell r="F8">
            <v>52</v>
          </cell>
          <cell r="G8">
            <v>52</v>
          </cell>
          <cell r="H8">
            <v>12.24</v>
          </cell>
          <cell r="I8" t="str">
            <v>SO</v>
          </cell>
          <cell r="J8">
            <v>21.240000000000002</v>
          </cell>
          <cell r="K8">
            <v>1.5999999999999999</v>
          </cell>
        </row>
        <row r="9">
          <cell r="B9">
            <v>13.562499999999998</v>
          </cell>
          <cell r="C9">
            <v>14.6</v>
          </cell>
          <cell r="D9">
            <v>12.8</v>
          </cell>
          <cell r="E9">
            <v>52</v>
          </cell>
          <cell r="F9">
            <v>52</v>
          </cell>
          <cell r="G9">
            <v>52</v>
          </cell>
          <cell r="H9">
            <v>12.96</v>
          </cell>
          <cell r="I9" t="str">
            <v>SO</v>
          </cell>
          <cell r="J9">
            <v>24.840000000000003</v>
          </cell>
          <cell r="K9">
            <v>0.60000000000000009</v>
          </cell>
        </row>
        <row r="10">
          <cell r="B10">
            <v>13.820833333333333</v>
          </cell>
          <cell r="C10">
            <v>17</v>
          </cell>
          <cell r="D10">
            <v>12.4</v>
          </cell>
          <cell r="E10">
            <v>51.833333333333336</v>
          </cell>
          <cell r="F10">
            <v>52</v>
          </cell>
          <cell r="G10">
            <v>51</v>
          </cell>
          <cell r="H10">
            <v>9</v>
          </cell>
          <cell r="I10" t="str">
            <v>SO</v>
          </cell>
          <cell r="J10">
            <v>18.720000000000002</v>
          </cell>
          <cell r="K10">
            <v>1.6</v>
          </cell>
        </row>
        <row r="11">
          <cell r="B11">
            <v>13.604166666666666</v>
          </cell>
          <cell r="C11">
            <v>14.5</v>
          </cell>
          <cell r="D11">
            <v>12.9</v>
          </cell>
          <cell r="E11">
            <v>52</v>
          </cell>
          <cell r="F11">
            <v>52</v>
          </cell>
          <cell r="G11">
            <v>52</v>
          </cell>
          <cell r="H11">
            <v>12.96</v>
          </cell>
          <cell r="I11" t="str">
            <v>SO</v>
          </cell>
          <cell r="J11">
            <v>25.2</v>
          </cell>
          <cell r="K11">
            <v>1.2</v>
          </cell>
        </row>
        <row r="12">
          <cell r="B12">
            <v>13.258333333333331</v>
          </cell>
          <cell r="C12">
            <v>21.3</v>
          </cell>
          <cell r="D12">
            <v>7.8</v>
          </cell>
          <cell r="E12">
            <v>52.041666666666664</v>
          </cell>
          <cell r="F12">
            <v>53</v>
          </cell>
          <cell r="G12">
            <v>51</v>
          </cell>
          <cell r="H12">
            <v>10.08</v>
          </cell>
          <cell r="I12" t="str">
            <v>NE</v>
          </cell>
          <cell r="J12">
            <v>23.400000000000002</v>
          </cell>
          <cell r="K12">
            <v>0.2</v>
          </cell>
        </row>
        <row r="13">
          <cell r="B13">
            <v>19.483333333333338</v>
          </cell>
          <cell r="C13">
            <v>26.8</v>
          </cell>
          <cell r="D13">
            <v>14.8</v>
          </cell>
          <cell r="E13">
            <v>51.5</v>
          </cell>
          <cell r="F13">
            <v>52</v>
          </cell>
          <cell r="G13">
            <v>50</v>
          </cell>
          <cell r="H13">
            <v>17.64</v>
          </cell>
          <cell r="I13" t="str">
            <v>N</v>
          </cell>
          <cell r="J13">
            <v>42.480000000000004</v>
          </cell>
          <cell r="K13">
            <v>0</v>
          </cell>
        </row>
        <row r="14">
          <cell r="B14">
            <v>24.645833333333329</v>
          </cell>
          <cell r="C14">
            <v>30.5</v>
          </cell>
          <cell r="D14">
            <v>20.9</v>
          </cell>
          <cell r="E14">
            <v>50.625</v>
          </cell>
          <cell r="F14">
            <v>52</v>
          </cell>
          <cell r="G14">
            <v>49</v>
          </cell>
          <cell r="H14">
            <v>24.48</v>
          </cell>
          <cell r="I14" t="str">
            <v>N</v>
          </cell>
          <cell r="J14">
            <v>51.480000000000004</v>
          </cell>
          <cell r="K14">
            <v>0</v>
          </cell>
        </row>
        <row r="15">
          <cell r="B15">
            <v>25.099999999999998</v>
          </cell>
          <cell r="C15">
            <v>28.5</v>
          </cell>
          <cell r="D15">
            <v>22.8</v>
          </cell>
          <cell r="E15">
            <v>50.625</v>
          </cell>
          <cell r="F15">
            <v>51</v>
          </cell>
          <cell r="G15">
            <v>50</v>
          </cell>
          <cell r="H15">
            <v>18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23.837500000000006</v>
          </cell>
          <cell r="C16">
            <v>29.6</v>
          </cell>
          <cell r="D16">
            <v>18.399999999999999</v>
          </cell>
          <cell r="E16">
            <v>50.75</v>
          </cell>
          <cell r="F16">
            <v>52</v>
          </cell>
          <cell r="G16">
            <v>49</v>
          </cell>
          <cell r="H16">
            <v>18.720000000000002</v>
          </cell>
          <cell r="I16" t="str">
            <v>NE</v>
          </cell>
          <cell r="J16">
            <v>37.800000000000004</v>
          </cell>
          <cell r="K16">
            <v>1.6</v>
          </cell>
        </row>
        <row r="17">
          <cell r="B17">
            <v>14.875</v>
          </cell>
          <cell r="C17">
            <v>18.600000000000001</v>
          </cell>
          <cell r="D17">
            <v>12.7</v>
          </cell>
          <cell r="E17">
            <v>51.541666666666664</v>
          </cell>
          <cell r="F17">
            <v>52</v>
          </cell>
          <cell r="G17">
            <v>51</v>
          </cell>
          <cell r="H17">
            <v>16.559999999999999</v>
          </cell>
          <cell r="I17" t="str">
            <v>S</v>
          </cell>
          <cell r="J17">
            <v>32.04</v>
          </cell>
          <cell r="K17">
            <v>0</v>
          </cell>
        </row>
        <row r="18">
          <cell r="B18">
            <v>12.254166666666663</v>
          </cell>
          <cell r="C18">
            <v>13.9</v>
          </cell>
          <cell r="D18">
            <v>11</v>
          </cell>
          <cell r="E18">
            <v>52</v>
          </cell>
          <cell r="F18">
            <v>52</v>
          </cell>
          <cell r="G18">
            <v>52</v>
          </cell>
          <cell r="H18">
            <v>12.6</v>
          </cell>
          <cell r="I18" t="str">
            <v>SO</v>
          </cell>
          <cell r="J18">
            <v>24.840000000000003</v>
          </cell>
          <cell r="K18">
            <v>0</v>
          </cell>
        </row>
        <row r="19">
          <cell r="B19">
            <v>12.062499999999998</v>
          </cell>
          <cell r="C19">
            <v>15.9</v>
          </cell>
          <cell r="D19">
            <v>10.3</v>
          </cell>
          <cell r="E19">
            <v>51.958333333333336</v>
          </cell>
          <cell r="F19">
            <v>53</v>
          </cell>
          <cell r="G19">
            <v>51</v>
          </cell>
          <cell r="H19">
            <v>13.68</v>
          </cell>
          <cell r="I19" t="str">
            <v>S</v>
          </cell>
          <cell r="J19">
            <v>29.880000000000003</v>
          </cell>
          <cell r="K19">
            <v>0</v>
          </cell>
        </row>
        <row r="20">
          <cell r="B20">
            <v>12.158333333333331</v>
          </cell>
          <cell r="C20">
            <v>18.2</v>
          </cell>
          <cell r="D20">
            <v>8.4</v>
          </cell>
          <cell r="E20">
            <v>51.875</v>
          </cell>
          <cell r="F20">
            <v>53</v>
          </cell>
          <cell r="G20">
            <v>51</v>
          </cell>
          <cell r="H20">
            <v>10.44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12.9625</v>
          </cell>
          <cell r="C21">
            <v>21.4</v>
          </cell>
          <cell r="D21">
            <v>8.1999999999999993</v>
          </cell>
          <cell r="E21">
            <v>52</v>
          </cell>
          <cell r="F21">
            <v>53</v>
          </cell>
          <cell r="G21">
            <v>50</v>
          </cell>
          <cell r="H21">
            <v>10.44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16.05</v>
          </cell>
          <cell r="C22">
            <v>26.3</v>
          </cell>
          <cell r="D22">
            <v>10</v>
          </cell>
          <cell r="E22">
            <v>51.5</v>
          </cell>
          <cell r="F22">
            <v>53</v>
          </cell>
          <cell r="G22">
            <v>49</v>
          </cell>
          <cell r="H22">
            <v>8.2799999999999994</v>
          </cell>
          <cell r="I22" t="str">
            <v>SO</v>
          </cell>
          <cell r="J22">
            <v>15.48</v>
          </cell>
          <cell r="K22">
            <v>0</v>
          </cell>
        </row>
        <row r="23">
          <cell r="B23">
            <v>18.099999999999998</v>
          </cell>
          <cell r="C23">
            <v>28.9</v>
          </cell>
          <cell r="D23">
            <v>9.8000000000000007</v>
          </cell>
          <cell r="E23">
            <v>51.333333333333336</v>
          </cell>
          <cell r="F23">
            <v>54</v>
          </cell>
          <cell r="G23">
            <v>48</v>
          </cell>
          <cell r="H23">
            <v>12.6</v>
          </cell>
          <cell r="I23" t="str">
            <v>NE</v>
          </cell>
          <cell r="J23">
            <v>24.48</v>
          </cell>
          <cell r="K23">
            <v>0.2</v>
          </cell>
        </row>
        <row r="24">
          <cell r="B24">
            <v>19.583333333333332</v>
          </cell>
          <cell r="C24">
            <v>30.1</v>
          </cell>
          <cell r="D24">
            <v>12.4</v>
          </cell>
          <cell r="E24">
            <v>51.208333333333336</v>
          </cell>
          <cell r="F24">
            <v>53</v>
          </cell>
          <cell r="G24">
            <v>49</v>
          </cell>
          <cell r="H24">
            <v>14.76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20.425000000000001</v>
          </cell>
          <cell r="C25">
            <v>30.8</v>
          </cell>
          <cell r="D25">
            <v>11.4</v>
          </cell>
          <cell r="E25">
            <v>51</v>
          </cell>
          <cell r="F25">
            <v>53</v>
          </cell>
          <cell r="G25">
            <v>48</v>
          </cell>
          <cell r="H25">
            <v>9.7200000000000006</v>
          </cell>
          <cell r="I25" t="str">
            <v>NE</v>
          </cell>
          <cell r="J25">
            <v>25.56</v>
          </cell>
          <cell r="K25">
            <v>0</v>
          </cell>
        </row>
        <row r="26">
          <cell r="B26">
            <v>20.791666666666664</v>
          </cell>
          <cell r="C26">
            <v>30.7</v>
          </cell>
          <cell r="D26">
            <v>13</v>
          </cell>
          <cell r="E26">
            <v>51.041666666666664</v>
          </cell>
          <cell r="F26">
            <v>53</v>
          </cell>
          <cell r="G26">
            <v>49</v>
          </cell>
          <cell r="H26">
            <v>12.24</v>
          </cell>
          <cell r="I26" t="str">
            <v>N</v>
          </cell>
          <cell r="J26">
            <v>27</v>
          </cell>
          <cell r="K26">
            <v>0.2</v>
          </cell>
        </row>
        <row r="27">
          <cell r="B27">
            <v>22.033333333333335</v>
          </cell>
          <cell r="C27">
            <v>31.2</v>
          </cell>
          <cell r="D27">
            <v>15.7</v>
          </cell>
          <cell r="E27">
            <v>51.208333333333336</v>
          </cell>
          <cell r="F27">
            <v>53</v>
          </cell>
          <cell r="G27">
            <v>49</v>
          </cell>
          <cell r="H27">
            <v>18.720000000000002</v>
          </cell>
          <cell r="I27" t="str">
            <v>NE</v>
          </cell>
          <cell r="J27">
            <v>39.24</v>
          </cell>
          <cell r="K27">
            <v>0</v>
          </cell>
        </row>
        <row r="28">
          <cell r="B28">
            <v>22.841666666666669</v>
          </cell>
          <cell r="C28">
            <v>29.3</v>
          </cell>
          <cell r="D28">
            <v>19.8</v>
          </cell>
          <cell r="E28">
            <v>50.625</v>
          </cell>
          <cell r="F28">
            <v>52</v>
          </cell>
          <cell r="G28">
            <v>49</v>
          </cell>
          <cell r="H28">
            <v>15.840000000000002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17.454166666666669</v>
          </cell>
          <cell r="C29">
            <v>21.1</v>
          </cell>
          <cell r="D29">
            <v>15.2</v>
          </cell>
          <cell r="E29">
            <v>51.416666666666664</v>
          </cell>
          <cell r="F29">
            <v>58</v>
          </cell>
          <cell r="G29">
            <v>33</v>
          </cell>
          <cell r="H29">
            <v>8.64</v>
          </cell>
          <cell r="I29" t="str">
            <v>S</v>
          </cell>
          <cell r="J29">
            <v>19.8</v>
          </cell>
          <cell r="K29">
            <v>0</v>
          </cell>
        </row>
        <row r="30">
          <cell r="B30">
            <v>24.208333333333332</v>
          </cell>
          <cell r="C30">
            <v>30.8</v>
          </cell>
          <cell r="D30">
            <v>19.100000000000001</v>
          </cell>
          <cell r="E30">
            <v>54.333333333333336</v>
          </cell>
          <cell r="F30">
            <v>95</v>
          </cell>
          <cell r="G30">
            <v>30</v>
          </cell>
          <cell r="H30">
            <v>10.08</v>
          </cell>
          <cell r="I30" t="str">
            <v>NE</v>
          </cell>
          <cell r="J30">
            <v>16.920000000000002</v>
          </cell>
          <cell r="K30">
            <v>0</v>
          </cell>
        </row>
        <row r="31">
          <cell r="B31">
            <v>24.579166666666666</v>
          </cell>
          <cell r="C31">
            <v>32.299999999999997</v>
          </cell>
          <cell r="D31">
            <v>19</v>
          </cell>
          <cell r="E31">
            <v>49.5</v>
          </cell>
          <cell r="F31">
            <v>94</v>
          </cell>
          <cell r="G31">
            <v>24</v>
          </cell>
          <cell r="H31">
            <v>14.04</v>
          </cell>
          <cell r="I31" t="str">
            <v>L</v>
          </cell>
          <cell r="J31">
            <v>21.240000000000002</v>
          </cell>
          <cell r="K31">
            <v>0</v>
          </cell>
        </row>
        <row r="32">
          <cell r="B32">
            <v>23.579166666666666</v>
          </cell>
          <cell r="C32">
            <v>31.4</v>
          </cell>
          <cell r="D32">
            <v>18.8</v>
          </cell>
          <cell r="E32">
            <v>56.291666666666664</v>
          </cell>
          <cell r="F32">
            <v>78</v>
          </cell>
          <cell r="G32">
            <v>28</v>
          </cell>
          <cell r="H32">
            <v>21.6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22.3125</v>
          </cell>
          <cell r="C33">
            <v>31.5</v>
          </cell>
          <cell r="D33">
            <v>14.6</v>
          </cell>
          <cell r="E33">
            <v>68.25</v>
          </cell>
          <cell r="F33">
            <v>95</v>
          </cell>
          <cell r="G33">
            <v>31</v>
          </cell>
          <cell r="H33">
            <v>15.840000000000002</v>
          </cell>
          <cell r="I33" t="str">
            <v>NE</v>
          </cell>
          <cell r="J33">
            <v>35.64</v>
          </cell>
          <cell r="K33">
            <v>0</v>
          </cell>
        </row>
        <row r="34">
          <cell r="B34">
            <v>22.941666666666674</v>
          </cell>
          <cell r="C34">
            <v>31.9</v>
          </cell>
          <cell r="D34">
            <v>15.2</v>
          </cell>
          <cell r="E34">
            <v>66.708333333333329</v>
          </cell>
          <cell r="F34">
            <v>91</v>
          </cell>
          <cell r="G34">
            <v>35</v>
          </cell>
          <cell r="H34">
            <v>10.8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27.008333333333329</v>
          </cell>
        </row>
      </sheetData>
      <sheetData sheetId="5">
        <row r="5">
          <cell r="B5">
            <v>21.241666666666667</v>
          </cell>
          <cell r="C5">
            <v>23</v>
          </cell>
          <cell r="D5">
            <v>19.7</v>
          </cell>
          <cell r="E5">
            <v>79.083333333333329</v>
          </cell>
          <cell r="F5">
            <v>91</v>
          </cell>
          <cell r="G5">
            <v>66</v>
          </cell>
          <cell r="H5">
            <v>9.3600000000000012</v>
          </cell>
          <cell r="I5" t="str">
            <v>N</v>
          </cell>
          <cell r="J5">
            <v>23.400000000000002</v>
          </cell>
          <cell r="K5">
            <v>4.2</v>
          </cell>
        </row>
        <row r="6">
          <cell r="B6">
            <v>17.75416666666667</v>
          </cell>
          <cell r="C6">
            <v>19.899999999999999</v>
          </cell>
          <cell r="D6">
            <v>15.9</v>
          </cell>
          <cell r="E6">
            <v>93.625</v>
          </cell>
          <cell r="F6">
            <v>95</v>
          </cell>
          <cell r="G6">
            <v>89</v>
          </cell>
          <cell r="H6">
            <v>7.9200000000000008</v>
          </cell>
          <cell r="I6" t="str">
            <v>N</v>
          </cell>
          <cell r="J6">
            <v>17.28</v>
          </cell>
          <cell r="K6">
            <v>0.60000000000000009</v>
          </cell>
        </row>
        <row r="7">
          <cell r="B7">
            <v>15.720833333333331</v>
          </cell>
          <cell r="C7">
            <v>20.9</v>
          </cell>
          <cell r="D7">
            <v>13.3</v>
          </cell>
          <cell r="E7">
            <v>86.166666666666671</v>
          </cell>
          <cell r="F7">
            <v>95</v>
          </cell>
          <cell r="G7">
            <v>71</v>
          </cell>
          <cell r="H7">
            <v>18.720000000000002</v>
          </cell>
          <cell r="I7" t="str">
            <v>N</v>
          </cell>
          <cell r="J7">
            <v>29.880000000000003</v>
          </cell>
          <cell r="K7">
            <v>0</v>
          </cell>
        </row>
        <row r="8">
          <cell r="B8">
            <v>17.333333333333332</v>
          </cell>
          <cell r="C8">
            <v>23.8</v>
          </cell>
          <cell r="D8">
            <v>14.2</v>
          </cell>
          <cell r="E8">
            <v>84.541666666666671</v>
          </cell>
          <cell r="F8">
            <v>94</v>
          </cell>
          <cell r="G8">
            <v>65</v>
          </cell>
          <cell r="H8">
            <v>16.2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17.629166666666666</v>
          </cell>
          <cell r="C9">
            <v>22.1</v>
          </cell>
          <cell r="D9">
            <v>16.3</v>
          </cell>
          <cell r="E9">
            <v>89.416666666666671</v>
          </cell>
          <cell r="F9">
            <v>95</v>
          </cell>
          <cell r="G9">
            <v>72</v>
          </cell>
          <cell r="H9">
            <v>13.32</v>
          </cell>
          <cell r="I9" t="str">
            <v>N</v>
          </cell>
          <cell r="J9">
            <v>25.2</v>
          </cell>
          <cell r="K9">
            <v>0.2</v>
          </cell>
        </row>
        <row r="10">
          <cell r="B10">
            <v>17.866666666666667</v>
          </cell>
          <cell r="C10">
            <v>23.4</v>
          </cell>
          <cell r="D10">
            <v>13.6</v>
          </cell>
          <cell r="E10">
            <v>84.25</v>
          </cell>
          <cell r="F10">
            <v>96</v>
          </cell>
          <cell r="G10">
            <v>61</v>
          </cell>
          <cell r="H10">
            <v>15.840000000000002</v>
          </cell>
          <cell r="I10" t="str">
            <v>N</v>
          </cell>
          <cell r="J10">
            <v>27.720000000000002</v>
          </cell>
          <cell r="K10">
            <v>0.60000000000000009</v>
          </cell>
        </row>
        <row r="11">
          <cell r="B11">
            <v>16.474999999999998</v>
          </cell>
          <cell r="C11">
            <v>19.399999999999999</v>
          </cell>
          <cell r="D11">
            <v>14.3</v>
          </cell>
          <cell r="E11">
            <v>85.541666666666671</v>
          </cell>
          <cell r="F11">
            <v>95</v>
          </cell>
          <cell r="G11">
            <v>72</v>
          </cell>
          <cell r="H11">
            <v>13.32</v>
          </cell>
          <cell r="I11" t="str">
            <v>N</v>
          </cell>
          <cell r="J11">
            <v>25.56</v>
          </cell>
          <cell r="K11">
            <v>0.2</v>
          </cell>
        </row>
        <row r="12">
          <cell r="B12">
            <v>15.4625</v>
          </cell>
          <cell r="C12">
            <v>23.8</v>
          </cell>
          <cell r="D12">
            <v>10.7</v>
          </cell>
          <cell r="E12">
            <v>81.375</v>
          </cell>
          <cell r="F12">
            <v>96</v>
          </cell>
          <cell r="G12">
            <v>54</v>
          </cell>
          <cell r="H12">
            <v>13.32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21.083333333333332</v>
          </cell>
          <cell r="C13">
            <v>28.7</v>
          </cell>
          <cell r="D13">
            <v>16.5</v>
          </cell>
          <cell r="E13">
            <v>67.125</v>
          </cell>
          <cell r="F13">
            <v>80</v>
          </cell>
          <cell r="G13">
            <v>45</v>
          </cell>
          <cell r="H13">
            <v>20.88</v>
          </cell>
          <cell r="I13" t="str">
            <v>L</v>
          </cell>
          <cell r="J13">
            <v>35.28</v>
          </cell>
          <cell r="K13">
            <v>0</v>
          </cell>
        </row>
        <row r="14">
          <cell r="B14">
            <v>24.029166666666669</v>
          </cell>
          <cell r="C14">
            <v>28</v>
          </cell>
          <cell r="D14">
            <v>20.100000000000001</v>
          </cell>
          <cell r="E14">
            <v>66.666666666666671</v>
          </cell>
          <cell r="F14">
            <v>78</v>
          </cell>
          <cell r="G14">
            <v>55</v>
          </cell>
          <cell r="H14">
            <v>21.96</v>
          </cell>
          <cell r="I14" t="str">
            <v>N</v>
          </cell>
          <cell r="J14">
            <v>51.480000000000004</v>
          </cell>
          <cell r="K14">
            <v>0</v>
          </cell>
        </row>
        <row r="15">
          <cell r="B15">
            <v>24.770833333333332</v>
          </cell>
          <cell r="C15">
            <v>29.6</v>
          </cell>
          <cell r="D15">
            <v>22.5</v>
          </cell>
          <cell r="E15">
            <v>72.958333333333329</v>
          </cell>
          <cell r="F15">
            <v>84</v>
          </cell>
          <cell r="G15">
            <v>55</v>
          </cell>
          <cell r="H15">
            <v>21.240000000000002</v>
          </cell>
          <cell r="I15" t="str">
            <v>N</v>
          </cell>
          <cell r="J15">
            <v>47.88</v>
          </cell>
          <cell r="K15">
            <v>0</v>
          </cell>
        </row>
        <row r="16">
          <cell r="B16">
            <v>24.129166666666663</v>
          </cell>
          <cell r="C16">
            <v>27.7</v>
          </cell>
          <cell r="D16">
            <v>21.9</v>
          </cell>
          <cell r="E16">
            <v>75.458333333333329</v>
          </cell>
          <cell r="F16">
            <v>88</v>
          </cell>
          <cell r="G16">
            <v>62</v>
          </cell>
          <cell r="H16">
            <v>19.8</v>
          </cell>
          <cell r="I16" t="str">
            <v>N</v>
          </cell>
          <cell r="J16">
            <v>48.6</v>
          </cell>
          <cell r="K16">
            <v>2.4000000000000004</v>
          </cell>
        </row>
        <row r="17">
          <cell r="B17">
            <v>17.429166666666667</v>
          </cell>
          <cell r="C17">
            <v>22</v>
          </cell>
          <cell r="D17">
            <v>14.5</v>
          </cell>
          <cell r="E17">
            <v>86.958333333333329</v>
          </cell>
          <cell r="F17">
            <v>94</v>
          </cell>
          <cell r="G17">
            <v>75</v>
          </cell>
          <cell r="H17">
            <v>22.32</v>
          </cell>
          <cell r="I17" t="str">
            <v>N</v>
          </cell>
          <cell r="J17">
            <v>39.24</v>
          </cell>
          <cell r="K17">
            <v>2.8000000000000003</v>
          </cell>
        </row>
        <row r="18">
          <cell r="B18">
            <v>15.237500000000002</v>
          </cell>
          <cell r="C18">
            <v>20.3</v>
          </cell>
          <cell r="D18">
            <v>12.3</v>
          </cell>
          <cell r="E18">
            <v>63.041666666666664</v>
          </cell>
          <cell r="F18">
            <v>88</v>
          </cell>
          <cell r="G18">
            <v>32</v>
          </cell>
          <cell r="H18">
            <v>21.96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14.7125</v>
          </cell>
          <cell r="C19">
            <v>22.1</v>
          </cell>
          <cell r="D19">
            <v>11.2</v>
          </cell>
          <cell r="E19">
            <v>61.375</v>
          </cell>
          <cell r="F19">
            <v>77</v>
          </cell>
          <cell r="G19">
            <v>34</v>
          </cell>
          <cell r="H19">
            <v>24.48</v>
          </cell>
          <cell r="I19" t="str">
            <v>L</v>
          </cell>
          <cell r="J19">
            <v>37.440000000000005</v>
          </cell>
          <cell r="K19">
            <v>0</v>
          </cell>
        </row>
        <row r="20">
          <cell r="B20">
            <v>14.374999999999998</v>
          </cell>
          <cell r="C20">
            <v>22.3</v>
          </cell>
          <cell r="D20">
            <v>9</v>
          </cell>
          <cell r="E20">
            <v>65.583333333333329</v>
          </cell>
          <cell r="F20">
            <v>85</v>
          </cell>
          <cell r="G20">
            <v>43</v>
          </cell>
          <cell r="H20">
            <v>20.52</v>
          </cell>
          <cell r="I20" t="str">
            <v>NE</v>
          </cell>
          <cell r="J20">
            <v>35.28</v>
          </cell>
          <cell r="K20">
            <v>0</v>
          </cell>
        </row>
        <row r="21">
          <cell r="B21">
            <v>17.741666666666664</v>
          </cell>
          <cell r="C21">
            <v>25.2</v>
          </cell>
          <cell r="D21">
            <v>12.9</v>
          </cell>
          <cell r="E21">
            <v>66.416666666666671</v>
          </cell>
          <cell r="F21">
            <v>78</v>
          </cell>
          <cell r="G21">
            <v>51</v>
          </cell>
          <cell r="H21">
            <v>21.6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19.783333333333335</v>
          </cell>
          <cell r="C22">
            <v>27.5</v>
          </cell>
          <cell r="D22">
            <v>15.2</v>
          </cell>
          <cell r="E22">
            <v>70.083333333333329</v>
          </cell>
          <cell r="F22">
            <v>87</v>
          </cell>
          <cell r="G22">
            <v>42</v>
          </cell>
          <cell r="H22">
            <v>19.440000000000001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21.354166666666671</v>
          </cell>
          <cell r="C23">
            <v>28.7</v>
          </cell>
          <cell r="D23">
            <v>16.8</v>
          </cell>
          <cell r="E23">
            <v>62.333333333333336</v>
          </cell>
          <cell r="F23">
            <v>78</v>
          </cell>
          <cell r="G23">
            <v>38</v>
          </cell>
          <cell r="H23">
            <v>23.040000000000003</v>
          </cell>
          <cell r="I23" t="str">
            <v>SE</v>
          </cell>
          <cell r="J23">
            <v>42.480000000000004</v>
          </cell>
          <cell r="K23">
            <v>0</v>
          </cell>
        </row>
        <row r="24">
          <cell r="B24">
            <v>22.870833333333334</v>
          </cell>
          <cell r="C24">
            <v>30.1</v>
          </cell>
          <cell r="D24">
            <v>17.8</v>
          </cell>
          <cell r="E24">
            <v>53.5</v>
          </cell>
          <cell r="F24">
            <v>77</v>
          </cell>
          <cell r="G24">
            <v>23</v>
          </cell>
          <cell r="H24">
            <v>22.32</v>
          </cell>
          <cell r="I24" t="str">
            <v>L</v>
          </cell>
          <cell r="J24">
            <v>37.800000000000004</v>
          </cell>
          <cell r="K24">
            <v>0</v>
          </cell>
        </row>
        <row r="25">
          <cell r="B25">
            <v>22.679166666666671</v>
          </cell>
          <cell r="C25">
            <v>30.5</v>
          </cell>
          <cell r="D25">
            <v>15.7</v>
          </cell>
          <cell r="E25">
            <v>48.458333333333336</v>
          </cell>
          <cell r="F25">
            <v>68</v>
          </cell>
          <cell r="G25">
            <v>28</v>
          </cell>
          <cell r="H25">
            <v>13.68</v>
          </cell>
          <cell r="I25" t="str">
            <v>L</v>
          </cell>
          <cell r="J25">
            <v>35.64</v>
          </cell>
          <cell r="K25">
            <v>0</v>
          </cell>
        </row>
        <row r="26">
          <cell r="B26">
            <v>23.241666666666664</v>
          </cell>
          <cell r="C26">
            <v>30.1</v>
          </cell>
          <cell r="D26">
            <v>17.100000000000001</v>
          </cell>
          <cell r="E26">
            <v>53.25</v>
          </cell>
          <cell r="F26">
            <v>74</v>
          </cell>
          <cell r="G26">
            <v>27</v>
          </cell>
          <cell r="H26">
            <v>11.16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22.587500000000002</v>
          </cell>
          <cell r="C27">
            <v>30.4</v>
          </cell>
          <cell r="D27">
            <v>16.2</v>
          </cell>
          <cell r="E27">
            <v>51.416666666666664</v>
          </cell>
          <cell r="F27">
            <v>72</v>
          </cell>
          <cell r="G27">
            <v>27</v>
          </cell>
          <cell r="H27">
            <v>18.36</v>
          </cell>
          <cell r="I27" t="str">
            <v>NE</v>
          </cell>
          <cell r="J27">
            <v>42.480000000000004</v>
          </cell>
          <cell r="K27">
            <v>0</v>
          </cell>
        </row>
        <row r="28">
          <cell r="B28">
            <v>23.304166666666674</v>
          </cell>
          <cell r="C28">
            <v>30.7</v>
          </cell>
          <cell r="D28">
            <v>16.2</v>
          </cell>
          <cell r="E28">
            <v>55.25</v>
          </cell>
          <cell r="F28">
            <v>78</v>
          </cell>
          <cell r="G28">
            <v>31</v>
          </cell>
          <cell r="H28">
            <v>18.36</v>
          </cell>
          <cell r="I28" t="str">
            <v>N</v>
          </cell>
          <cell r="J28">
            <v>36</v>
          </cell>
          <cell r="K28">
            <v>0</v>
          </cell>
        </row>
        <row r="29">
          <cell r="B29">
            <v>23.158333333333335</v>
          </cell>
          <cell r="C29">
            <v>31</v>
          </cell>
          <cell r="D29">
            <v>17.2</v>
          </cell>
          <cell r="E29">
            <v>60.166666666666664</v>
          </cell>
          <cell r="F29">
            <v>83</v>
          </cell>
          <cell r="G29">
            <v>27</v>
          </cell>
          <cell r="H29">
            <v>14.76</v>
          </cell>
          <cell r="I29" t="str">
            <v>L</v>
          </cell>
          <cell r="J29">
            <v>28.44</v>
          </cell>
          <cell r="K29">
            <v>0</v>
          </cell>
        </row>
        <row r="30">
          <cell r="B30">
            <v>24.183333333333337</v>
          </cell>
          <cell r="C30">
            <v>30.4</v>
          </cell>
          <cell r="D30">
            <v>19.2</v>
          </cell>
          <cell r="E30">
            <v>59.416666666666664</v>
          </cell>
          <cell r="F30">
            <v>82</v>
          </cell>
          <cell r="G30">
            <v>29</v>
          </cell>
          <cell r="H30">
            <v>14.04</v>
          </cell>
          <cell r="I30" t="str">
            <v>N</v>
          </cell>
          <cell r="J30">
            <v>34.200000000000003</v>
          </cell>
          <cell r="K30">
            <v>0</v>
          </cell>
        </row>
        <row r="31">
          <cell r="B31">
            <v>23.724999999999998</v>
          </cell>
          <cell r="C31">
            <v>30.7</v>
          </cell>
          <cell r="D31">
            <v>17.7</v>
          </cell>
          <cell r="E31">
            <v>56.583333333333336</v>
          </cell>
          <cell r="F31">
            <v>82</v>
          </cell>
          <cell r="G31">
            <v>28</v>
          </cell>
          <cell r="H31">
            <v>12.24</v>
          </cell>
          <cell r="I31" t="str">
            <v>N</v>
          </cell>
          <cell r="J31">
            <v>27.36</v>
          </cell>
          <cell r="K31">
            <v>0</v>
          </cell>
        </row>
        <row r="32">
          <cell r="B32">
            <v>23.895833333333339</v>
          </cell>
          <cell r="C32">
            <v>31.1</v>
          </cell>
          <cell r="D32">
            <v>18.2</v>
          </cell>
          <cell r="E32">
            <v>50.875</v>
          </cell>
          <cell r="F32">
            <v>72</v>
          </cell>
          <cell r="G32">
            <v>26</v>
          </cell>
          <cell r="H32">
            <v>14.4</v>
          </cell>
          <cell r="I32" t="str">
            <v>NE</v>
          </cell>
          <cell r="J32">
            <v>29.52</v>
          </cell>
          <cell r="K32">
            <v>0</v>
          </cell>
        </row>
        <row r="33">
          <cell r="B33">
            <v>23.012499999999999</v>
          </cell>
          <cell r="C33">
            <v>30.3</v>
          </cell>
          <cell r="D33">
            <v>16.3</v>
          </cell>
          <cell r="E33">
            <v>51.666666666666664</v>
          </cell>
          <cell r="F33">
            <v>74</v>
          </cell>
          <cell r="G33">
            <v>30</v>
          </cell>
          <cell r="H33">
            <v>15.120000000000001</v>
          </cell>
          <cell r="I33" t="str">
            <v>N</v>
          </cell>
          <cell r="J33">
            <v>33.840000000000003</v>
          </cell>
          <cell r="K33">
            <v>0</v>
          </cell>
        </row>
        <row r="34">
          <cell r="B34">
            <v>22.820833333333329</v>
          </cell>
          <cell r="C34">
            <v>30</v>
          </cell>
          <cell r="D34">
            <v>16.100000000000001</v>
          </cell>
          <cell r="E34">
            <v>53.958333333333336</v>
          </cell>
          <cell r="F34">
            <v>80</v>
          </cell>
          <cell r="G34">
            <v>28</v>
          </cell>
          <cell r="H34">
            <v>14.4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24.145833333333332</v>
          </cell>
        </row>
      </sheetData>
      <sheetData sheetId="5">
        <row r="5">
          <cell r="B5">
            <v>24.775000000000002</v>
          </cell>
          <cell r="C5">
            <v>30.9</v>
          </cell>
          <cell r="D5">
            <v>15.8</v>
          </cell>
          <cell r="E5">
            <v>52.625</v>
          </cell>
          <cell r="F5">
            <v>86</v>
          </cell>
          <cell r="G5">
            <v>31</v>
          </cell>
          <cell r="H5">
            <v>10.08</v>
          </cell>
          <cell r="I5" t="str">
            <v>SO</v>
          </cell>
          <cell r="J5">
            <v>22.32</v>
          </cell>
          <cell r="K5">
            <v>0</v>
          </cell>
        </row>
        <row r="6">
          <cell r="B6">
            <v>23.461111111111116</v>
          </cell>
          <cell r="C6">
            <v>29.8</v>
          </cell>
          <cell r="D6">
            <v>16.2</v>
          </cell>
          <cell r="E6">
            <v>62.555555555555557</v>
          </cell>
          <cell r="F6">
            <v>88</v>
          </cell>
          <cell r="G6">
            <v>37</v>
          </cell>
          <cell r="H6">
            <v>6.48</v>
          </cell>
          <cell r="I6" t="str">
            <v>O</v>
          </cell>
          <cell r="J6">
            <v>18.36</v>
          </cell>
          <cell r="K6">
            <v>0</v>
          </cell>
        </row>
        <row r="7">
          <cell r="B7">
            <v>22.324999999999999</v>
          </cell>
          <cell r="C7">
            <v>25.3</v>
          </cell>
          <cell r="D7">
            <v>19.100000000000001</v>
          </cell>
          <cell r="E7">
            <v>70.5</v>
          </cell>
          <cell r="F7">
            <v>85</v>
          </cell>
          <cell r="G7">
            <v>58</v>
          </cell>
          <cell r="H7">
            <v>6.48</v>
          </cell>
          <cell r="I7" t="str">
            <v>O</v>
          </cell>
          <cell r="J7">
            <v>14.76</v>
          </cell>
          <cell r="K7">
            <v>0</v>
          </cell>
        </row>
        <row r="8">
          <cell r="B8">
            <v>24.900000000000002</v>
          </cell>
          <cell r="C8">
            <v>29.7</v>
          </cell>
          <cell r="D8">
            <v>15</v>
          </cell>
          <cell r="E8">
            <v>59.615384615384613</v>
          </cell>
          <cell r="F8">
            <v>98</v>
          </cell>
          <cell r="G8">
            <v>43</v>
          </cell>
          <cell r="H8">
            <v>13.32</v>
          </cell>
          <cell r="I8" t="str">
            <v>L</v>
          </cell>
          <cell r="J8">
            <v>27.720000000000002</v>
          </cell>
          <cell r="K8">
            <v>0</v>
          </cell>
        </row>
        <row r="9">
          <cell r="B9">
            <v>22.971428571428575</v>
          </cell>
          <cell r="C9">
            <v>30</v>
          </cell>
          <cell r="D9">
            <v>15.5</v>
          </cell>
          <cell r="E9">
            <v>63.666666666666664</v>
          </cell>
          <cell r="F9">
            <v>91</v>
          </cell>
          <cell r="G9">
            <v>38</v>
          </cell>
          <cell r="H9">
            <v>10.44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23.471428571428572</v>
          </cell>
          <cell r="C10">
            <v>26.5</v>
          </cell>
          <cell r="D10">
            <v>19.2</v>
          </cell>
          <cell r="E10">
            <v>62.714285714285715</v>
          </cell>
          <cell r="F10">
            <v>81</v>
          </cell>
          <cell r="G10">
            <v>52</v>
          </cell>
          <cell r="H10">
            <v>7.2</v>
          </cell>
          <cell r="I10" t="str">
            <v>L</v>
          </cell>
          <cell r="J10">
            <v>15.120000000000001</v>
          </cell>
          <cell r="K10">
            <v>0</v>
          </cell>
        </row>
        <row r="11">
          <cell r="B11">
            <v>22.175000000000001</v>
          </cell>
          <cell r="C11">
            <v>25</v>
          </cell>
          <cell r="D11">
            <v>16.8</v>
          </cell>
          <cell r="E11">
            <v>65</v>
          </cell>
          <cell r="F11">
            <v>90</v>
          </cell>
          <cell r="G11">
            <v>54</v>
          </cell>
          <cell r="H11">
            <v>18.36</v>
          </cell>
          <cell r="I11" t="str">
            <v>SO</v>
          </cell>
          <cell r="J11">
            <v>36.36</v>
          </cell>
          <cell r="K11">
            <v>0</v>
          </cell>
        </row>
        <row r="12">
          <cell r="B12">
            <v>22.34</v>
          </cell>
          <cell r="C12">
            <v>24.7</v>
          </cell>
          <cell r="D12">
            <v>18</v>
          </cell>
          <cell r="E12">
            <v>59.7</v>
          </cell>
          <cell r="F12">
            <v>76</v>
          </cell>
          <cell r="G12">
            <v>52</v>
          </cell>
          <cell r="H12">
            <v>0</v>
          </cell>
          <cell r="I12" t="str">
            <v>SE</v>
          </cell>
          <cell r="J12">
            <v>0</v>
          </cell>
          <cell r="K12">
            <v>0</v>
          </cell>
        </row>
        <row r="13">
          <cell r="B13">
            <v>23.212499999999999</v>
          </cell>
          <cell r="C13">
            <v>29.5</v>
          </cell>
          <cell r="D13">
            <v>15.6</v>
          </cell>
          <cell r="E13">
            <v>61.25</v>
          </cell>
          <cell r="F13">
            <v>87</v>
          </cell>
          <cell r="G13">
            <v>41</v>
          </cell>
          <cell r="H13">
            <v>0.36000000000000004</v>
          </cell>
          <cell r="I13" t="str">
            <v>L</v>
          </cell>
          <cell r="J13">
            <v>21.96</v>
          </cell>
          <cell r="K13">
            <v>0</v>
          </cell>
        </row>
        <row r="14">
          <cell r="B14">
            <v>28.537500000000001</v>
          </cell>
          <cell r="C14">
            <v>34.200000000000003</v>
          </cell>
          <cell r="D14">
            <v>18.600000000000001</v>
          </cell>
          <cell r="E14">
            <v>49.5</v>
          </cell>
          <cell r="F14">
            <v>84</v>
          </cell>
          <cell r="G14">
            <v>28</v>
          </cell>
          <cell r="H14">
            <v>7.5600000000000005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27.757142857142856</v>
          </cell>
          <cell r="C15">
            <v>32.4</v>
          </cell>
          <cell r="D15">
            <v>20.6</v>
          </cell>
          <cell r="E15">
            <v>51.714285714285715</v>
          </cell>
          <cell r="F15">
            <v>80</v>
          </cell>
          <cell r="G15">
            <v>30</v>
          </cell>
          <cell r="H15">
            <v>1.08</v>
          </cell>
          <cell r="I15" t="str">
            <v>N</v>
          </cell>
          <cell r="J15">
            <v>18.720000000000002</v>
          </cell>
          <cell r="K15">
            <v>0</v>
          </cell>
        </row>
        <row r="16">
          <cell r="B16">
            <v>28.661538461538463</v>
          </cell>
          <cell r="C16">
            <v>33.5</v>
          </cell>
          <cell r="D16">
            <v>18.3</v>
          </cell>
          <cell r="E16">
            <v>46.615384615384613</v>
          </cell>
          <cell r="F16">
            <v>85</v>
          </cell>
          <cell r="G16">
            <v>27</v>
          </cell>
          <cell r="H16">
            <v>13.68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24.638095238095243</v>
          </cell>
          <cell r="C17">
            <v>30.6</v>
          </cell>
          <cell r="D17">
            <v>19.7</v>
          </cell>
          <cell r="E17">
            <v>65.857142857142861</v>
          </cell>
          <cell r="F17">
            <v>85</v>
          </cell>
          <cell r="G17">
            <v>44</v>
          </cell>
          <cell r="H17">
            <v>6.12</v>
          </cell>
          <cell r="I17" t="str">
            <v>SO</v>
          </cell>
          <cell r="J17">
            <v>28.44</v>
          </cell>
          <cell r="K17">
            <v>0</v>
          </cell>
        </row>
        <row r="18">
          <cell r="B18">
            <v>22.031818181818178</v>
          </cell>
          <cell r="C18">
            <v>27.6</v>
          </cell>
          <cell r="D18">
            <v>16.5</v>
          </cell>
          <cell r="E18">
            <v>66.454545454545453</v>
          </cell>
          <cell r="F18">
            <v>85</v>
          </cell>
          <cell r="G18">
            <v>46</v>
          </cell>
          <cell r="H18">
            <v>7.2</v>
          </cell>
          <cell r="I18" t="str">
            <v>S</v>
          </cell>
          <cell r="J18">
            <v>24.48</v>
          </cell>
          <cell r="K18">
            <v>0</v>
          </cell>
        </row>
        <row r="19">
          <cell r="B19">
            <v>21.794444444444441</v>
          </cell>
          <cell r="C19">
            <v>27.4</v>
          </cell>
          <cell r="D19">
            <v>13.9</v>
          </cell>
          <cell r="E19">
            <v>62.333333333333336</v>
          </cell>
          <cell r="F19">
            <v>87</v>
          </cell>
          <cell r="G19">
            <v>45</v>
          </cell>
          <cell r="H19">
            <v>0</v>
          </cell>
          <cell r="I19" t="str">
            <v>S</v>
          </cell>
          <cell r="J19">
            <v>13.32</v>
          </cell>
          <cell r="K19">
            <v>0</v>
          </cell>
        </row>
        <row r="20">
          <cell r="B20">
            <v>22.387499999999999</v>
          </cell>
          <cell r="C20">
            <v>27.8</v>
          </cell>
          <cell r="D20">
            <v>14.2</v>
          </cell>
          <cell r="E20">
            <v>58.25</v>
          </cell>
          <cell r="F20">
            <v>82</v>
          </cell>
          <cell r="G20">
            <v>42</v>
          </cell>
          <cell r="H20">
            <v>0</v>
          </cell>
          <cell r="I20" t="str">
            <v>SE</v>
          </cell>
          <cell r="J20">
            <v>14.4</v>
          </cell>
          <cell r="K20">
            <v>0</v>
          </cell>
        </row>
        <row r="21">
          <cell r="B21">
            <v>22.621052631578948</v>
          </cell>
          <cell r="C21">
            <v>28.2</v>
          </cell>
          <cell r="D21">
            <v>15.1</v>
          </cell>
          <cell r="E21">
            <v>58.473684210526315</v>
          </cell>
          <cell r="F21">
            <v>89</v>
          </cell>
          <cell r="G21">
            <v>38</v>
          </cell>
          <cell r="H21">
            <v>7.9200000000000008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22.028571428571425</v>
          </cell>
          <cell r="C22">
            <v>29.2</v>
          </cell>
          <cell r="D22">
            <v>14.6</v>
          </cell>
          <cell r="E22">
            <v>62.61904761904762</v>
          </cell>
          <cell r="F22">
            <v>91</v>
          </cell>
          <cell r="G22">
            <v>37</v>
          </cell>
          <cell r="H22">
            <v>11.520000000000001</v>
          </cell>
          <cell r="I22" t="str">
            <v>NO</v>
          </cell>
          <cell r="J22">
            <v>29.52</v>
          </cell>
          <cell r="K22">
            <v>0</v>
          </cell>
        </row>
        <row r="23">
          <cell r="B23">
            <v>22.47727272727273</v>
          </cell>
          <cell r="C23">
            <v>29.8</v>
          </cell>
          <cell r="D23">
            <v>16.2</v>
          </cell>
          <cell r="E23">
            <v>57.045454545454547</v>
          </cell>
          <cell r="F23">
            <v>84</v>
          </cell>
          <cell r="G23">
            <v>28</v>
          </cell>
          <cell r="H23">
            <v>14.4</v>
          </cell>
          <cell r="I23" t="str">
            <v>L</v>
          </cell>
          <cell r="J23">
            <v>30.6</v>
          </cell>
          <cell r="K23">
            <v>0</v>
          </cell>
        </row>
        <row r="24">
          <cell r="B24">
            <v>20.977272727272727</v>
          </cell>
          <cell r="C24">
            <v>29.8</v>
          </cell>
          <cell r="D24">
            <v>12.2</v>
          </cell>
          <cell r="E24">
            <v>55.909090909090907</v>
          </cell>
          <cell r="F24">
            <v>88</v>
          </cell>
          <cell r="G24">
            <v>26</v>
          </cell>
          <cell r="H24">
            <v>12.24</v>
          </cell>
          <cell r="I24" t="str">
            <v>SO</v>
          </cell>
          <cell r="J24">
            <v>24.12</v>
          </cell>
          <cell r="K24">
            <v>0</v>
          </cell>
        </row>
        <row r="25">
          <cell r="B25">
            <v>22.310000000000002</v>
          </cell>
          <cell r="C25">
            <v>31.3</v>
          </cell>
          <cell r="D25">
            <v>12.5</v>
          </cell>
          <cell r="E25">
            <v>54</v>
          </cell>
          <cell r="F25">
            <v>86</v>
          </cell>
          <cell r="G25">
            <v>20</v>
          </cell>
          <cell r="H25">
            <v>0.36000000000000004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24.557894736842105</v>
          </cell>
          <cell r="C26">
            <v>31.3</v>
          </cell>
          <cell r="D26">
            <v>16.100000000000001</v>
          </cell>
          <cell r="E26">
            <v>48.421052631578945</v>
          </cell>
          <cell r="F26">
            <v>81</v>
          </cell>
          <cell r="G26">
            <v>25</v>
          </cell>
          <cell r="H26">
            <v>0</v>
          </cell>
          <cell r="I26" t="str">
            <v>NE</v>
          </cell>
          <cell r="J26">
            <v>3.24</v>
          </cell>
          <cell r="K26">
            <v>0</v>
          </cell>
        </row>
        <row r="27">
          <cell r="B27">
            <v>25.08</v>
          </cell>
          <cell r="C27">
            <v>30.9</v>
          </cell>
          <cell r="D27">
            <v>15.4</v>
          </cell>
          <cell r="E27">
            <v>49.6</v>
          </cell>
          <cell r="F27">
            <v>84</v>
          </cell>
          <cell r="G27">
            <v>30</v>
          </cell>
          <cell r="H27">
            <v>0</v>
          </cell>
          <cell r="I27" t="str">
            <v>N</v>
          </cell>
          <cell r="J27">
            <v>24.48</v>
          </cell>
          <cell r="K27">
            <v>0</v>
          </cell>
        </row>
        <row r="28">
          <cell r="B28">
            <v>25.077777777777783</v>
          </cell>
          <cell r="C28">
            <v>31.9</v>
          </cell>
          <cell r="D28">
            <v>19.3</v>
          </cell>
          <cell r="E28">
            <v>50.222222222222221</v>
          </cell>
          <cell r="F28">
            <v>78</v>
          </cell>
          <cell r="G28">
            <v>22</v>
          </cell>
          <cell r="H28">
            <v>0.36000000000000004</v>
          </cell>
          <cell r="I28" t="str">
            <v>SO</v>
          </cell>
          <cell r="J28">
            <v>14.04</v>
          </cell>
          <cell r="K28">
            <v>0</v>
          </cell>
        </row>
        <row r="29">
          <cell r="B29">
            <v>23.085000000000001</v>
          </cell>
          <cell r="C29">
            <v>31.6</v>
          </cell>
          <cell r="D29">
            <v>12.5</v>
          </cell>
          <cell r="E29">
            <v>50.7</v>
          </cell>
          <cell r="F29">
            <v>89</v>
          </cell>
          <cell r="G29">
            <v>18</v>
          </cell>
          <cell r="H29">
            <v>0</v>
          </cell>
          <cell r="I29" t="str">
            <v>SO</v>
          </cell>
          <cell r="J29">
            <v>16.559999999999999</v>
          </cell>
          <cell r="K29">
            <v>0</v>
          </cell>
        </row>
        <row r="30">
          <cell r="B30">
            <v>22.980952380952381</v>
          </cell>
          <cell r="C30">
            <v>32.4</v>
          </cell>
          <cell r="D30">
            <v>13</v>
          </cell>
          <cell r="E30">
            <v>48.761904761904759</v>
          </cell>
          <cell r="F30">
            <v>83</v>
          </cell>
          <cell r="G30">
            <v>20</v>
          </cell>
          <cell r="H30">
            <v>0</v>
          </cell>
          <cell r="I30" t="str">
            <v>SO</v>
          </cell>
          <cell r="J30">
            <v>17.28</v>
          </cell>
          <cell r="K30">
            <v>0</v>
          </cell>
        </row>
        <row r="31">
          <cell r="B31">
            <v>23.742105263157896</v>
          </cell>
          <cell r="C31">
            <v>32.4</v>
          </cell>
          <cell r="D31">
            <v>12.1</v>
          </cell>
          <cell r="E31">
            <v>45.842105263157897</v>
          </cell>
          <cell r="F31">
            <v>86</v>
          </cell>
          <cell r="G31">
            <v>17</v>
          </cell>
          <cell r="H31">
            <v>2.8800000000000003</v>
          </cell>
          <cell r="I31" t="str">
            <v>SO</v>
          </cell>
          <cell r="J31">
            <v>18.720000000000002</v>
          </cell>
          <cell r="K31">
            <v>0</v>
          </cell>
        </row>
        <row r="32">
          <cell r="B32">
            <v>23.873684210526314</v>
          </cell>
          <cell r="C32">
            <v>32.1</v>
          </cell>
          <cell r="D32">
            <v>14.5</v>
          </cell>
          <cell r="E32">
            <v>43.578947368421055</v>
          </cell>
          <cell r="F32">
            <v>77</v>
          </cell>
          <cell r="G32">
            <v>21</v>
          </cell>
          <cell r="H32">
            <v>12.24</v>
          </cell>
          <cell r="I32" t="str">
            <v>NE</v>
          </cell>
          <cell r="J32">
            <v>28.8</v>
          </cell>
          <cell r="K32">
            <v>0</v>
          </cell>
        </row>
        <row r="33">
          <cell r="B33">
            <v>22.685714285714283</v>
          </cell>
          <cell r="C33">
            <v>31.6</v>
          </cell>
          <cell r="D33">
            <v>12.3</v>
          </cell>
          <cell r="E33">
            <v>49.38095238095238</v>
          </cell>
          <cell r="F33">
            <v>85</v>
          </cell>
          <cell r="G33">
            <v>23</v>
          </cell>
          <cell r="H33">
            <v>7.2</v>
          </cell>
          <cell r="I33" t="str">
            <v>O</v>
          </cell>
          <cell r="J33">
            <v>23.040000000000003</v>
          </cell>
          <cell r="K33">
            <v>0</v>
          </cell>
        </row>
        <row r="34">
          <cell r="B34">
            <v>22.363636363636363</v>
          </cell>
          <cell r="C34">
            <v>31.4</v>
          </cell>
          <cell r="D34">
            <v>12.7</v>
          </cell>
          <cell r="E34">
            <v>53.5</v>
          </cell>
          <cell r="F34">
            <v>86</v>
          </cell>
          <cell r="G34">
            <v>25</v>
          </cell>
          <cell r="H34">
            <v>4.6800000000000006</v>
          </cell>
          <cell r="I34" t="str">
            <v>O</v>
          </cell>
          <cell r="J34">
            <v>22.32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23.879166666666663</v>
          </cell>
        </row>
      </sheetData>
      <sheetData sheetId="5">
        <row r="5">
          <cell r="B5">
            <v>21.337500000000002</v>
          </cell>
          <cell r="C5">
            <v>28.1</v>
          </cell>
          <cell r="D5">
            <v>16.399999999999999</v>
          </cell>
          <cell r="E5">
            <v>63.875</v>
          </cell>
          <cell r="F5">
            <v>82</v>
          </cell>
          <cell r="G5">
            <v>35</v>
          </cell>
          <cell r="H5">
            <v>15.840000000000002</v>
          </cell>
          <cell r="I5" t="str">
            <v>SO</v>
          </cell>
          <cell r="J5">
            <v>32.04</v>
          </cell>
          <cell r="K5" t="str">
            <v>*</v>
          </cell>
        </row>
        <row r="6">
          <cell r="B6">
            <v>21.67916666666666</v>
          </cell>
          <cell r="C6">
            <v>27.2</v>
          </cell>
          <cell r="D6">
            <v>16.8</v>
          </cell>
          <cell r="E6">
            <v>62.583333333333336</v>
          </cell>
          <cell r="F6">
            <v>83</v>
          </cell>
          <cell r="G6">
            <v>33</v>
          </cell>
          <cell r="H6">
            <v>6.12</v>
          </cell>
          <cell r="I6" t="str">
            <v>SE</v>
          </cell>
          <cell r="J6">
            <v>19.079999999999998</v>
          </cell>
          <cell r="K6" t="str">
            <v>*</v>
          </cell>
        </row>
        <row r="7">
          <cell r="B7">
            <v>18.058333333333334</v>
          </cell>
          <cell r="C7">
            <v>21.6</v>
          </cell>
          <cell r="D7">
            <v>15.9</v>
          </cell>
          <cell r="E7">
            <v>86.958333333333329</v>
          </cell>
          <cell r="F7">
            <v>96</v>
          </cell>
          <cell r="G7">
            <v>66</v>
          </cell>
          <cell r="H7">
            <v>11.879999999999999</v>
          </cell>
          <cell r="I7" t="str">
            <v>N</v>
          </cell>
          <cell r="J7">
            <v>24.48</v>
          </cell>
          <cell r="K7" t="str">
            <v>*</v>
          </cell>
        </row>
        <row r="8">
          <cell r="B8">
            <v>18.379166666666666</v>
          </cell>
          <cell r="C8">
            <v>25.9</v>
          </cell>
          <cell r="D8">
            <v>14.6</v>
          </cell>
          <cell r="E8">
            <v>83.625</v>
          </cell>
          <cell r="F8">
            <v>96</v>
          </cell>
          <cell r="G8">
            <v>57</v>
          </cell>
          <cell r="H8">
            <v>15.840000000000002</v>
          </cell>
          <cell r="I8" t="str">
            <v>N</v>
          </cell>
          <cell r="J8">
            <v>29.52</v>
          </cell>
          <cell r="K8" t="str">
            <v>*</v>
          </cell>
        </row>
        <row r="9">
          <cell r="B9">
            <v>19.658333333333331</v>
          </cell>
          <cell r="C9">
            <v>27.8</v>
          </cell>
          <cell r="D9">
            <v>14.6</v>
          </cell>
          <cell r="E9">
            <v>75.041666666666671</v>
          </cell>
          <cell r="F9">
            <v>95</v>
          </cell>
          <cell r="G9">
            <v>40</v>
          </cell>
          <cell r="H9">
            <v>14.76</v>
          </cell>
          <cell r="I9" t="str">
            <v>N</v>
          </cell>
          <cell r="J9">
            <v>38.159999999999997</v>
          </cell>
          <cell r="K9" t="str">
            <v>*</v>
          </cell>
        </row>
        <row r="10">
          <cell r="B10">
            <v>17.791666666666668</v>
          </cell>
          <cell r="C10">
            <v>23.6</v>
          </cell>
          <cell r="D10">
            <v>13.5</v>
          </cell>
          <cell r="E10">
            <v>84.125</v>
          </cell>
          <cell r="F10">
            <v>96</v>
          </cell>
          <cell r="G10">
            <v>55</v>
          </cell>
          <cell r="H10">
            <v>11.520000000000001</v>
          </cell>
          <cell r="I10" t="str">
            <v>L</v>
          </cell>
          <cell r="J10">
            <v>23.400000000000002</v>
          </cell>
          <cell r="K10" t="str">
            <v>*</v>
          </cell>
        </row>
        <row r="11">
          <cell r="B11">
            <v>17.537499999999994</v>
          </cell>
          <cell r="C11">
            <v>20.6</v>
          </cell>
          <cell r="D11">
            <v>14.9</v>
          </cell>
          <cell r="E11">
            <v>82.916666666666671</v>
          </cell>
          <cell r="F11">
            <v>95</v>
          </cell>
          <cell r="G11">
            <v>67</v>
          </cell>
          <cell r="H11">
            <v>15.48</v>
          </cell>
          <cell r="I11" t="str">
            <v>L</v>
          </cell>
          <cell r="J11">
            <v>27.720000000000002</v>
          </cell>
          <cell r="K11" t="str">
            <v>*</v>
          </cell>
        </row>
        <row r="12">
          <cell r="B12">
            <v>17.416666666666668</v>
          </cell>
          <cell r="C12">
            <v>23.8</v>
          </cell>
          <cell r="D12">
            <v>13.2</v>
          </cell>
          <cell r="E12">
            <v>78.125</v>
          </cell>
          <cell r="F12">
            <v>95</v>
          </cell>
          <cell r="G12">
            <v>52</v>
          </cell>
          <cell r="H12">
            <v>12.24</v>
          </cell>
          <cell r="I12" t="str">
            <v>O</v>
          </cell>
          <cell r="J12">
            <v>20.88</v>
          </cell>
          <cell r="K12" t="str">
            <v>*</v>
          </cell>
        </row>
        <row r="13">
          <cell r="B13">
            <v>20.00416666666667</v>
          </cell>
          <cell r="C13">
            <v>29</v>
          </cell>
          <cell r="D13">
            <v>13.2</v>
          </cell>
          <cell r="E13">
            <v>70.375</v>
          </cell>
          <cell r="F13">
            <v>92</v>
          </cell>
          <cell r="G13">
            <v>36</v>
          </cell>
          <cell r="H13">
            <v>17.28</v>
          </cell>
          <cell r="I13" t="str">
            <v>O</v>
          </cell>
          <cell r="J13">
            <v>29.880000000000003</v>
          </cell>
          <cell r="K13" t="str">
            <v>*</v>
          </cell>
        </row>
        <row r="14">
          <cell r="B14">
            <v>23.412499999999998</v>
          </cell>
          <cell r="C14">
            <v>31.2</v>
          </cell>
          <cell r="D14">
            <v>17.8</v>
          </cell>
          <cell r="E14">
            <v>60.208333333333336</v>
          </cell>
          <cell r="F14">
            <v>83</v>
          </cell>
          <cell r="G14">
            <v>30</v>
          </cell>
          <cell r="H14">
            <v>24.48</v>
          </cell>
          <cell r="I14" t="str">
            <v>SO</v>
          </cell>
          <cell r="J14">
            <v>49.32</v>
          </cell>
          <cell r="K14" t="str">
            <v>*</v>
          </cell>
        </row>
        <row r="15">
          <cell r="B15">
            <v>23.529166666666669</v>
          </cell>
          <cell r="C15">
            <v>30.8</v>
          </cell>
          <cell r="D15">
            <v>19.100000000000001</v>
          </cell>
          <cell r="E15">
            <v>58.958333333333336</v>
          </cell>
          <cell r="F15">
            <v>78</v>
          </cell>
          <cell r="G15">
            <v>31</v>
          </cell>
          <cell r="H15">
            <v>17.64</v>
          </cell>
          <cell r="I15" t="str">
            <v>SO</v>
          </cell>
          <cell r="J15">
            <v>41.04</v>
          </cell>
          <cell r="K15" t="str">
            <v>*</v>
          </cell>
        </row>
        <row r="16">
          <cell r="B16">
            <v>23.725000000000005</v>
          </cell>
          <cell r="C16">
            <v>30.4</v>
          </cell>
          <cell r="D16">
            <v>18.399999999999999</v>
          </cell>
          <cell r="E16">
            <v>58.916666666666664</v>
          </cell>
          <cell r="F16">
            <v>79</v>
          </cell>
          <cell r="G16">
            <v>35</v>
          </cell>
          <cell r="H16">
            <v>25.2</v>
          </cell>
          <cell r="I16" t="str">
            <v>S</v>
          </cell>
          <cell r="J16">
            <v>44.28</v>
          </cell>
          <cell r="K16" t="str">
            <v>*</v>
          </cell>
        </row>
        <row r="17">
          <cell r="B17">
            <v>21.262499999999999</v>
          </cell>
          <cell r="C17">
            <v>27</v>
          </cell>
          <cell r="D17">
            <v>17.5</v>
          </cell>
          <cell r="E17">
            <v>80.041666666666671</v>
          </cell>
          <cell r="F17">
            <v>93</v>
          </cell>
          <cell r="G17">
            <v>56</v>
          </cell>
          <cell r="H17">
            <v>12.96</v>
          </cell>
          <cell r="I17" t="str">
            <v>SE</v>
          </cell>
          <cell r="J17">
            <v>25.92</v>
          </cell>
          <cell r="K17" t="str">
            <v>*</v>
          </cell>
        </row>
        <row r="18">
          <cell r="B18">
            <v>17.420833333333338</v>
          </cell>
          <cell r="C18">
            <v>24.7</v>
          </cell>
          <cell r="D18">
            <v>12.7</v>
          </cell>
          <cell r="E18">
            <v>84.75</v>
          </cell>
          <cell r="F18">
            <v>96</v>
          </cell>
          <cell r="G18">
            <v>60</v>
          </cell>
          <cell r="H18">
            <v>15.48</v>
          </cell>
          <cell r="I18" t="str">
            <v>N</v>
          </cell>
          <cell r="J18">
            <v>27.720000000000002</v>
          </cell>
          <cell r="K18" t="str">
            <v>*</v>
          </cell>
        </row>
        <row r="19">
          <cell r="B19">
            <v>16.687499999999996</v>
          </cell>
          <cell r="C19">
            <v>23.7</v>
          </cell>
          <cell r="D19">
            <v>10.3</v>
          </cell>
          <cell r="E19">
            <v>69.875</v>
          </cell>
          <cell r="F19">
            <v>84</v>
          </cell>
          <cell r="G19">
            <v>52</v>
          </cell>
          <cell r="H19">
            <v>13.68</v>
          </cell>
          <cell r="I19" t="str">
            <v>N</v>
          </cell>
          <cell r="J19">
            <v>26.64</v>
          </cell>
          <cell r="K19" t="str">
            <v>*</v>
          </cell>
        </row>
        <row r="20">
          <cell r="B20">
            <v>16.291666666666664</v>
          </cell>
          <cell r="C20">
            <v>24.3</v>
          </cell>
          <cell r="D20">
            <v>9.1999999999999993</v>
          </cell>
          <cell r="E20">
            <v>70.625</v>
          </cell>
          <cell r="F20">
            <v>87</v>
          </cell>
          <cell r="G20">
            <v>49</v>
          </cell>
          <cell r="H20">
            <v>16.559999999999999</v>
          </cell>
          <cell r="I20" t="str">
            <v>N</v>
          </cell>
          <cell r="J20">
            <v>29.52</v>
          </cell>
          <cell r="K20" t="str">
            <v>*</v>
          </cell>
        </row>
        <row r="21">
          <cell r="B21">
            <v>18.150000000000002</v>
          </cell>
          <cell r="C21">
            <v>25.2</v>
          </cell>
          <cell r="D21">
            <v>12.3</v>
          </cell>
          <cell r="E21">
            <v>73.333333333333329</v>
          </cell>
          <cell r="F21">
            <v>95</v>
          </cell>
          <cell r="G21">
            <v>45</v>
          </cell>
          <cell r="H21">
            <v>16.559999999999999</v>
          </cell>
          <cell r="I21" t="str">
            <v>N</v>
          </cell>
          <cell r="J21">
            <v>29.16</v>
          </cell>
          <cell r="K21" t="str">
            <v>*</v>
          </cell>
        </row>
        <row r="22">
          <cell r="B22">
            <v>18.995833333333334</v>
          </cell>
          <cell r="C22">
            <v>26.1</v>
          </cell>
          <cell r="D22">
            <v>13.7</v>
          </cell>
          <cell r="E22">
            <v>71.333333333333329</v>
          </cell>
          <cell r="F22">
            <v>90</v>
          </cell>
          <cell r="G22">
            <v>41</v>
          </cell>
          <cell r="H22">
            <v>14.76</v>
          </cell>
          <cell r="I22" t="str">
            <v>N</v>
          </cell>
          <cell r="J22">
            <v>28.08</v>
          </cell>
          <cell r="K22" t="str">
            <v>*</v>
          </cell>
        </row>
        <row r="23">
          <cell r="B23">
            <v>20.708333333333332</v>
          </cell>
          <cell r="C23">
            <v>27</v>
          </cell>
          <cell r="D23">
            <v>16.8</v>
          </cell>
          <cell r="E23">
            <v>60.041666666666664</v>
          </cell>
          <cell r="F23">
            <v>77</v>
          </cell>
          <cell r="G23">
            <v>33</v>
          </cell>
          <cell r="H23">
            <v>17.28</v>
          </cell>
          <cell r="I23" t="str">
            <v>NO</v>
          </cell>
          <cell r="J23">
            <v>35.28</v>
          </cell>
          <cell r="K23" t="str">
            <v>*</v>
          </cell>
        </row>
        <row r="24">
          <cell r="B24">
            <v>21.412500000000005</v>
          </cell>
          <cell r="C24">
            <v>27.8</v>
          </cell>
          <cell r="D24">
            <v>15.2</v>
          </cell>
          <cell r="E24">
            <v>47.291666666666664</v>
          </cell>
          <cell r="F24">
            <v>66</v>
          </cell>
          <cell r="G24">
            <v>25</v>
          </cell>
          <cell r="H24">
            <v>13.32</v>
          </cell>
          <cell r="I24" t="str">
            <v>NO</v>
          </cell>
          <cell r="J24">
            <v>28.08</v>
          </cell>
          <cell r="K24" t="str">
            <v>*</v>
          </cell>
        </row>
        <row r="25">
          <cell r="B25">
            <v>21.425000000000001</v>
          </cell>
          <cell r="C25">
            <v>28.7</v>
          </cell>
          <cell r="D25">
            <v>15.2</v>
          </cell>
          <cell r="E25">
            <v>48.041666666666664</v>
          </cell>
          <cell r="F25">
            <v>70</v>
          </cell>
          <cell r="G25">
            <v>19</v>
          </cell>
          <cell r="H25">
            <v>13.32</v>
          </cell>
          <cell r="I25" t="str">
            <v>SO</v>
          </cell>
          <cell r="J25">
            <v>24.840000000000003</v>
          </cell>
          <cell r="K25" t="str">
            <v>*</v>
          </cell>
        </row>
        <row r="26">
          <cell r="B26">
            <v>21.720833333333331</v>
          </cell>
          <cell r="C26">
            <v>28.5</v>
          </cell>
          <cell r="D26">
            <v>17</v>
          </cell>
          <cell r="E26">
            <v>48.541666666666664</v>
          </cell>
          <cell r="F26">
            <v>68</v>
          </cell>
          <cell r="G26">
            <v>24</v>
          </cell>
          <cell r="H26">
            <v>15.840000000000002</v>
          </cell>
          <cell r="I26" t="str">
            <v>O</v>
          </cell>
          <cell r="J26">
            <v>31.319999999999997</v>
          </cell>
          <cell r="K26" t="str">
            <v>*</v>
          </cell>
        </row>
        <row r="27">
          <cell r="B27">
            <v>21.775000000000002</v>
          </cell>
          <cell r="C27">
            <v>29.2</v>
          </cell>
          <cell r="D27">
            <v>16.5</v>
          </cell>
          <cell r="E27">
            <v>53.375</v>
          </cell>
          <cell r="F27">
            <v>71</v>
          </cell>
          <cell r="G27">
            <v>26</v>
          </cell>
          <cell r="H27">
            <v>13.68</v>
          </cell>
          <cell r="I27" t="str">
            <v>O</v>
          </cell>
          <cell r="J27">
            <v>31.319999999999997</v>
          </cell>
          <cell r="K27" t="str">
            <v>*</v>
          </cell>
        </row>
        <row r="28">
          <cell r="B28">
            <v>22.608333333333331</v>
          </cell>
          <cell r="C28">
            <v>29.6</v>
          </cell>
          <cell r="D28">
            <v>17.5</v>
          </cell>
          <cell r="E28">
            <v>45.5</v>
          </cell>
          <cell r="F28">
            <v>66</v>
          </cell>
          <cell r="G28">
            <v>20</v>
          </cell>
          <cell r="H28">
            <v>11.879999999999999</v>
          </cell>
          <cell r="I28" t="str">
            <v>S</v>
          </cell>
          <cell r="J28">
            <v>23.400000000000002</v>
          </cell>
          <cell r="K28" t="str">
            <v>*</v>
          </cell>
        </row>
        <row r="29">
          <cell r="B29">
            <v>21.787500000000005</v>
          </cell>
          <cell r="C29">
            <v>29.2</v>
          </cell>
          <cell r="D29">
            <v>15.5</v>
          </cell>
          <cell r="E29">
            <v>42.333333333333336</v>
          </cell>
          <cell r="F29">
            <v>65</v>
          </cell>
          <cell r="G29">
            <v>21</v>
          </cell>
          <cell r="H29">
            <v>10.44</v>
          </cell>
          <cell r="I29" t="str">
            <v>O</v>
          </cell>
          <cell r="J29">
            <v>30.240000000000002</v>
          </cell>
          <cell r="K29" t="str">
            <v>*</v>
          </cell>
        </row>
        <row r="30">
          <cell r="B30">
            <v>22.349999999999998</v>
          </cell>
          <cell r="C30">
            <v>29.3</v>
          </cell>
          <cell r="D30">
            <v>15.4</v>
          </cell>
          <cell r="E30">
            <v>40.416666666666664</v>
          </cell>
          <cell r="F30">
            <v>60</v>
          </cell>
          <cell r="G30">
            <v>23</v>
          </cell>
          <cell r="H30">
            <v>11.16</v>
          </cell>
          <cell r="I30" t="str">
            <v>SO</v>
          </cell>
          <cell r="J30">
            <v>28.8</v>
          </cell>
          <cell r="K30" t="str">
            <v>*</v>
          </cell>
        </row>
        <row r="31">
          <cell r="B31">
            <v>22.420833333333334</v>
          </cell>
          <cell r="C31">
            <v>29.8</v>
          </cell>
          <cell r="D31">
            <v>16.2</v>
          </cell>
          <cell r="E31">
            <v>41.5</v>
          </cell>
          <cell r="F31">
            <v>64</v>
          </cell>
          <cell r="G31">
            <v>21</v>
          </cell>
          <cell r="H31">
            <v>12.6</v>
          </cell>
          <cell r="I31" t="str">
            <v>SO</v>
          </cell>
          <cell r="J31">
            <v>26.28</v>
          </cell>
          <cell r="K31" t="str">
            <v>*</v>
          </cell>
        </row>
        <row r="32">
          <cell r="B32">
            <v>22.312499999999996</v>
          </cell>
          <cell r="C32">
            <v>28.9</v>
          </cell>
          <cell r="D32">
            <v>16.5</v>
          </cell>
          <cell r="E32">
            <v>42.208333333333336</v>
          </cell>
          <cell r="F32">
            <v>59</v>
          </cell>
          <cell r="G32">
            <v>23</v>
          </cell>
          <cell r="H32">
            <v>15.120000000000001</v>
          </cell>
          <cell r="I32" t="str">
            <v>O</v>
          </cell>
          <cell r="J32">
            <v>33.840000000000003</v>
          </cell>
          <cell r="K32" t="str">
            <v>*</v>
          </cell>
        </row>
        <row r="33">
          <cell r="B33">
            <v>22.387499999999999</v>
          </cell>
          <cell r="C33">
            <v>29.2</v>
          </cell>
          <cell r="D33">
            <v>16.3</v>
          </cell>
          <cell r="E33">
            <v>41.625</v>
          </cell>
          <cell r="F33">
            <v>60</v>
          </cell>
          <cell r="G33">
            <v>24</v>
          </cell>
          <cell r="H33">
            <v>10.08</v>
          </cell>
          <cell r="I33" t="str">
            <v>O</v>
          </cell>
          <cell r="J33">
            <v>27.720000000000002</v>
          </cell>
          <cell r="K33" t="str">
            <v>*</v>
          </cell>
        </row>
        <row r="34">
          <cell r="B34">
            <v>21.879166666666666</v>
          </cell>
          <cell r="C34">
            <v>29.1</v>
          </cell>
          <cell r="D34">
            <v>15.7</v>
          </cell>
          <cell r="E34">
            <v>47.166666666666664</v>
          </cell>
          <cell r="F34">
            <v>67</v>
          </cell>
          <cell r="G34">
            <v>27</v>
          </cell>
          <cell r="H34">
            <v>9</v>
          </cell>
          <cell r="I34" t="str">
            <v>S</v>
          </cell>
          <cell r="J34">
            <v>23.759999999999998</v>
          </cell>
          <cell r="K34" t="str">
            <v>*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31.375</v>
          </cell>
        </row>
      </sheetData>
      <sheetData sheetId="5">
        <row r="5">
          <cell r="B5">
            <v>18</v>
          </cell>
          <cell r="C5">
            <v>18</v>
          </cell>
          <cell r="D5">
            <v>17.3</v>
          </cell>
          <cell r="E5">
            <v>83</v>
          </cell>
          <cell r="F5">
            <v>86</v>
          </cell>
          <cell r="G5">
            <v>81</v>
          </cell>
          <cell r="H5">
            <v>2.16</v>
          </cell>
          <cell r="I5" t="str">
            <v>O</v>
          </cell>
          <cell r="J5">
            <v>31.680000000000003</v>
          </cell>
          <cell r="K5" t="str">
            <v>*</v>
          </cell>
        </row>
        <row r="6">
          <cell r="B6">
            <v>14.24</v>
          </cell>
          <cell r="C6">
            <v>14.7</v>
          </cell>
          <cell r="D6">
            <v>12.8</v>
          </cell>
          <cell r="E6">
            <v>86.4</v>
          </cell>
          <cell r="F6">
            <v>90</v>
          </cell>
          <cell r="G6">
            <v>83</v>
          </cell>
          <cell r="H6">
            <v>0.36000000000000004</v>
          </cell>
          <cell r="I6" t="str">
            <v>SO</v>
          </cell>
          <cell r="J6">
            <v>27.36</v>
          </cell>
          <cell r="K6" t="str">
            <v>*</v>
          </cell>
        </row>
        <row r="7">
          <cell r="B7">
            <v>15.133333333333333</v>
          </cell>
          <cell r="C7">
            <v>15.9</v>
          </cell>
          <cell r="D7">
            <v>13.8</v>
          </cell>
          <cell r="E7">
            <v>82.666666666666671</v>
          </cell>
          <cell r="F7">
            <v>90</v>
          </cell>
          <cell r="G7">
            <v>80</v>
          </cell>
          <cell r="H7">
            <v>7.9200000000000008</v>
          </cell>
          <cell r="I7" t="str">
            <v>SO</v>
          </cell>
          <cell r="J7">
            <v>39.6</v>
          </cell>
          <cell r="K7" t="str">
            <v>*</v>
          </cell>
        </row>
        <row r="8">
          <cell r="B8">
            <v>15.237500000000001</v>
          </cell>
          <cell r="C8">
            <v>16.5</v>
          </cell>
          <cell r="D8">
            <v>13.7</v>
          </cell>
          <cell r="E8">
            <v>83.875</v>
          </cell>
          <cell r="F8">
            <v>89</v>
          </cell>
          <cell r="G8">
            <v>79</v>
          </cell>
          <cell r="H8">
            <v>0.36000000000000004</v>
          </cell>
          <cell r="I8" t="str">
            <v>SO</v>
          </cell>
          <cell r="J8">
            <v>21.96</v>
          </cell>
          <cell r="K8" t="str">
            <v>*</v>
          </cell>
        </row>
        <row r="9">
          <cell r="B9">
            <v>15.828571428571427</v>
          </cell>
          <cell r="C9">
            <v>17.5</v>
          </cell>
          <cell r="D9">
            <v>14.2</v>
          </cell>
          <cell r="E9">
            <v>81.285714285714292</v>
          </cell>
          <cell r="F9">
            <v>88</v>
          </cell>
          <cell r="G9">
            <v>74</v>
          </cell>
          <cell r="H9">
            <v>2.52</v>
          </cell>
          <cell r="I9" t="str">
            <v>SO</v>
          </cell>
          <cell r="J9">
            <v>30.96</v>
          </cell>
          <cell r="K9" t="str">
            <v>*</v>
          </cell>
        </row>
        <row r="10">
          <cell r="B10">
            <v>17.0625</v>
          </cell>
          <cell r="C10">
            <v>17.899999999999999</v>
          </cell>
          <cell r="D10">
            <v>14.8</v>
          </cell>
          <cell r="E10">
            <v>75.375</v>
          </cell>
          <cell r="F10">
            <v>82</v>
          </cell>
          <cell r="G10">
            <v>67</v>
          </cell>
          <cell r="H10">
            <v>0</v>
          </cell>
          <cell r="I10" t="str">
            <v>NO</v>
          </cell>
          <cell r="J10">
            <v>0</v>
          </cell>
          <cell r="K10" t="str">
            <v>*</v>
          </cell>
        </row>
        <row r="11">
          <cell r="B11">
            <v>16.55</v>
          </cell>
          <cell r="C11">
            <v>18</v>
          </cell>
          <cell r="D11">
            <v>15.1</v>
          </cell>
          <cell r="E11">
            <v>78.625</v>
          </cell>
          <cell r="F11">
            <v>89</v>
          </cell>
          <cell r="G11">
            <v>72</v>
          </cell>
          <cell r="H11">
            <v>1.4400000000000002</v>
          </cell>
          <cell r="I11" t="str">
            <v>SO</v>
          </cell>
          <cell r="J11">
            <v>34.200000000000003</v>
          </cell>
          <cell r="K11" t="str">
            <v>*</v>
          </cell>
        </row>
        <row r="12">
          <cell r="B12">
            <v>17.784615384615385</v>
          </cell>
          <cell r="C12">
            <v>20.5</v>
          </cell>
          <cell r="D12">
            <v>13.5</v>
          </cell>
          <cell r="E12">
            <v>72</v>
          </cell>
          <cell r="F12">
            <v>83</v>
          </cell>
          <cell r="G12">
            <v>61</v>
          </cell>
          <cell r="H12">
            <v>0</v>
          </cell>
          <cell r="I12" t="str">
            <v>NE</v>
          </cell>
          <cell r="J12">
            <v>14.04</v>
          </cell>
          <cell r="K12" t="str">
            <v>*</v>
          </cell>
        </row>
        <row r="13">
          <cell r="B13">
            <v>22.792307692307688</v>
          </cell>
          <cell r="C13">
            <v>25</v>
          </cell>
          <cell r="D13">
            <v>17.7</v>
          </cell>
          <cell r="E13">
            <v>73.07692307692308</v>
          </cell>
          <cell r="F13">
            <v>84</v>
          </cell>
          <cell r="G13">
            <v>65</v>
          </cell>
          <cell r="H13">
            <v>0.36000000000000004</v>
          </cell>
          <cell r="I13" t="str">
            <v>L</v>
          </cell>
          <cell r="J13">
            <v>19.440000000000001</v>
          </cell>
          <cell r="K13" t="str">
            <v>*</v>
          </cell>
        </row>
        <row r="14">
          <cell r="B14">
            <v>24.354999999999997</v>
          </cell>
          <cell r="C14">
            <v>27.9</v>
          </cell>
          <cell r="D14">
            <v>22</v>
          </cell>
          <cell r="E14">
            <v>77.2</v>
          </cell>
          <cell r="F14">
            <v>84</v>
          </cell>
          <cell r="G14">
            <v>63</v>
          </cell>
          <cell r="H14">
            <v>4.6800000000000006</v>
          </cell>
          <cell r="I14" t="str">
            <v>L</v>
          </cell>
          <cell r="J14">
            <v>16.559999999999999</v>
          </cell>
          <cell r="K14" t="str">
            <v>*</v>
          </cell>
        </row>
        <row r="15">
          <cell r="B15">
            <v>27.131250000000001</v>
          </cell>
          <cell r="C15">
            <v>31</v>
          </cell>
          <cell r="D15">
            <v>23.8</v>
          </cell>
          <cell r="E15">
            <v>68.625</v>
          </cell>
          <cell r="F15">
            <v>82</v>
          </cell>
          <cell r="G15">
            <v>52</v>
          </cell>
          <cell r="H15">
            <v>6.12</v>
          </cell>
          <cell r="I15" t="str">
            <v>N</v>
          </cell>
          <cell r="J15">
            <v>38.159999999999997</v>
          </cell>
          <cell r="K15" t="str">
            <v>*</v>
          </cell>
        </row>
        <row r="16">
          <cell r="B16">
            <v>25.572222222222219</v>
          </cell>
          <cell r="C16">
            <v>28.4</v>
          </cell>
          <cell r="D16">
            <v>22.6</v>
          </cell>
          <cell r="E16">
            <v>78.888888888888886</v>
          </cell>
          <cell r="F16">
            <v>93</v>
          </cell>
          <cell r="G16">
            <v>68</v>
          </cell>
          <cell r="H16">
            <v>5.04</v>
          </cell>
          <cell r="I16" t="str">
            <v>L</v>
          </cell>
          <cell r="J16">
            <v>31.319999999999997</v>
          </cell>
          <cell r="K16">
            <v>8.6000000000000014</v>
          </cell>
        </row>
        <row r="17">
          <cell r="B17">
            <v>17.554545454545455</v>
          </cell>
          <cell r="C17">
            <v>18.7</v>
          </cell>
          <cell r="D17">
            <v>16.5</v>
          </cell>
          <cell r="E17">
            <v>72.181818181818187</v>
          </cell>
          <cell r="F17">
            <v>78</v>
          </cell>
          <cell r="G17">
            <v>69</v>
          </cell>
          <cell r="H17">
            <v>11.879999999999999</v>
          </cell>
          <cell r="I17" t="str">
            <v>SO</v>
          </cell>
          <cell r="J17">
            <v>45.72</v>
          </cell>
          <cell r="K17">
            <v>0.2</v>
          </cell>
        </row>
        <row r="18">
          <cell r="B18">
            <v>17.566666666666666</v>
          </cell>
          <cell r="C18">
            <v>19.399999999999999</v>
          </cell>
          <cell r="D18">
            <v>15.3</v>
          </cell>
          <cell r="E18">
            <v>61.833333333333336</v>
          </cell>
          <cell r="F18">
            <v>71</v>
          </cell>
          <cell r="G18">
            <v>54</v>
          </cell>
          <cell r="H18">
            <v>6.84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15.831249999999999</v>
          </cell>
          <cell r="C19">
            <v>17.3</v>
          </cell>
          <cell r="D19">
            <v>13.6</v>
          </cell>
          <cell r="E19">
            <v>63.6875</v>
          </cell>
          <cell r="F19">
            <v>76</v>
          </cell>
          <cell r="G19">
            <v>56</v>
          </cell>
          <cell r="H19">
            <v>14.04</v>
          </cell>
          <cell r="I19" t="str">
            <v>SO</v>
          </cell>
          <cell r="J19">
            <v>42.84</v>
          </cell>
          <cell r="K19">
            <v>0</v>
          </cell>
        </row>
        <row r="20">
          <cell r="B20">
            <v>14.984210526315788</v>
          </cell>
          <cell r="C20">
            <v>18.5</v>
          </cell>
          <cell r="D20">
            <v>11.5</v>
          </cell>
          <cell r="E20">
            <v>63.473684210526315</v>
          </cell>
          <cell r="F20">
            <v>81</v>
          </cell>
          <cell r="G20">
            <v>46</v>
          </cell>
          <cell r="H20">
            <v>6.48</v>
          </cell>
          <cell r="I20" t="str">
            <v>SO</v>
          </cell>
          <cell r="J20">
            <v>32.04</v>
          </cell>
          <cell r="K20">
            <v>0</v>
          </cell>
        </row>
        <row r="21">
          <cell r="B21">
            <v>18.020000000000003</v>
          </cell>
          <cell r="C21">
            <v>23.2</v>
          </cell>
          <cell r="D21">
            <v>13.2</v>
          </cell>
          <cell r="E21">
            <v>54.85</v>
          </cell>
          <cell r="F21">
            <v>73</v>
          </cell>
          <cell r="G21">
            <v>39</v>
          </cell>
          <cell r="H21">
            <v>5.04</v>
          </cell>
          <cell r="I21" t="str">
            <v>SO</v>
          </cell>
          <cell r="J21">
            <v>31.319999999999997</v>
          </cell>
          <cell r="K21">
            <v>0</v>
          </cell>
        </row>
        <row r="22">
          <cell r="B22">
            <v>18.345833333333335</v>
          </cell>
          <cell r="C22">
            <v>24.8</v>
          </cell>
          <cell r="D22">
            <v>13.5</v>
          </cell>
          <cell r="E22">
            <v>63.875</v>
          </cell>
          <cell r="F22">
            <v>76</v>
          </cell>
          <cell r="G22">
            <v>50</v>
          </cell>
          <cell r="H22">
            <v>7.5600000000000005</v>
          </cell>
          <cell r="I22" t="str">
            <v>S</v>
          </cell>
          <cell r="J22">
            <v>32.04</v>
          </cell>
          <cell r="K22">
            <v>0</v>
          </cell>
        </row>
        <row r="23">
          <cell r="B23">
            <v>20.936363636363641</v>
          </cell>
          <cell r="C23">
            <v>26.3</v>
          </cell>
          <cell r="D23">
            <v>16</v>
          </cell>
          <cell r="E23">
            <v>73.36363636363636</v>
          </cell>
          <cell r="F23">
            <v>92</v>
          </cell>
          <cell r="G23">
            <v>56</v>
          </cell>
          <cell r="H23">
            <v>0</v>
          </cell>
          <cell r="I23" t="str">
            <v>SE</v>
          </cell>
          <cell r="J23">
            <v>0</v>
          </cell>
          <cell r="K23">
            <v>0</v>
          </cell>
        </row>
        <row r="24">
          <cell r="B24">
            <v>23.380952380952383</v>
          </cell>
          <cell r="C24">
            <v>28.2</v>
          </cell>
          <cell r="D24">
            <v>18.5</v>
          </cell>
          <cell r="E24">
            <v>71.095238095238102</v>
          </cell>
          <cell r="F24">
            <v>91</v>
          </cell>
          <cell r="G24">
            <v>57</v>
          </cell>
          <cell r="H24">
            <v>0.36000000000000004</v>
          </cell>
          <cell r="I24" t="str">
            <v>SE</v>
          </cell>
          <cell r="J24">
            <v>15.120000000000001</v>
          </cell>
          <cell r="K24">
            <v>0</v>
          </cell>
        </row>
        <row r="25">
          <cell r="B25">
            <v>24.828571428571429</v>
          </cell>
          <cell r="C25">
            <v>29</v>
          </cell>
          <cell r="D25">
            <v>18.899999999999999</v>
          </cell>
          <cell r="E25">
            <v>62</v>
          </cell>
          <cell r="F25">
            <v>88</v>
          </cell>
          <cell r="G25">
            <v>42</v>
          </cell>
          <cell r="H25">
            <v>2.52</v>
          </cell>
          <cell r="I25" t="str">
            <v>L</v>
          </cell>
          <cell r="J25">
            <v>17.64</v>
          </cell>
          <cell r="K25">
            <v>0</v>
          </cell>
        </row>
        <row r="26">
          <cell r="B26">
            <v>25.347368421052632</v>
          </cell>
          <cell r="C26">
            <v>29.4</v>
          </cell>
          <cell r="D26">
            <v>19.5</v>
          </cell>
          <cell r="E26">
            <v>64.15789473684211</v>
          </cell>
          <cell r="F26">
            <v>85</v>
          </cell>
          <cell r="G26">
            <v>52</v>
          </cell>
          <cell r="H26">
            <v>0</v>
          </cell>
          <cell r="I26" t="str">
            <v>SE</v>
          </cell>
          <cell r="J26">
            <v>0</v>
          </cell>
          <cell r="K26">
            <v>0</v>
          </cell>
        </row>
        <row r="27">
          <cell r="B27">
            <v>26.125000000000007</v>
          </cell>
          <cell r="C27">
            <v>29.4</v>
          </cell>
          <cell r="D27">
            <v>23.8</v>
          </cell>
          <cell r="E27">
            <v>65.1875</v>
          </cell>
          <cell r="F27">
            <v>74</v>
          </cell>
          <cell r="G27">
            <v>50</v>
          </cell>
          <cell r="H27">
            <v>3.24</v>
          </cell>
          <cell r="I27" t="str">
            <v>L</v>
          </cell>
          <cell r="J27">
            <v>21.96</v>
          </cell>
          <cell r="K27">
            <v>0</v>
          </cell>
        </row>
        <row r="28">
          <cell r="B28">
            <v>26.219999999999995</v>
          </cell>
          <cell r="C28">
            <v>29.8</v>
          </cell>
          <cell r="D28">
            <v>21.9</v>
          </cell>
          <cell r="E28">
            <v>63</v>
          </cell>
          <cell r="F28">
            <v>79</v>
          </cell>
          <cell r="G28">
            <v>49</v>
          </cell>
          <cell r="H28">
            <v>6.12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21.987499999999997</v>
          </cell>
          <cell r="C29">
            <v>24.2</v>
          </cell>
          <cell r="D29">
            <v>19.100000000000001</v>
          </cell>
          <cell r="E29">
            <v>80.25</v>
          </cell>
          <cell r="F29">
            <v>92</v>
          </cell>
          <cell r="G29">
            <v>72</v>
          </cell>
          <cell r="H29">
            <v>0</v>
          </cell>
          <cell r="I29" t="str">
            <v>NE</v>
          </cell>
          <cell r="J29">
            <v>0</v>
          </cell>
          <cell r="K29">
            <v>0</v>
          </cell>
        </row>
        <row r="30">
          <cell r="B30">
            <v>22.241666666666664</v>
          </cell>
          <cell r="C30">
            <v>24.8</v>
          </cell>
          <cell r="D30">
            <v>19</v>
          </cell>
          <cell r="E30">
            <v>78.166666666666671</v>
          </cell>
          <cell r="F30">
            <v>90</v>
          </cell>
          <cell r="G30">
            <v>69</v>
          </cell>
          <cell r="H30">
            <v>9.3600000000000012</v>
          </cell>
          <cell r="I30" t="str">
            <v>L</v>
          </cell>
          <cell r="J30">
            <v>14.4</v>
          </cell>
          <cell r="K30">
            <v>0</v>
          </cell>
        </row>
        <row r="31">
          <cell r="B31">
            <v>26.485714285714288</v>
          </cell>
          <cell r="C31">
            <v>29.6</v>
          </cell>
          <cell r="D31">
            <v>23</v>
          </cell>
          <cell r="E31">
            <v>68.285714285714292</v>
          </cell>
          <cell r="F31">
            <v>85</v>
          </cell>
          <cell r="G31">
            <v>55</v>
          </cell>
          <cell r="H31">
            <v>8.2799999999999994</v>
          </cell>
          <cell r="I31" t="str">
            <v>L</v>
          </cell>
          <cell r="J31">
            <v>19.079999999999998</v>
          </cell>
          <cell r="K31">
            <v>0</v>
          </cell>
        </row>
        <row r="32">
          <cell r="B32">
            <v>27.392307692307689</v>
          </cell>
          <cell r="C32">
            <v>30.3</v>
          </cell>
          <cell r="D32">
            <v>23.4</v>
          </cell>
          <cell r="E32">
            <v>61</v>
          </cell>
          <cell r="F32">
            <v>81</v>
          </cell>
          <cell r="G32">
            <v>48</v>
          </cell>
          <cell r="H32">
            <v>11.16</v>
          </cell>
          <cell r="I32" t="str">
            <v>NE</v>
          </cell>
          <cell r="J32">
            <v>23.400000000000002</v>
          </cell>
          <cell r="K32">
            <v>0</v>
          </cell>
        </row>
        <row r="33">
          <cell r="B33">
            <v>27.25333333333333</v>
          </cell>
          <cell r="C33">
            <v>30.6</v>
          </cell>
          <cell r="D33">
            <v>24.2</v>
          </cell>
          <cell r="E33">
            <v>58</v>
          </cell>
          <cell r="F33">
            <v>73</v>
          </cell>
          <cell r="G33">
            <v>43</v>
          </cell>
          <cell r="H33">
            <v>9</v>
          </cell>
          <cell r="I33" t="str">
            <v>L</v>
          </cell>
          <cell r="J33">
            <v>18.36</v>
          </cell>
          <cell r="K33">
            <v>1</v>
          </cell>
        </row>
        <row r="34">
          <cell r="B34">
            <v>25.650000000000002</v>
          </cell>
          <cell r="C34">
            <v>29.9</v>
          </cell>
          <cell r="D34">
            <v>21.3</v>
          </cell>
          <cell r="E34">
            <v>61.833333333333336</v>
          </cell>
          <cell r="F34">
            <v>82</v>
          </cell>
          <cell r="G34">
            <v>47</v>
          </cell>
          <cell r="H34">
            <v>7.9200000000000008</v>
          </cell>
          <cell r="I34" t="str">
            <v>L</v>
          </cell>
          <cell r="J34">
            <v>14.76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zoomScale="90" zoomScaleNormal="90" workbookViewId="0">
      <selection activeCell="AH43" sqref="AH4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</cols>
  <sheetData>
    <row r="1" spans="1:33" ht="20.100000000000001" customHeight="1" thickBot="1" x14ac:dyDescent="0.25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5"/>
    </row>
    <row r="2" spans="1:33" s="4" customFormat="1" ht="20.100000000000001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3" s="5" customFormat="1" ht="20.100000000000001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8" t="s">
        <v>40</v>
      </c>
    </row>
    <row r="4" spans="1:33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8" t="s">
        <v>39</v>
      </c>
    </row>
    <row r="5" spans="1:33" s="5" customFormat="1" ht="20.100000000000001" customHeight="1" x14ac:dyDescent="0.2">
      <c r="A5" s="135" t="s">
        <v>47</v>
      </c>
      <c r="B5" s="13">
        <f>[1]Junho!$B$5</f>
        <v>21.762500000000003</v>
      </c>
      <c r="C5" s="13">
        <f>[1]Junho!$B$6</f>
        <v>22.179166666666671</v>
      </c>
      <c r="D5" s="13">
        <f>[1]Junho!$B$7</f>
        <v>19.650000000000002</v>
      </c>
      <c r="E5" s="13">
        <f>[1]Junho!$B$8</f>
        <v>19.016666666666669</v>
      </c>
      <c r="F5" s="13">
        <f>[1]Junho!$B$9</f>
        <v>18.879166666666666</v>
      </c>
      <c r="G5" s="13">
        <f>[1]Junho!$B$10</f>
        <v>20.75416666666667</v>
      </c>
      <c r="H5" s="13">
        <f>[1]Junho!$B$11</f>
        <v>19.091666666666669</v>
      </c>
      <c r="I5" s="13">
        <f>[1]Junho!$B$12</f>
        <v>17.304166666666671</v>
      </c>
      <c r="J5" s="13">
        <f>[1]Junho!$B$13</f>
        <v>19.354166666666664</v>
      </c>
      <c r="K5" s="13">
        <f>[1]Junho!$B$14</f>
        <v>23.441666666666666</v>
      </c>
      <c r="L5" s="13">
        <f>[1]Junho!$B$15</f>
        <v>25.516666666666666</v>
      </c>
      <c r="M5" s="13">
        <f>[1]Junho!$B$16</f>
        <v>24.054166666666664</v>
      </c>
      <c r="N5" s="13">
        <f>[1]Junho!$B$17</f>
        <v>21.029166666666665</v>
      </c>
      <c r="O5" s="13">
        <f>[1]Junho!$B$18</f>
        <v>17.849999999999998</v>
      </c>
      <c r="P5" s="13">
        <f>[1]Junho!$B$19</f>
        <v>17.933333333333337</v>
      </c>
      <c r="Q5" s="13">
        <f>[1]Junho!$B$20</f>
        <v>17.287499999999998</v>
      </c>
      <c r="R5" s="13">
        <f>[1]Junho!$B$21</f>
        <v>19.095833333333328</v>
      </c>
      <c r="S5" s="13">
        <f>[1]Junho!$B$22</f>
        <v>19.604166666666664</v>
      </c>
      <c r="T5" s="13">
        <f>[1]Junho!$B$23</f>
        <v>20.508333333333333</v>
      </c>
      <c r="U5" s="13">
        <f>[1]Junho!$B$24</f>
        <v>21.249999999999996</v>
      </c>
      <c r="V5" s="13">
        <f>[1]Junho!$B$25</f>
        <v>20.608333333333331</v>
      </c>
      <c r="W5" s="13">
        <f>[1]Junho!$B$26</f>
        <v>22.762500000000003</v>
      </c>
      <c r="X5" s="13">
        <f>[1]Junho!$B$27</f>
        <v>23.229166666666657</v>
      </c>
      <c r="Y5" s="13">
        <f>[1]Junho!$B$28</f>
        <v>24.304166666666664</v>
      </c>
      <c r="Z5" s="13">
        <f>[1]Junho!$B$29</f>
        <v>21.783333333333331</v>
      </c>
      <c r="AA5" s="13">
        <f>[1]Junho!$B$30</f>
        <v>22.458333333333332</v>
      </c>
      <c r="AB5" s="13">
        <f>[1]Junho!$B$31</f>
        <v>22.574999999999999</v>
      </c>
      <c r="AC5" s="13">
        <f>[1]Junho!$B$32</f>
        <v>22.487500000000001</v>
      </c>
      <c r="AD5" s="13">
        <f>[1]Junho!$B$33</f>
        <v>22.116666666666664</v>
      </c>
      <c r="AE5" s="13">
        <f>[1]Junho!$B$34</f>
        <v>21.808333333333326</v>
      </c>
      <c r="AF5" s="79">
        <f t="shared" ref="AF5:AF10" si="1">AVERAGE(B5:AE5)</f>
        <v>20.989861111111111</v>
      </c>
    </row>
    <row r="6" spans="1:33" ht="17.100000000000001" customHeight="1" x14ac:dyDescent="0.2">
      <c r="A6" s="135" t="s">
        <v>0</v>
      </c>
      <c r="B6" s="13">
        <f>[2]Junho!$B$5</f>
        <v>19.408333333333335</v>
      </c>
      <c r="C6" s="13">
        <f>[2]Junho!$B$6</f>
        <v>14.608333333333333</v>
      </c>
      <c r="D6" s="13">
        <f>[2]Junho!$B$7</f>
        <v>13.13</v>
      </c>
      <c r="E6" s="13">
        <f>[2]Junho!$B$8</f>
        <v>14.766666666666667</v>
      </c>
      <c r="F6" s="13">
        <f>[2]Junho!$B$9</f>
        <v>15.085714285714285</v>
      </c>
      <c r="G6" s="13">
        <f>[2]Junho!$B$10</f>
        <v>14.775</v>
      </c>
      <c r="H6" s="13">
        <f>[2]Junho!$B$11</f>
        <v>13.290909090909093</v>
      </c>
      <c r="I6" s="13">
        <f>[2]Junho!$B$12</f>
        <v>14.523076923076925</v>
      </c>
      <c r="J6" s="13">
        <f>[2]Junho!$B$13</f>
        <v>15.508333333333333</v>
      </c>
      <c r="K6" s="13">
        <f>[2]Junho!$B$14</f>
        <v>20.245833333333334</v>
      </c>
      <c r="L6" s="13">
        <f>[2]Junho!$B$15</f>
        <v>23.408333333333331</v>
      </c>
      <c r="M6" s="13">
        <f>[2]Junho!$B$16</f>
        <v>23.064285714285713</v>
      </c>
      <c r="N6" s="13">
        <f>[2]Junho!$B$17</f>
        <v>13.413333333333334</v>
      </c>
      <c r="O6" s="13">
        <f>[2]Junho!$B$18</f>
        <v>12.65</v>
      </c>
      <c r="P6" s="13">
        <f>[2]Junho!$B$19</f>
        <v>12.600000000000001</v>
      </c>
      <c r="Q6" s="13">
        <f>[2]Junho!$B$20</f>
        <v>12.916666666666668</v>
      </c>
      <c r="R6" s="13">
        <f>[2]Junho!$B$21</f>
        <v>11.620833333333332</v>
      </c>
      <c r="S6" s="13">
        <f>[2]Junho!$B$22</f>
        <v>15.733333333333329</v>
      </c>
      <c r="T6" s="13">
        <f>[2]Junho!$B$23</f>
        <v>16.479166666666664</v>
      </c>
      <c r="U6" s="13">
        <f>[2]Junho!$B$24</f>
        <v>17.779166666666665</v>
      </c>
      <c r="V6" s="13">
        <f>[2]Junho!$B$25</f>
        <v>19.020833333333332</v>
      </c>
      <c r="W6" s="13">
        <f>[2]Junho!$B$26</f>
        <v>19.433333333333334</v>
      </c>
      <c r="X6" s="13">
        <f>[2]Junho!$B$27</f>
        <v>20.070833333333336</v>
      </c>
      <c r="Y6" s="13">
        <f>[2]Junho!$B$28</f>
        <v>21.124999999999996</v>
      </c>
      <c r="Z6" s="13">
        <f>[2]Junho!$B$29</f>
        <v>17.916666666666668</v>
      </c>
      <c r="AA6" s="13">
        <f>[2]Junho!$B$30</f>
        <v>18.375000000000004</v>
      </c>
      <c r="AB6" s="13">
        <f>[2]Junho!$B$31</f>
        <v>20.516666666666662</v>
      </c>
      <c r="AC6" s="13">
        <f>[2]Junho!$B$32</f>
        <v>21.329166666666673</v>
      </c>
      <c r="AD6" s="13">
        <f>[2]Junho!$B$33</f>
        <v>20.374999999999996</v>
      </c>
      <c r="AE6" s="13">
        <f>[2]Junho!$B$34</f>
        <v>20.337500000000002</v>
      </c>
      <c r="AF6" s="80">
        <f t="shared" si="1"/>
        <v>17.116910644910647</v>
      </c>
    </row>
    <row r="7" spans="1:33" ht="17.100000000000001" customHeight="1" x14ac:dyDescent="0.2">
      <c r="A7" s="135" t="s">
        <v>1</v>
      </c>
      <c r="B7" s="13">
        <f>[3]Junho!$B$5</f>
        <v>22.377777777777776</v>
      </c>
      <c r="C7" s="13">
        <f>[3]Junho!$B$6</f>
        <v>17.330000000000002</v>
      </c>
      <c r="D7" s="13">
        <f>[3]Junho!$B$7</f>
        <v>16.991666666666664</v>
      </c>
      <c r="E7" s="13">
        <f>[3]Junho!$B$8</f>
        <v>17.280000000000005</v>
      </c>
      <c r="F7" s="13">
        <f>[3]Junho!$B$9</f>
        <v>19.649999999999999</v>
      </c>
      <c r="G7" s="13">
        <f>[3]Junho!$B$10</f>
        <v>19.95</v>
      </c>
      <c r="H7" s="13">
        <f>[3]Junho!$B$11</f>
        <v>17.383333333333336</v>
      </c>
      <c r="I7" s="13">
        <f>[3]Junho!$B$12</f>
        <v>17.630769230769232</v>
      </c>
      <c r="J7" s="13">
        <f>[3]Junho!$B$13</f>
        <v>19.183333333333334</v>
      </c>
      <c r="K7" s="13">
        <f>[3]Junho!$B$14</f>
        <v>22.995833333333337</v>
      </c>
      <c r="L7" s="13">
        <f>[3]Junho!$B$15</f>
        <v>24.983333333333331</v>
      </c>
      <c r="M7" s="13">
        <f>[3]Junho!$B$16</f>
        <v>24.2</v>
      </c>
      <c r="N7" s="13">
        <f>[3]Junho!$B$17</f>
        <v>18.737500000000004</v>
      </c>
      <c r="O7" s="13">
        <f>[3]Junho!$B$18</f>
        <v>16.154166666666665</v>
      </c>
      <c r="P7" s="13">
        <f>[3]Junho!$B$19</f>
        <v>15.833333333333336</v>
      </c>
      <c r="Q7" s="13">
        <f>[3]Junho!$B$20</f>
        <v>15.487499999999995</v>
      </c>
      <c r="R7" s="13">
        <f>[3]Junho!$B$21</f>
        <v>16.862500000000001</v>
      </c>
      <c r="S7" s="13">
        <f>[3]Junho!$B$22</f>
        <v>18.741666666666664</v>
      </c>
      <c r="T7" s="13">
        <f>[3]Junho!$B$23</f>
        <v>21.629166666666663</v>
      </c>
      <c r="U7" s="13">
        <f>[3]Junho!$B$24</f>
        <v>23.279166666666669</v>
      </c>
      <c r="V7" s="13">
        <f>[3]Junho!$B$25</f>
        <v>21.599999999999998</v>
      </c>
      <c r="W7" s="13">
        <f>[3]Junho!$B$26</f>
        <v>22.154166666666669</v>
      </c>
      <c r="X7" s="13">
        <f>[3]Junho!$B$27</f>
        <v>22.662500000000005</v>
      </c>
      <c r="Y7" s="13">
        <f>[3]Junho!$B$28</f>
        <v>22.979166666666661</v>
      </c>
      <c r="Z7" s="13">
        <f>[3]Junho!$B$29</f>
        <v>21.504166666666663</v>
      </c>
      <c r="AA7" s="13">
        <f>[3]Junho!$B$30</f>
        <v>23.595833333333328</v>
      </c>
      <c r="AB7" s="13">
        <f>[3]Junho!$B$31</f>
        <v>24.325000000000003</v>
      </c>
      <c r="AC7" s="13">
        <f>[3]Junho!$B$32</f>
        <v>24.037500000000005</v>
      </c>
      <c r="AD7" s="13">
        <f>[3]Junho!$B$33</f>
        <v>22.904166666666665</v>
      </c>
      <c r="AE7" s="13">
        <f>[3]Junho!$B$34</f>
        <v>22.554166666666671</v>
      </c>
      <c r="AF7" s="80">
        <f t="shared" si="1"/>
        <v>20.499923789173796</v>
      </c>
    </row>
    <row r="8" spans="1:33" ht="17.100000000000001" customHeight="1" x14ac:dyDescent="0.2">
      <c r="A8" s="135" t="s">
        <v>55</v>
      </c>
      <c r="B8" s="13">
        <f>[4]Junho!$B$5</f>
        <v>22.745833333333334</v>
      </c>
      <c r="C8" s="13">
        <f>[4]Junho!$B$6</f>
        <v>21.104166666666661</v>
      </c>
      <c r="D8" s="13">
        <f>[4]Junho!$B$7</f>
        <v>16.824999999999996</v>
      </c>
      <c r="E8" s="13">
        <f>[4]Junho!$B$8</f>
        <v>17.854166666666668</v>
      </c>
      <c r="F8" s="13">
        <f>[4]Junho!$B$9</f>
        <v>19.458333333333332</v>
      </c>
      <c r="G8" s="13">
        <f>[4]Junho!$B$10</f>
        <v>18.320833333333329</v>
      </c>
      <c r="H8" s="13">
        <f>[4]Junho!$B$11</f>
        <v>18.066666666666666</v>
      </c>
      <c r="I8" s="13">
        <f>[4]Junho!$B$12</f>
        <v>14.683333333333335</v>
      </c>
      <c r="J8" s="13">
        <f>[4]Junho!$B$13</f>
        <v>19.737499999999997</v>
      </c>
      <c r="K8" s="13">
        <f>[4]Junho!$B$14</f>
        <v>23.625</v>
      </c>
      <c r="L8" s="13">
        <f>[4]Junho!$B$15</f>
        <v>26.870833333333334</v>
      </c>
      <c r="M8" s="13">
        <f>[4]Junho!$B$16</f>
        <v>23.625</v>
      </c>
      <c r="N8" s="13">
        <f>[4]Junho!$B$17</f>
        <v>18.720833333333335</v>
      </c>
      <c r="O8" s="13">
        <f>[4]Junho!$B$18</f>
        <v>16.262500000000003</v>
      </c>
      <c r="P8" s="13">
        <f>[4]Junho!$B$19</f>
        <v>15.908333333333337</v>
      </c>
      <c r="Q8" s="13">
        <f>[4]Junho!$B$20</f>
        <v>16.141666666666669</v>
      </c>
      <c r="R8" s="13">
        <f>[4]Junho!$B$21</f>
        <v>17.958333333333332</v>
      </c>
      <c r="S8" s="13">
        <f>[4]Junho!$B$22</f>
        <v>19.729166666666668</v>
      </c>
      <c r="T8" s="13">
        <f>[4]Junho!$B$23</f>
        <v>19.954166666666669</v>
      </c>
      <c r="U8" s="13">
        <f>[4]Junho!$B$24</f>
        <v>22.104166666666668</v>
      </c>
      <c r="V8" s="13">
        <f>[4]Junho!$B$25</f>
        <v>22.595833333333331</v>
      </c>
      <c r="W8" s="13">
        <f>[4]Junho!$B$26</f>
        <v>23.379166666666666</v>
      </c>
      <c r="X8" s="13">
        <f>[4]Junho!$B$27</f>
        <v>25.25</v>
      </c>
      <c r="Y8" s="13">
        <f>[4]Junho!$B$28</f>
        <v>25.579166666666666</v>
      </c>
      <c r="Z8" s="13">
        <f>[4]Junho!$B$29</f>
        <v>24.683333333333337</v>
      </c>
      <c r="AA8" s="13">
        <f>[4]Junho!$B$30</f>
        <v>24.208333333333332</v>
      </c>
      <c r="AB8" s="13">
        <f>[4]Junho!$B$31</f>
        <v>24.579166666666666</v>
      </c>
      <c r="AC8" s="13">
        <f>[4]Junho!$B$32</f>
        <v>23.579166666666666</v>
      </c>
      <c r="AD8" s="13">
        <f>[4]Junho!$B$33</f>
        <v>24.362500000000001</v>
      </c>
      <c r="AE8" s="13">
        <f>[4]Junho!$B$34</f>
        <v>23.916666666666671</v>
      </c>
      <c r="AF8" s="80">
        <f t="shared" si="1"/>
        <v>21.060972222222219</v>
      </c>
    </row>
    <row r="9" spans="1:33" ht="17.100000000000001" customHeight="1" x14ac:dyDescent="0.2">
      <c r="A9" s="135" t="s">
        <v>48</v>
      </c>
      <c r="B9" s="13">
        <f>[5]Junho!$B$5</f>
        <v>19.749999999999996</v>
      </c>
      <c r="C9" s="13">
        <f>[5]Junho!$B$6</f>
        <v>14.0625</v>
      </c>
      <c r="D9" s="13">
        <f>[5]Junho!$B$7</f>
        <v>12.6875</v>
      </c>
      <c r="E9" s="13">
        <f>[5]Junho!$B$8</f>
        <v>12.575000000000001</v>
      </c>
      <c r="F9" s="13">
        <f>[5]Junho!$B$9</f>
        <v>13.562499999999998</v>
      </c>
      <c r="G9" s="13">
        <f>[5]Junho!$B$10</f>
        <v>13.820833333333333</v>
      </c>
      <c r="H9" s="13">
        <f>[5]Junho!$B$11</f>
        <v>13.604166666666666</v>
      </c>
      <c r="I9" s="13">
        <f>[5]Junho!$B$12</f>
        <v>13.258333333333331</v>
      </c>
      <c r="J9" s="13">
        <f>[5]Junho!$B$13</f>
        <v>19.483333333333338</v>
      </c>
      <c r="K9" s="13">
        <f>[5]Junho!$B$14</f>
        <v>24.645833333333329</v>
      </c>
      <c r="L9" s="13">
        <f>[5]Junho!$B$15</f>
        <v>25.099999999999998</v>
      </c>
      <c r="M9" s="13">
        <f>[5]Junho!$B$16</f>
        <v>23.837500000000006</v>
      </c>
      <c r="N9" s="13">
        <f>[5]Junho!$B$17</f>
        <v>14.875</v>
      </c>
      <c r="O9" s="13">
        <f>[5]Junho!$B$18</f>
        <v>12.254166666666663</v>
      </c>
      <c r="P9" s="13">
        <f>[5]Junho!$B$19</f>
        <v>12.062499999999998</v>
      </c>
      <c r="Q9" s="13">
        <f>[5]Junho!$B$20</f>
        <v>12.158333333333331</v>
      </c>
      <c r="R9" s="13">
        <f>[5]Junho!$B$21</f>
        <v>12.9625</v>
      </c>
      <c r="S9" s="13">
        <f>[5]Junho!$B$22</f>
        <v>16.05</v>
      </c>
      <c r="T9" s="13">
        <f>[5]Junho!$B$23</f>
        <v>18.099999999999998</v>
      </c>
      <c r="U9" s="13">
        <f>[5]Junho!$B$24</f>
        <v>19.583333333333332</v>
      </c>
      <c r="V9" s="13">
        <f>[5]Junho!$B$25</f>
        <v>20.425000000000001</v>
      </c>
      <c r="W9" s="13">
        <f>[5]Junho!$B$26</f>
        <v>20.791666666666664</v>
      </c>
      <c r="X9" s="13">
        <f>[5]Junho!$B$27</f>
        <v>22.033333333333335</v>
      </c>
      <c r="Y9" s="13">
        <f>[5]Junho!$B$28</f>
        <v>22.841666666666669</v>
      </c>
      <c r="Z9" s="13">
        <f>[5]Junho!$B$29</f>
        <v>17.454166666666669</v>
      </c>
      <c r="AA9" s="13">
        <f>[5]Junho!$B$30</f>
        <v>24.208333333333332</v>
      </c>
      <c r="AB9" s="13">
        <f>[5]Junho!$B$31</f>
        <v>24.579166666666666</v>
      </c>
      <c r="AC9" s="13">
        <f>[5]Junho!$B$32</f>
        <v>23.579166666666666</v>
      </c>
      <c r="AD9" s="13">
        <f>[5]Junho!$B$33</f>
        <v>22.3125</v>
      </c>
      <c r="AE9" s="13">
        <f>[5]Junho!$B$34</f>
        <v>22.941666666666674</v>
      </c>
      <c r="AF9" s="80">
        <f t="shared" si="1"/>
        <v>18.186666666666667</v>
      </c>
      <c r="AG9" s="19" t="s">
        <v>54</v>
      </c>
    </row>
    <row r="10" spans="1:33" ht="17.100000000000001" customHeight="1" x14ac:dyDescent="0.2">
      <c r="A10" s="135" t="s">
        <v>2</v>
      </c>
      <c r="B10" s="13">
        <f>[6]Junho!$B$5</f>
        <v>21.241666666666667</v>
      </c>
      <c r="C10" s="13">
        <f>[6]Junho!$B$6</f>
        <v>17.75416666666667</v>
      </c>
      <c r="D10" s="13">
        <f>[6]Junho!$B$7</f>
        <v>15.720833333333331</v>
      </c>
      <c r="E10" s="13">
        <f>[6]Junho!$B$8</f>
        <v>17.333333333333332</v>
      </c>
      <c r="F10" s="13">
        <f>[6]Junho!$B$9</f>
        <v>17.629166666666666</v>
      </c>
      <c r="G10" s="13">
        <f>[6]Junho!$B$10</f>
        <v>17.866666666666667</v>
      </c>
      <c r="H10" s="13">
        <f>[6]Junho!$B$11</f>
        <v>16.474999999999998</v>
      </c>
      <c r="I10" s="13">
        <f>[6]Junho!$B$12</f>
        <v>15.4625</v>
      </c>
      <c r="J10" s="13">
        <f>[6]Junho!$B$13</f>
        <v>21.083333333333332</v>
      </c>
      <c r="K10" s="13">
        <f>[6]Junho!$B$14</f>
        <v>24.029166666666669</v>
      </c>
      <c r="L10" s="13">
        <f>[6]Junho!$B$15</f>
        <v>24.770833333333332</v>
      </c>
      <c r="M10" s="13">
        <f>[6]Junho!$B$16</f>
        <v>24.129166666666663</v>
      </c>
      <c r="N10" s="13">
        <f>[6]Junho!$B$17</f>
        <v>17.429166666666667</v>
      </c>
      <c r="O10" s="13">
        <f>[6]Junho!$B$18</f>
        <v>15.237500000000002</v>
      </c>
      <c r="P10" s="13">
        <f>[6]Junho!$B$19</f>
        <v>14.7125</v>
      </c>
      <c r="Q10" s="13">
        <f>[6]Junho!$B$20</f>
        <v>14.374999999999998</v>
      </c>
      <c r="R10" s="13">
        <f>[6]Junho!$B$21</f>
        <v>17.741666666666664</v>
      </c>
      <c r="S10" s="13">
        <f>[6]Junho!$B$22</f>
        <v>19.783333333333335</v>
      </c>
      <c r="T10" s="13">
        <f>[6]Junho!$B$23</f>
        <v>21.354166666666671</v>
      </c>
      <c r="U10" s="13">
        <f>[6]Junho!$B$24</f>
        <v>22.870833333333334</v>
      </c>
      <c r="V10" s="13">
        <f>[6]Junho!$B$25</f>
        <v>22.679166666666671</v>
      </c>
      <c r="W10" s="13">
        <f>[6]Junho!$B$26</f>
        <v>23.241666666666664</v>
      </c>
      <c r="X10" s="13">
        <f>[6]Junho!$B$27</f>
        <v>22.587500000000002</v>
      </c>
      <c r="Y10" s="13">
        <f>[6]Junho!$B$28</f>
        <v>23.304166666666674</v>
      </c>
      <c r="Z10" s="13">
        <f>[6]Junho!$B$29</f>
        <v>23.158333333333335</v>
      </c>
      <c r="AA10" s="13">
        <f>[6]Junho!$B$30</f>
        <v>24.183333333333337</v>
      </c>
      <c r="AB10" s="13">
        <f>[6]Junho!$B$31</f>
        <v>23.724999999999998</v>
      </c>
      <c r="AC10" s="13">
        <f>[6]Junho!$B$32</f>
        <v>23.895833333333339</v>
      </c>
      <c r="AD10" s="13">
        <f>[6]Junho!$B$33</f>
        <v>23.012499999999999</v>
      </c>
      <c r="AE10" s="13">
        <f>[6]Junho!$B$34</f>
        <v>22.820833333333329</v>
      </c>
      <c r="AF10" s="80">
        <f t="shared" si="1"/>
        <v>20.320277777777783</v>
      </c>
    </row>
    <row r="11" spans="1:33" ht="17.100000000000001" customHeight="1" x14ac:dyDescent="0.2">
      <c r="A11" s="135" t="s">
        <v>3</v>
      </c>
      <c r="B11" s="13">
        <f>[7]Junho!$B$5</f>
        <v>24.775000000000002</v>
      </c>
      <c r="C11" s="13">
        <f>[7]Junho!$B$6</f>
        <v>23.461111111111116</v>
      </c>
      <c r="D11" s="13">
        <f>[7]Junho!$B$7</f>
        <v>22.324999999999999</v>
      </c>
      <c r="E11" s="13">
        <f>[7]Junho!$B$8</f>
        <v>24.900000000000002</v>
      </c>
      <c r="F11" s="13">
        <f>[7]Junho!$B$9</f>
        <v>22.971428571428575</v>
      </c>
      <c r="G11" s="13">
        <f>[7]Junho!$B$10</f>
        <v>23.471428571428572</v>
      </c>
      <c r="H11" s="13">
        <f>[7]Junho!$B$11</f>
        <v>22.175000000000001</v>
      </c>
      <c r="I11" s="13">
        <f>[7]Junho!$B$12</f>
        <v>22.34</v>
      </c>
      <c r="J11" s="13">
        <f>[7]Junho!$B$13</f>
        <v>23.212499999999999</v>
      </c>
      <c r="K11" s="13">
        <f>[7]Junho!$B$14</f>
        <v>28.537500000000001</v>
      </c>
      <c r="L11" s="13">
        <f>[7]Junho!$B$15</f>
        <v>27.757142857142856</v>
      </c>
      <c r="M11" s="13">
        <f>[7]Junho!$B$16</f>
        <v>28.661538461538463</v>
      </c>
      <c r="N11" s="13">
        <f>[7]Junho!$B$17</f>
        <v>24.638095238095243</v>
      </c>
      <c r="O11" s="13">
        <f>[7]Junho!$B$18</f>
        <v>22.031818181818178</v>
      </c>
      <c r="P11" s="13">
        <f>[7]Junho!$B$19</f>
        <v>21.794444444444441</v>
      </c>
      <c r="Q11" s="13">
        <f>[7]Junho!$B$20</f>
        <v>22.387499999999999</v>
      </c>
      <c r="R11" s="13">
        <f>[7]Junho!$B$21</f>
        <v>22.621052631578948</v>
      </c>
      <c r="S11" s="13">
        <f>[7]Junho!$B$22</f>
        <v>22.028571428571425</v>
      </c>
      <c r="T11" s="13">
        <f>[7]Junho!$B$23</f>
        <v>22.47727272727273</v>
      </c>
      <c r="U11" s="13">
        <f>[7]Junho!$B$24</f>
        <v>20.977272727272727</v>
      </c>
      <c r="V11" s="13">
        <f>[7]Junho!$B$25</f>
        <v>22.310000000000002</v>
      </c>
      <c r="W11" s="13">
        <f>[7]Junho!$B$26</f>
        <v>24.557894736842105</v>
      </c>
      <c r="X11" s="13">
        <f>[7]Junho!$B$27</f>
        <v>25.08</v>
      </c>
      <c r="Y11" s="13">
        <f>[7]Junho!$B$28</f>
        <v>25.077777777777783</v>
      </c>
      <c r="Z11" s="13">
        <f>[7]Junho!$B$29</f>
        <v>23.085000000000001</v>
      </c>
      <c r="AA11" s="13">
        <f>[7]Junho!$B$30</f>
        <v>22.980952380952381</v>
      </c>
      <c r="AB11" s="13">
        <f>[7]Junho!$B$31</f>
        <v>23.742105263157896</v>
      </c>
      <c r="AC11" s="13">
        <f>[7]Junho!$B$32</f>
        <v>23.873684210526314</v>
      </c>
      <c r="AD11" s="13">
        <f>[7]Junho!$B$33</f>
        <v>22.685714285714283</v>
      </c>
      <c r="AE11" s="13">
        <f>[7]Junho!$B$34</f>
        <v>22.363636363636363</v>
      </c>
      <c r="AF11" s="80">
        <f>AVERAGE(B11:AE11)</f>
        <v>23.643348065677017</v>
      </c>
    </row>
    <row r="12" spans="1:33" ht="17.100000000000001" customHeight="1" x14ac:dyDescent="0.2">
      <c r="A12" s="135" t="s">
        <v>4</v>
      </c>
      <c r="B12" s="13">
        <f>[8]Junho!$B$5</f>
        <v>21.337500000000002</v>
      </c>
      <c r="C12" s="13">
        <f>[8]Junho!$B$6</f>
        <v>21.67916666666666</v>
      </c>
      <c r="D12" s="13">
        <f>[8]Junho!$B$7</f>
        <v>18.058333333333334</v>
      </c>
      <c r="E12" s="13">
        <f>[8]Junho!$B$8</f>
        <v>18.379166666666666</v>
      </c>
      <c r="F12" s="13">
        <f>[8]Junho!$B$9</f>
        <v>19.658333333333331</v>
      </c>
      <c r="G12" s="13">
        <f>[8]Junho!$B$10</f>
        <v>17.791666666666668</v>
      </c>
      <c r="H12" s="13">
        <f>[8]Junho!$B$11</f>
        <v>17.537499999999994</v>
      </c>
      <c r="I12" s="13">
        <f>[8]Junho!$B$12</f>
        <v>17.416666666666668</v>
      </c>
      <c r="J12" s="13">
        <f>[8]Junho!$B$13</f>
        <v>20.00416666666667</v>
      </c>
      <c r="K12" s="13">
        <f>[8]Junho!$B$14</f>
        <v>23.412499999999998</v>
      </c>
      <c r="L12" s="13">
        <f>[8]Junho!$B$15</f>
        <v>23.529166666666669</v>
      </c>
      <c r="M12" s="13">
        <f>[8]Junho!$B$16</f>
        <v>23.725000000000005</v>
      </c>
      <c r="N12" s="13">
        <f>[8]Junho!$B$17</f>
        <v>21.262499999999999</v>
      </c>
      <c r="O12" s="13">
        <f>[8]Junho!$B$18</f>
        <v>17.420833333333338</v>
      </c>
      <c r="P12" s="13">
        <f>[8]Junho!$B$19</f>
        <v>16.687499999999996</v>
      </c>
      <c r="Q12" s="13">
        <f>[8]Junho!$B$20</f>
        <v>16.291666666666664</v>
      </c>
      <c r="R12" s="13">
        <f>[8]Junho!$B$21</f>
        <v>18.150000000000002</v>
      </c>
      <c r="S12" s="13">
        <f>[8]Junho!$B$22</f>
        <v>18.995833333333334</v>
      </c>
      <c r="T12" s="13">
        <f>[8]Junho!$B$23</f>
        <v>20.708333333333332</v>
      </c>
      <c r="U12" s="13">
        <f>[8]Junho!$B$24</f>
        <v>21.412500000000005</v>
      </c>
      <c r="V12" s="13">
        <f>[8]Junho!$B$25</f>
        <v>21.425000000000001</v>
      </c>
      <c r="W12" s="13">
        <f>[8]Junho!$B$26</f>
        <v>21.720833333333331</v>
      </c>
      <c r="X12" s="13">
        <f>[8]Junho!$B$27</f>
        <v>21.775000000000002</v>
      </c>
      <c r="Y12" s="13">
        <f>[8]Junho!$B$28</f>
        <v>22.608333333333331</v>
      </c>
      <c r="Z12" s="13">
        <f>[8]Junho!$B$29</f>
        <v>21.787500000000005</v>
      </c>
      <c r="AA12" s="13">
        <f>[8]Junho!$B$30</f>
        <v>22.349999999999998</v>
      </c>
      <c r="AB12" s="13">
        <f>[8]Junho!$B$31</f>
        <v>22.420833333333334</v>
      </c>
      <c r="AC12" s="13">
        <f>[8]Junho!$B$32</f>
        <v>22.312499999999996</v>
      </c>
      <c r="AD12" s="13">
        <f>[8]Junho!$B$33</f>
        <v>22.387499999999999</v>
      </c>
      <c r="AE12" s="13">
        <f>[8]Junho!$B$34</f>
        <v>21.879166666666666</v>
      </c>
      <c r="AF12" s="80">
        <f t="shared" ref="AF12:AF13" si="2">AVERAGE(B12:AE12)</f>
        <v>20.470833333333339</v>
      </c>
    </row>
    <row r="13" spans="1:33" ht="17.100000000000001" customHeight="1" x14ac:dyDescent="0.2">
      <c r="A13" s="135" t="s">
        <v>5</v>
      </c>
      <c r="B13" s="13">
        <f>[9]Junho!$B$5</f>
        <v>18</v>
      </c>
      <c r="C13" s="13">
        <f>[9]Junho!$B$6</f>
        <v>14.24</v>
      </c>
      <c r="D13" s="13">
        <f>[9]Junho!$B$7</f>
        <v>15.133333333333333</v>
      </c>
      <c r="E13" s="13">
        <f>[9]Junho!$B$8</f>
        <v>15.237500000000001</v>
      </c>
      <c r="F13" s="13">
        <f>[9]Junho!$B$9</f>
        <v>15.828571428571427</v>
      </c>
      <c r="G13" s="13">
        <f>[9]Junho!$B$10</f>
        <v>17.0625</v>
      </c>
      <c r="H13" s="13">
        <f>[9]Junho!$B$11</f>
        <v>16.55</v>
      </c>
      <c r="I13" s="13">
        <f>[9]Junho!$B$12</f>
        <v>17.784615384615385</v>
      </c>
      <c r="J13" s="13">
        <f>[9]Junho!$B$13</f>
        <v>22.792307692307688</v>
      </c>
      <c r="K13" s="13">
        <f>[9]Junho!$B$14</f>
        <v>24.354999999999997</v>
      </c>
      <c r="L13" s="13">
        <f>[9]Junho!$B$15</f>
        <v>27.131250000000001</v>
      </c>
      <c r="M13" s="13">
        <f>[9]Junho!$B$16</f>
        <v>25.572222222222219</v>
      </c>
      <c r="N13" s="13">
        <f>[9]Junho!$B$17</f>
        <v>17.554545454545455</v>
      </c>
      <c r="O13" s="13">
        <f>[9]Junho!$B$18</f>
        <v>17.566666666666666</v>
      </c>
      <c r="P13" s="13">
        <f>[9]Junho!$B$19</f>
        <v>15.831249999999999</v>
      </c>
      <c r="Q13" s="13">
        <f>[9]Junho!$B$20</f>
        <v>14.984210526315788</v>
      </c>
      <c r="R13" s="13">
        <f>[9]Junho!$B$21</f>
        <v>18.020000000000003</v>
      </c>
      <c r="S13" s="13">
        <f>[9]Junho!$B$22</f>
        <v>18.345833333333335</v>
      </c>
      <c r="T13" s="13">
        <f>[9]Junho!$B$23</f>
        <v>20.936363636363641</v>
      </c>
      <c r="U13" s="13">
        <f>[9]Junho!$B$24</f>
        <v>23.380952380952383</v>
      </c>
      <c r="V13" s="13">
        <f>[9]Junho!$B$25</f>
        <v>24.828571428571429</v>
      </c>
      <c r="W13" s="13">
        <f>[9]Junho!$B$26</f>
        <v>25.347368421052632</v>
      </c>
      <c r="X13" s="13">
        <f>[9]Junho!$B$27</f>
        <v>26.125000000000007</v>
      </c>
      <c r="Y13" s="13">
        <f>[9]Junho!$B$28</f>
        <v>26.219999999999995</v>
      </c>
      <c r="Z13" s="13">
        <f>[9]Junho!$B$29</f>
        <v>21.987499999999997</v>
      </c>
      <c r="AA13" s="13">
        <f>[9]Junho!$B$30</f>
        <v>22.241666666666664</v>
      </c>
      <c r="AB13" s="13">
        <f>[9]Junho!$B$31</f>
        <v>26.485714285714288</v>
      </c>
      <c r="AC13" s="13">
        <f>[9]Junho!$B$32</f>
        <v>27.392307692307689</v>
      </c>
      <c r="AD13" s="13">
        <f>[9]Junho!$B$33</f>
        <v>27.25333333333333</v>
      </c>
      <c r="AE13" s="13">
        <f>[9]Junho!$B$34</f>
        <v>25.650000000000002</v>
      </c>
      <c r="AF13" s="80">
        <f t="shared" si="2"/>
        <v>20.994619462895777</v>
      </c>
    </row>
    <row r="14" spans="1:33" ht="17.100000000000001" customHeight="1" x14ac:dyDescent="0.2">
      <c r="A14" s="135" t="s">
        <v>50</v>
      </c>
      <c r="B14" s="13">
        <f>[10]Junho!$B$5</f>
        <v>21.879166666666666</v>
      </c>
      <c r="C14" s="13">
        <f>[10]Junho!$B$6</f>
        <v>21.025000000000002</v>
      </c>
      <c r="D14" s="13">
        <f>[10]Junho!$B$7</f>
        <v>19.095833333333335</v>
      </c>
      <c r="E14" s="13">
        <f>[10]Junho!$B$8</f>
        <v>19.841666666666665</v>
      </c>
      <c r="F14" s="13">
        <f>[10]Junho!$B$9</f>
        <v>20.100000000000001</v>
      </c>
      <c r="G14" s="13">
        <f>[10]Junho!$B$10</f>
        <v>17.804166666666667</v>
      </c>
      <c r="H14" s="13">
        <f>[10]Junho!$B$11</f>
        <v>16.824999999999999</v>
      </c>
      <c r="I14" s="13">
        <f>[10]Junho!$B$12</f>
        <v>18.429166666666671</v>
      </c>
      <c r="J14" s="13">
        <f>[10]Junho!$B$13</f>
        <v>21.070833333333333</v>
      </c>
      <c r="K14" s="13">
        <f>[10]Junho!$B$14</f>
        <v>23.724999999999998</v>
      </c>
      <c r="L14" s="13">
        <f>[10]Junho!$B$15</f>
        <v>24.483333333333331</v>
      </c>
      <c r="M14" s="13">
        <f>[10]Junho!$B$16</f>
        <v>23.629166666666663</v>
      </c>
      <c r="N14" s="13">
        <f>[10]Junho!$B$17</f>
        <v>22.037500000000005</v>
      </c>
      <c r="O14" s="13">
        <f>[10]Junho!$B$18</f>
        <v>19.241666666666667</v>
      </c>
      <c r="P14" s="13">
        <f>[10]Junho!$B$19</f>
        <v>18.045833333333334</v>
      </c>
      <c r="Q14" s="13">
        <f>[10]Junho!$B$20</f>
        <v>18.1875</v>
      </c>
      <c r="R14" s="13">
        <f>[10]Junho!$B$21</f>
        <v>19.3</v>
      </c>
      <c r="S14" s="13">
        <f>[10]Junho!$B$22</f>
        <v>20.662500000000001</v>
      </c>
      <c r="T14" s="13">
        <f>[10]Junho!$B$23</f>
        <v>21.529166666666669</v>
      </c>
      <c r="U14" s="13">
        <f>[10]Junho!$B$24</f>
        <v>20.687500000000004</v>
      </c>
      <c r="V14" s="13">
        <f>[10]Junho!$B$25</f>
        <v>21.916666666666661</v>
      </c>
      <c r="W14" s="13">
        <f>[10]Junho!$B$26</f>
        <v>20.654166666666665</v>
      </c>
      <c r="X14" s="13">
        <f>[10]Junho!$B$27</f>
        <v>20.983333333333331</v>
      </c>
      <c r="Y14" s="13">
        <f>[10]Junho!$B$28</f>
        <v>22.474999999999998</v>
      </c>
      <c r="Z14" s="13">
        <f>[10]Junho!$B$29</f>
        <v>21.804166666666664</v>
      </c>
      <c r="AA14" s="13">
        <f>[10]Junho!$B$30</f>
        <v>22.045833333333334</v>
      </c>
      <c r="AB14" s="13">
        <f>[10]Junho!$B$31</f>
        <v>21.741666666666671</v>
      </c>
      <c r="AC14" s="13">
        <f>[10]Junho!$B$32</f>
        <v>21.933333333333326</v>
      </c>
      <c r="AD14" s="13">
        <f>[10]Junho!$B$33</f>
        <v>21.745833333333334</v>
      </c>
      <c r="AE14" s="13">
        <f>[10]Junho!$B$34</f>
        <v>21.337499999999995</v>
      </c>
      <c r="AF14" s="80">
        <f>AVERAGE(B14:AE14)</f>
        <v>20.807916666666664</v>
      </c>
    </row>
    <row r="15" spans="1:33" ht="17.100000000000001" customHeight="1" x14ac:dyDescent="0.2">
      <c r="A15" s="135" t="s">
        <v>6</v>
      </c>
      <c r="B15" s="13">
        <f>[11]Junho!$B$5</f>
        <v>22.858333333333334</v>
      </c>
      <c r="C15" s="13">
        <f>[11]Junho!$B$6</f>
        <v>20.516666666666666</v>
      </c>
      <c r="D15" s="13">
        <f>[11]Junho!$B$7</f>
        <v>18.845833333333331</v>
      </c>
      <c r="E15" s="13">
        <f>[11]Junho!$B$8</f>
        <v>19.454166666666669</v>
      </c>
      <c r="F15" s="13">
        <f>[11]Junho!$B$9</f>
        <v>19.320833333333336</v>
      </c>
      <c r="G15" s="13">
        <f>[11]Junho!$B$10</f>
        <v>18.329166666666662</v>
      </c>
      <c r="H15" s="13">
        <f>[11]Junho!$B$11</f>
        <v>18.566666666666666</v>
      </c>
      <c r="I15" s="13">
        <f>[11]Junho!$B$12</f>
        <v>18.220833333333335</v>
      </c>
      <c r="J15" s="13">
        <f>[11]Junho!$B$13</f>
        <v>20.720833333333335</v>
      </c>
      <c r="K15" s="13">
        <f>[11]Junho!$B$14</f>
        <v>23.945833333333329</v>
      </c>
      <c r="L15" s="13">
        <f>[11]Junho!$B$15</f>
        <v>25.275000000000002</v>
      </c>
      <c r="M15" s="13">
        <f>[11]Junho!$B$16</f>
        <v>24.604166666666661</v>
      </c>
      <c r="N15" s="13">
        <f>[11]Junho!$B$17</f>
        <v>22.883333333333336</v>
      </c>
      <c r="O15" s="13">
        <f>[11]Junho!$B$18</f>
        <v>20.495833333333334</v>
      </c>
      <c r="P15" s="13">
        <f>[11]Junho!$B$19</f>
        <v>18.754166666666666</v>
      </c>
      <c r="Q15" s="13">
        <f>[11]Junho!$B$20</f>
        <v>17.291666666666668</v>
      </c>
      <c r="R15" s="13">
        <f>[11]Junho!$B$21</f>
        <v>18.904166666666665</v>
      </c>
      <c r="S15" s="13">
        <f>[11]Junho!$B$22</f>
        <v>21.229166666666668</v>
      </c>
      <c r="T15" s="13">
        <f>[11]Junho!$B$23</f>
        <v>22.004166666666666</v>
      </c>
      <c r="U15" s="13">
        <f>[11]Junho!$B$24</f>
        <v>20.812499999999996</v>
      </c>
      <c r="V15" s="13">
        <f>[11]Junho!$B$25</f>
        <v>20.420833333333338</v>
      </c>
      <c r="W15" s="13">
        <f>[11]Junho!$B$26</f>
        <v>21.737499999999997</v>
      </c>
      <c r="X15" s="13">
        <f>[11]Junho!$B$27</f>
        <v>20.554166666666667</v>
      </c>
      <c r="Y15" s="13">
        <f>[11]Junho!$B$28</f>
        <v>22.224999999999998</v>
      </c>
      <c r="Z15" s="13">
        <f>[11]Junho!$B$29</f>
        <v>21.683333333333334</v>
      </c>
      <c r="AA15" s="13">
        <f>[11]Junho!$B$30</f>
        <v>21.745833333333334</v>
      </c>
      <c r="AB15" s="13">
        <f>[11]Junho!$B$31</f>
        <v>21.679166666666664</v>
      </c>
      <c r="AC15" s="13">
        <f>[11]Junho!$B$32</f>
        <v>22.404166666666669</v>
      </c>
      <c r="AD15" s="13">
        <f>[11]Junho!$B$33</f>
        <v>21.658333333333335</v>
      </c>
      <c r="AE15" s="13">
        <f>[11]Junho!$B$34</f>
        <v>20.9375</v>
      </c>
      <c r="AF15" s="80">
        <f t="shared" ref="AF15:AF30" si="3">AVERAGE(B15:AE15)</f>
        <v>20.935972222222222</v>
      </c>
      <c r="AG15" s="19" t="s">
        <v>54</v>
      </c>
    </row>
    <row r="16" spans="1:33" ht="17.100000000000001" customHeight="1" x14ac:dyDescent="0.2">
      <c r="A16" s="135" t="s">
        <v>7</v>
      </c>
      <c r="B16" s="13">
        <f>[12]Junho!$B$5</f>
        <v>21.462500000000002</v>
      </c>
      <c r="C16" s="13">
        <f>[12]Junho!$B$6</f>
        <v>15.329166666666667</v>
      </c>
      <c r="D16" s="13">
        <f>[12]Junho!$B$7</f>
        <v>13.195833333333335</v>
      </c>
      <c r="E16" s="13">
        <f>[12]Junho!$B$8</f>
        <v>14.012499999999998</v>
      </c>
      <c r="F16" s="13">
        <f>[12]Junho!$B$9</f>
        <v>15.012499999999998</v>
      </c>
      <c r="G16" s="13">
        <f>[12]Junho!$B$10</f>
        <v>14</v>
      </c>
      <c r="H16" s="13">
        <f>[12]Junho!$B$11</f>
        <v>13.354166666666664</v>
      </c>
      <c r="I16" s="13">
        <f>[12]Junho!$B$12</f>
        <v>12.579166666666667</v>
      </c>
      <c r="J16" s="13">
        <f>[12]Junho!$B$13</f>
        <v>17.845833333333335</v>
      </c>
      <c r="K16" s="13">
        <f>[12]Junho!$B$14</f>
        <v>21.259090909090904</v>
      </c>
      <c r="L16" s="13">
        <f>[12]Junho!$B$15</f>
        <v>23.216666666666669</v>
      </c>
      <c r="M16" s="13">
        <f>[12]Junho!$B$16</f>
        <v>22.191666666666666</v>
      </c>
      <c r="N16" s="13">
        <f>[12]Junho!$B$17</f>
        <v>14.129166666666668</v>
      </c>
      <c r="O16" s="13">
        <f>[12]Junho!$B$18</f>
        <v>11.316666666666668</v>
      </c>
      <c r="P16" s="13">
        <f>[12]Junho!$B$19</f>
        <v>11.683333333333335</v>
      </c>
      <c r="Q16" s="13">
        <f>[12]Junho!$B$20</f>
        <v>12.537500000000001</v>
      </c>
      <c r="R16" s="13">
        <f>[12]Junho!$B$21</f>
        <v>13.666666666666666</v>
      </c>
      <c r="S16" s="13">
        <f>[12]Junho!$B$22</f>
        <v>16.987500000000001</v>
      </c>
      <c r="T16" s="13">
        <f>[12]Junho!$B$23</f>
        <v>19.000000000000004</v>
      </c>
      <c r="U16" s="13">
        <f>[12]Junho!$B$24</f>
        <v>21.333333333333332</v>
      </c>
      <c r="V16" s="13">
        <f>[12]Junho!$B$25</f>
        <v>21.762499999999999</v>
      </c>
      <c r="W16" s="13">
        <f>[12]Junho!$B$26</f>
        <v>22.450000000000003</v>
      </c>
      <c r="X16" s="13">
        <f>[12]Junho!$B$27</f>
        <v>22.566666666666663</v>
      </c>
      <c r="Y16" s="13">
        <f>[12]Junho!$B$28</f>
        <v>21.962500000000002</v>
      </c>
      <c r="Z16" s="13">
        <f>[12]Junho!$B$29</f>
        <v>21.024999999999999</v>
      </c>
      <c r="AA16" s="13">
        <f>[12]Junho!$B$30</f>
        <v>20.579166666666669</v>
      </c>
      <c r="AB16" s="13">
        <f>[12]Junho!$B$31</f>
        <v>23.576470588235296</v>
      </c>
      <c r="AC16" s="13">
        <f>[12]Junho!$B$32</f>
        <v>23.362500000000001</v>
      </c>
      <c r="AD16" s="13">
        <f>[12]Junho!$B$33</f>
        <v>22.491666666666664</v>
      </c>
      <c r="AE16" s="13">
        <f>[12]Junho!$B$34</f>
        <v>22.070833333333336</v>
      </c>
      <c r="AF16" s="80">
        <f t="shared" si="3"/>
        <v>18.198685383244204</v>
      </c>
    </row>
    <row r="17" spans="1:35" ht="17.100000000000001" customHeight="1" x14ac:dyDescent="0.2">
      <c r="A17" s="135" t="s">
        <v>8</v>
      </c>
      <c r="B17" s="13">
        <f>[13]Junho!$B$5</f>
        <v>19.254166666666666</v>
      </c>
      <c r="C17" s="13">
        <f>[13]Junho!$B$6</f>
        <v>15.833333333333336</v>
      </c>
      <c r="D17" s="13">
        <f>[13]Junho!$B$7</f>
        <v>13.687499999999998</v>
      </c>
      <c r="E17" s="13">
        <f>[13]Junho!$B$8</f>
        <v>14.799999999999999</v>
      </c>
      <c r="F17" s="13">
        <f>[13]Junho!$B$9</f>
        <v>14.199999999999994</v>
      </c>
      <c r="G17" s="13">
        <f>[13]Junho!$B$10</f>
        <v>13.187499999999998</v>
      </c>
      <c r="H17" s="13">
        <f>[13]Junho!$B$11</f>
        <v>13.595833333333337</v>
      </c>
      <c r="I17" s="13">
        <f>[13]Junho!$B$12</f>
        <v>12.87083333333333</v>
      </c>
      <c r="J17" s="13">
        <f>[13]Junho!$B$13</f>
        <v>16.258333333333336</v>
      </c>
      <c r="K17" s="13">
        <f>[13]Junho!$B$14</f>
        <v>20.020833333333332</v>
      </c>
      <c r="L17" s="13">
        <f>[13]Junho!$B$15</f>
        <v>24.487499999999997</v>
      </c>
      <c r="M17" s="13">
        <f>[13]Junho!$B$16</f>
        <v>23.704166666666666</v>
      </c>
      <c r="N17" s="13">
        <f>[13]Junho!$B$17</f>
        <v>13.995833333333332</v>
      </c>
      <c r="O17" s="13">
        <f>[13]Junho!$B$18</f>
        <v>10.895833333333336</v>
      </c>
      <c r="P17" s="13">
        <f>[13]Junho!$B$19</f>
        <v>11.441666666666668</v>
      </c>
      <c r="Q17" s="13">
        <f>[13]Junho!$B$20</f>
        <v>12.541666666666666</v>
      </c>
      <c r="R17" s="13">
        <f>[13]Junho!$B$21</f>
        <v>13.4375</v>
      </c>
      <c r="S17" s="13">
        <f>[13]Junho!$B$22</f>
        <v>16.387499999999999</v>
      </c>
      <c r="T17" s="13">
        <f>[13]Junho!$B$23</f>
        <v>17.512499999999999</v>
      </c>
      <c r="U17" s="13">
        <f>[13]Junho!$B$24</f>
        <v>19.275000000000002</v>
      </c>
      <c r="V17" s="13">
        <f>[13]Junho!$B$25</f>
        <v>20.704166666666669</v>
      </c>
      <c r="W17" s="13">
        <f>[13]Junho!$B$26</f>
        <v>20.587499999999999</v>
      </c>
      <c r="X17" s="13">
        <f>[13]Junho!$B$27</f>
        <v>21.933333333333326</v>
      </c>
      <c r="Y17" s="13">
        <f>[13]Junho!$B$28</f>
        <v>20.395833333333336</v>
      </c>
      <c r="Z17" s="13">
        <f>[13]Junho!$B$29</f>
        <v>20.120833333333334</v>
      </c>
      <c r="AA17" s="13">
        <f>[13]Junho!$B$30</f>
        <v>18.645833333333332</v>
      </c>
      <c r="AB17" s="13">
        <f>[13]Junho!$B$31</f>
        <v>21.454166666666666</v>
      </c>
      <c r="AC17" s="13">
        <f>[13]Junho!$B$32</f>
        <v>21.037500000000001</v>
      </c>
      <c r="AD17" s="13">
        <f>[13]Junho!$B$33</f>
        <v>21.995833333333334</v>
      </c>
      <c r="AE17" s="13">
        <f>[13]Junho!$B$34</f>
        <v>21.945833333333336</v>
      </c>
      <c r="AF17" s="80">
        <f t="shared" si="3"/>
        <v>17.540277777777774</v>
      </c>
    </row>
    <row r="18" spans="1:35" ht="17.100000000000001" customHeight="1" x14ac:dyDescent="0.2">
      <c r="A18" s="135" t="s">
        <v>9</v>
      </c>
      <c r="B18" s="13">
        <f>[14]Junho!$B$5</f>
        <v>21.958333333333332</v>
      </c>
      <c r="C18" s="13">
        <f>[14]Junho!$B$6</f>
        <v>17.862500000000001</v>
      </c>
      <c r="D18" s="13">
        <f>[14]Junho!$B$7</f>
        <v>14.783333333333331</v>
      </c>
      <c r="E18" s="13">
        <f>[14]Junho!$B$8</f>
        <v>15.925000000000002</v>
      </c>
      <c r="F18" s="13">
        <f>[14]Junho!$B$9</f>
        <v>16.975000000000005</v>
      </c>
      <c r="G18" s="13">
        <f>[14]Junho!$B$10</f>
        <v>15.225000000000001</v>
      </c>
      <c r="H18" s="13">
        <f>[14]Junho!$B$11</f>
        <v>14.591666666666667</v>
      </c>
      <c r="I18" s="13">
        <f>[14]Junho!$B$12</f>
        <v>14.225000000000001</v>
      </c>
      <c r="J18" s="13">
        <f>[14]Junho!$B$13</f>
        <v>18.870833333333326</v>
      </c>
      <c r="K18" s="13">
        <f>[14]Junho!$B$14</f>
        <v>22.958333333333329</v>
      </c>
      <c r="L18" s="13">
        <f>[14]Junho!$B$15</f>
        <v>25.016666666666666</v>
      </c>
      <c r="M18" s="13">
        <f>[14]Junho!$B$16</f>
        <v>23.066666666666674</v>
      </c>
      <c r="N18" s="13">
        <f>[14]Junho!$B$17</f>
        <v>15.966666666666669</v>
      </c>
      <c r="O18" s="13">
        <f>[14]Junho!$B$18</f>
        <v>12.995833333333335</v>
      </c>
      <c r="P18" s="13">
        <f>[14]Junho!$B$19</f>
        <v>12.766666666666667</v>
      </c>
      <c r="Q18" s="13">
        <f>[14]Junho!$B$20</f>
        <v>13.887500000000001</v>
      </c>
      <c r="R18" s="13">
        <f>[14]Junho!$B$21</f>
        <v>15.583333333333334</v>
      </c>
      <c r="S18" s="13">
        <f>[14]Junho!$B$22</f>
        <v>18.529166666666665</v>
      </c>
      <c r="T18" s="13">
        <f>[14]Junho!$B$23</f>
        <v>19.545833333333338</v>
      </c>
      <c r="U18" s="13">
        <f>[14]Junho!$B$24</f>
        <v>21.737500000000001</v>
      </c>
      <c r="V18" s="13">
        <f>[14]Junho!$B$25</f>
        <v>22.179166666666664</v>
      </c>
      <c r="W18" s="13">
        <f>[14]Junho!$B$26</f>
        <v>23.037500000000005</v>
      </c>
      <c r="X18" s="13">
        <f>[14]Junho!$B$27</f>
        <v>23.212499999999995</v>
      </c>
      <c r="Y18" s="13">
        <f>[14]Junho!$B$28</f>
        <v>23.283333333333335</v>
      </c>
      <c r="Z18" s="13">
        <f>[14]Junho!$B$29</f>
        <v>23.904166666666665</v>
      </c>
      <c r="AA18" s="13">
        <f>[14]Junho!$B$30</f>
        <v>22.5625</v>
      </c>
      <c r="AB18" s="13">
        <f>[14]Junho!$B$31</f>
        <v>23.900000000000002</v>
      </c>
      <c r="AC18" s="13">
        <f>[14]Junho!$B$32</f>
        <v>23.154166666666669</v>
      </c>
      <c r="AD18" s="13">
        <f>[14]Junho!$B$33</f>
        <v>23.854166666666668</v>
      </c>
      <c r="AE18" s="13">
        <f>[14]Junho!$B$34</f>
        <v>24.024999999999995</v>
      </c>
      <c r="AF18" s="80">
        <f t="shared" si="3"/>
        <v>19.519444444444442</v>
      </c>
    </row>
    <row r="19" spans="1:35" ht="17.100000000000001" customHeight="1" x14ac:dyDescent="0.2">
      <c r="A19" s="135" t="s">
        <v>49</v>
      </c>
      <c r="B19" s="13">
        <f>[15]Junho!$B$5</f>
        <v>21.354166666666668</v>
      </c>
      <c r="C19" s="13">
        <f>[15]Junho!$B$6</f>
        <v>15.112499999999997</v>
      </c>
      <c r="D19" s="13">
        <f>[15]Junho!$B$7</f>
        <v>13.991666666666665</v>
      </c>
      <c r="E19" s="13">
        <f>[15]Junho!$B$8</f>
        <v>14.358333333333333</v>
      </c>
      <c r="F19" s="13">
        <f>[15]Junho!$B$9</f>
        <v>15.204166666666666</v>
      </c>
      <c r="G19" s="13">
        <f>[15]Junho!$B$10</f>
        <v>15.916666666666666</v>
      </c>
      <c r="H19" s="13">
        <f>[15]Junho!$B$11</f>
        <v>14.999999999999998</v>
      </c>
      <c r="I19" s="13">
        <f>[15]Junho!$B$12</f>
        <v>13.795833333333334</v>
      </c>
      <c r="J19" s="13">
        <f>[15]Junho!$B$13</f>
        <v>18.883333333333333</v>
      </c>
      <c r="K19" s="13">
        <f>[15]Junho!$B$14</f>
        <v>23.612499999999997</v>
      </c>
      <c r="L19" s="13">
        <f>[15]Junho!$B$15</f>
        <v>25.158333333333335</v>
      </c>
      <c r="M19" s="13">
        <f>[15]Junho!$B$16</f>
        <v>24.13333333333334</v>
      </c>
      <c r="N19" s="13">
        <f>[15]Junho!$B$17</f>
        <v>16.237500000000001</v>
      </c>
      <c r="O19" s="13">
        <f>[15]Junho!$B$18</f>
        <v>13.908333333333331</v>
      </c>
      <c r="P19" s="13">
        <f>[15]Junho!$B$19</f>
        <v>13.554166666666669</v>
      </c>
      <c r="Q19" s="13">
        <f>[15]Junho!$B$20</f>
        <v>13.758333333333333</v>
      </c>
      <c r="R19" s="13">
        <f>[15]Junho!$B$21</f>
        <v>14.883333333333333</v>
      </c>
      <c r="S19" s="13">
        <f>[15]Junho!$B$22</f>
        <v>17.95</v>
      </c>
      <c r="T19" s="13">
        <f>[15]Junho!$B$23</f>
        <v>20.441666666666666</v>
      </c>
      <c r="U19" s="13">
        <f>[15]Junho!$B$24</f>
        <v>22.460869565217394</v>
      </c>
      <c r="V19" s="13">
        <f>[15]Junho!$B$25</f>
        <v>21.066666666666666</v>
      </c>
      <c r="W19" s="13">
        <f>[15]Junho!$B$26</f>
        <v>21.500000000000004</v>
      </c>
      <c r="X19" s="13">
        <f>[15]Junho!$B$27</f>
        <v>21.529166666666665</v>
      </c>
      <c r="Y19" s="13">
        <f>[15]Junho!$B$28</f>
        <v>22.245833333333337</v>
      </c>
      <c r="Z19" s="13">
        <f>[15]Junho!$B$29</f>
        <v>19.483333333333331</v>
      </c>
      <c r="AA19" s="13">
        <f>[15]Junho!$B$30</f>
        <v>21.666666666666668</v>
      </c>
      <c r="AB19" s="13">
        <f>[15]Junho!$B$31</f>
        <v>23.291666666666661</v>
      </c>
      <c r="AC19" s="13">
        <f>[15]Junho!$B$32</f>
        <v>24.099999999999998</v>
      </c>
      <c r="AD19" s="13">
        <f>[15]Junho!$B$33</f>
        <v>22.995833333333334</v>
      </c>
      <c r="AE19" s="13">
        <f>[15]Junho!$B$34</f>
        <v>22.316666666666663</v>
      </c>
      <c r="AF19" s="80">
        <f t="shared" ref="AF19:AF25" si="4">AVERAGE(B19:AE19)</f>
        <v>18.997028985507246</v>
      </c>
    </row>
    <row r="20" spans="1:35" ht="17.100000000000001" customHeight="1" x14ac:dyDescent="0.2">
      <c r="A20" s="135" t="s">
        <v>10</v>
      </c>
      <c r="B20" s="13">
        <f>[16]Junho!$B$5</f>
        <v>21.191666666666666</v>
      </c>
      <c r="C20" s="13">
        <f>[16]Junho!$B$6</f>
        <v>15.77083333333333</v>
      </c>
      <c r="D20" s="13">
        <f>[16]Junho!$B$7</f>
        <v>13.299999999999997</v>
      </c>
      <c r="E20" s="13">
        <f>[16]Junho!$B$8</f>
        <v>13.954166666666664</v>
      </c>
      <c r="F20" s="13">
        <f>[16]Junho!$B$9</f>
        <v>14.624999999999998</v>
      </c>
      <c r="G20" s="13">
        <f>[16]Junho!$B$10</f>
        <v>13.958333333333334</v>
      </c>
      <c r="H20" s="13">
        <f>[16]Junho!$B$11</f>
        <v>13.737500000000002</v>
      </c>
      <c r="I20" s="13">
        <f>[16]Junho!$B$12</f>
        <v>12.641666666666667</v>
      </c>
      <c r="J20" s="13">
        <f>[16]Junho!$B$13</f>
        <v>18.191666666666666</v>
      </c>
      <c r="K20" s="13">
        <f>[16]Junho!$B$14</f>
        <v>21.666666666666668</v>
      </c>
      <c r="L20" s="13">
        <f>[16]Junho!$B$15</f>
        <v>24.200000000000003</v>
      </c>
      <c r="M20" s="13">
        <f>[16]Junho!$B$16</f>
        <v>24.100000000000005</v>
      </c>
      <c r="N20" s="13">
        <f>[16]Junho!$B$17</f>
        <v>14.654166666666663</v>
      </c>
      <c r="O20" s="13">
        <f>[16]Junho!$B$18</f>
        <v>11.779166666666669</v>
      </c>
      <c r="P20" s="13">
        <f>[16]Junho!$B$19</f>
        <v>11.91666666666667</v>
      </c>
      <c r="Q20" s="13">
        <f>[16]Junho!$B$20</f>
        <v>12.929166666666672</v>
      </c>
      <c r="R20" s="13">
        <f>[16]Junho!$B$21</f>
        <v>13.737500000000004</v>
      </c>
      <c r="S20" s="13">
        <f>[16]Junho!$B$22</f>
        <v>16.533333333333335</v>
      </c>
      <c r="T20" s="13">
        <f>[16]Junho!$B$23</f>
        <v>18.512499999999999</v>
      </c>
      <c r="U20" s="13">
        <f>[16]Junho!$B$24</f>
        <v>20.395833333333332</v>
      </c>
      <c r="V20" s="13">
        <f>[16]Junho!$B$25</f>
        <v>21.116666666666667</v>
      </c>
      <c r="W20" s="13">
        <f>[16]Junho!$B$26</f>
        <v>21.866666666666671</v>
      </c>
      <c r="X20" s="13">
        <f>[16]Junho!$B$27</f>
        <v>22.975000000000005</v>
      </c>
      <c r="Y20" s="13">
        <f>[16]Junho!$B$28</f>
        <v>20.979166666666671</v>
      </c>
      <c r="Z20" s="13">
        <f>[16]Junho!$B$29</f>
        <v>19.712500000000002</v>
      </c>
      <c r="AA20" s="13">
        <f>[16]Junho!$B$30</f>
        <v>19.774999999999999</v>
      </c>
      <c r="AB20" s="13">
        <f>[16]Junho!$B$31</f>
        <v>22.254166666666663</v>
      </c>
      <c r="AC20" s="13">
        <f>[16]Junho!$B$32</f>
        <v>22.683333333333337</v>
      </c>
      <c r="AD20" s="13">
        <f>[16]Junho!$B$33</f>
        <v>22.158333333333331</v>
      </c>
      <c r="AE20" s="13">
        <f>[16]Junho!$B$34</f>
        <v>21.9375</v>
      </c>
      <c r="AF20" s="80">
        <f t="shared" si="4"/>
        <v>18.108472222222222</v>
      </c>
    </row>
    <row r="21" spans="1:35" ht="17.100000000000001" customHeight="1" x14ac:dyDescent="0.2">
      <c r="A21" s="135" t="s">
        <v>11</v>
      </c>
      <c r="B21" s="13">
        <f>[17]Junho!$B$5</f>
        <v>21.304166666666664</v>
      </c>
      <c r="C21" s="13">
        <f>[17]Junho!$B$6</f>
        <v>16.474999999999998</v>
      </c>
      <c r="D21" s="13">
        <f>[17]Junho!$B$7</f>
        <v>14.708333333333336</v>
      </c>
      <c r="E21" s="13">
        <f>[17]Junho!$B$8</f>
        <v>15.37916666666667</v>
      </c>
      <c r="F21" s="13">
        <f>[17]Junho!$B$9</f>
        <v>16.675000000000001</v>
      </c>
      <c r="G21" s="13">
        <f>[17]Junho!$B$10</f>
        <v>15.775</v>
      </c>
      <c r="H21" s="13">
        <f>[17]Junho!$B$11</f>
        <v>15.133333333333333</v>
      </c>
      <c r="I21" s="13">
        <f>[17]Junho!$B$12</f>
        <v>11.954166666666666</v>
      </c>
      <c r="J21" s="13">
        <f>[17]Junho!$B$13</f>
        <v>17.308333333333334</v>
      </c>
      <c r="K21" s="13">
        <f>[17]Junho!$B$14</f>
        <v>21.916666666666671</v>
      </c>
      <c r="L21" s="13">
        <f>[17]Junho!$B$15</f>
        <v>23.062499999999996</v>
      </c>
      <c r="M21" s="13">
        <f>[17]Junho!$B$16</f>
        <v>22.637500000000003</v>
      </c>
      <c r="N21" s="13">
        <f>[17]Junho!$B$17</f>
        <v>15.950000000000001</v>
      </c>
      <c r="O21" s="13">
        <f>[17]Junho!$B$18</f>
        <v>13.258333333333335</v>
      </c>
      <c r="P21" s="13">
        <f>[17]Junho!$B$19</f>
        <v>13.399999999999999</v>
      </c>
      <c r="Q21" s="13">
        <f>[17]Junho!$B$20</f>
        <v>13.970833333333331</v>
      </c>
      <c r="R21" s="13">
        <f>[17]Junho!$B$21</f>
        <v>14.708333333333334</v>
      </c>
      <c r="S21" s="13">
        <f>[17]Junho!$B$22</f>
        <v>17.349999999999998</v>
      </c>
      <c r="T21" s="13">
        <f>[17]Junho!$B$23</f>
        <v>18.283333333333335</v>
      </c>
      <c r="U21" s="13">
        <f>[17]Junho!$B$24</f>
        <v>20.312499999999996</v>
      </c>
      <c r="V21" s="13">
        <f>[17]Junho!$B$25</f>
        <v>18.879166666666666</v>
      </c>
      <c r="W21" s="13">
        <f>[17]Junho!$B$26</f>
        <v>20.291666666666668</v>
      </c>
      <c r="X21" s="13">
        <f>[17]Junho!$B$27</f>
        <v>19.716666666666665</v>
      </c>
      <c r="Y21" s="13">
        <f>[17]Junho!$B$28</f>
        <v>20.758333333333333</v>
      </c>
      <c r="Z21" s="13">
        <f>[17]Junho!$B$29</f>
        <v>19.854166666666668</v>
      </c>
      <c r="AA21" s="13">
        <f>[17]Junho!$B$30</f>
        <v>22.1875</v>
      </c>
      <c r="AB21" s="13">
        <f>[17]Junho!$B$31</f>
        <v>22.479166666666668</v>
      </c>
      <c r="AC21" s="13">
        <f>[17]Junho!$B$32</f>
        <v>22.541666666666668</v>
      </c>
      <c r="AD21" s="13">
        <f>[17]Junho!$B$33</f>
        <v>21.583333333333332</v>
      </c>
      <c r="AE21" s="13">
        <f>[17]Junho!$B$34</f>
        <v>20.470833333333335</v>
      </c>
      <c r="AF21" s="80">
        <f t="shared" si="4"/>
        <v>18.2775</v>
      </c>
      <c r="AI21" s="19" t="s">
        <v>54</v>
      </c>
    </row>
    <row r="22" spans="1:35" ht="17.100000000000001" customHeight="1" x14ac:dyDescent="0.2">
      <c r="A22" s="135" t="s">
        <v>12</v>
      </c>
      <c r="B22" s="13" t="str">
        <f>[18]Junho!$B$5</f>
        <v>*</v>
      </c>
      <c r="C22" s="13" t="str">
        <f>[18]Junho!$B$6</f>
        <v>*</v>
      </c>
      <c r="D22" s="13" t="str">
        <f>[18]Junho!$B$7</f>
        <v>*</v>
      </c>
      <c r="E22" s="13">
        <f>[18]Junho!$B$8</f>
        <v>15.1</v>
      </c>
      <c r="F22" s="13" t="str">
        <f>[18]Junho!$B$9</f>
        <v>*</v>
      </c>
      <c r="G22" s="13" t="str">
        <f>[18]Junho!$B$10</f>
        <v>*</v>
      </c>
      <c r="H22" s="13">
        <f>[18]Junho!$B$11</f>
        <v>16.600000000000001</v>
      </c>
      <c r="I22" s="13" t="str">
        <f>[18]Junho!$B$12</f>
        <v>*</v>
      </c>
      <c r="J22" s="13" t="str">
        <f>[18]Junho!$B$13</f>
        <v>*</v>
      </c>
      <c r="K22" s="13">
        <f>[18]Junho!$B$14</f>
        <v>16.600000000000001</v>
      </c>
      <c r="L22" s="13">
        <f>[18]Junho!$B$15</f>
        <v>28.40909090909091</v>
      </c>
      <c r="M22" s="13">
        <f>[18]Junho!$B$16</f>
        <v>25.783333333333331</v>
      </c>
      <c r="N22" s="13">
        <f>[18]Junho!$B$17</f>
        <v>17.708333333333332</v>
      </c>
      <c r="O22" s="13">
        <f>[18]Junho!$B$18</f>
        <v>16.900000000000002</v>
      </c>
      <c r="P22" s="13">
        <f>[18]Junho!$B$19</f>
        <v>16.772727272727273</v>
      </c>
      <c r="Q22" s="13">
        <f>[18]Junho!$B$20</f>
        <v>16.928571428571431</v>
      </c>
      <c r="R22" s="13">
        <f>[18]Junho!$B$21</f>
        <v>19.783333333333335</v>
      </c>
      <c r="S22" s="13">
        <f>[18]Junho!$B$22</f>
        <v>20.211111111111112</v>
      </c>
      <c r="T22" s="13">
        <f>[18]Junho!$B$23</f>
        <v>21.520000000000003</v>
      </c>
      <c r="U22" s="13">
        <f>[18]Junho!$B$24</f>
        <v>24.800000000000004</v>
      </c>
      <c r="V22" s="13">
        <f>[18]Junho!$B$25</f>
        <v>23.581250000000001</v>
      </c>
      <c r="W22" s="13">
        <f>[18]Junho!$B$26</f>
        <v>24.53125</v>
      </c>
      <c r="X22" s="13">
        <f>[18]Junho!$B$27</f>
        <v>24.493749999999995</v>
      </c>
      <c r="Y22" s="13">
        <f>[18]Junho!$B$28</f>
        <v>24.386666666666667</v>
      </c>
      <c r="Z22" s="13">
        <f>[18]Junho!$B$29</f>
        <v>22.542857142857144</v>
      </c>
      <c r="AA22" s="13">
        <f>[18]Junho!$B$30</f>
        <v>25.583333333333332</v>
      </c>
      <c r="AB22" s="13">
        <f>[18]Junho!$B$31</f>
        <v>24.917647058823526</v>
      </c>
      <c r="AC22" s="13">
        <f>[18]Junho!$B$32</f>
        <v>26.428571428571427</v>
      </c>
      <c r="AD22" s="13">
        <f>[18]Junho!$B$33</f>
        <v>25.533333333333335</v>
      </c>
      <c r="AE22" s="13">
        <f>[18]Junho!$B$34</f>
        <v>21.987499999999997</v>
      </c>
      <c r="AF22" s="80">
        <f t="shared" si="4"/>
        <v>21.78707216022114</v>
      </c>
    </row>
    <row r="23" spans="1:35" ht="17.100000000000001" customHeight="1" x14ac:dyDescent="0.2">
      <c r="A23" s="135" t="s">
        <v>13</v>
      </c>
      <c r="B23" s="13" t="str">
        <f>[19]Junho!$B$5</f>
        <v>*</v>
      </c>
      <c r="C23" s="13" t="str">
        <f>[19]Junho!$B$6</f>
        <v>*</v>
      </c>
      <c r="D23" s="13" t="str">
        <f>[19]Junho!$B$7</f>
        <v>*</v>
      </c>
      <c r="E23" s="13" t="str">
        <f>[19]Junho!$B$8</f>
        <v>*</v>
      </c>
      <c r="F23" s="13" t="str">
        <f>[19]Junho!$B$9</f>
        <v>*</v>
      </c>
      <c r="G23" s="13" t="str">
        <f>[19]Junho!$B$10</f>
        <v>*</v>
      </c>
      <c r="H23" s="13" t="str">
        <f>[19]Junho!$B$11</f>
        <v>*</v>
      </c>
      <c r="I23" s="13" t="str">
        <f>[19]Junho!$B$12</f>
        <v>*</v>
      </c>
      <c r="J23" s="13" t="str">
        <f>[19]Junho!$B$13</f>
        <v>*</v>
      </c>
      <c r="K23" s="13" t="str">
        <f>[19]Junho!$B$14</f>
        <v>*</v>
      </c>
      <c r="L23" s="13" t="str">
        <f>[19]Junho!$B$15</f>
        <v>*</v>
      </c>
      <c r="M23" s="13" t="str">
        <f>[19]Junho!$B$16</f>
        <v>*</v>
      </c>
      <c r="N23" s="13" t="str">
        <f>[19]Junho!$B$17</f>
        <v>*</v>
      </c>
      <c r="O23" s="13" t="str">
        <f>[19]Junho!$B$18</f>
        <v>*</v>
      </c>
      <c r="P23" s="13" t="str">
        <f>[19]Junho!$B$19</f>
        <v>*</v>
      </c>
      <c r="Q23" s="13" t="str">
        <f>[19]Junho!$B$20</f>
        <v>*</v>
      </c>
      <c r="R23" s="13" t="str">
        <f>[19]Junho!$B$21</f>
        <v>*</v>
      </c>
      <c r="S23" s="13" t="str">
        <f>[19]Junho!$B$22</f>
        <v>*</v>
      </c>
      <c r="T23" s="13" t="str">
        <f>[19]Junho!$B$23</f>
        <v>*</v>
      </c>
      <c r="U23" s="13" t="str">
        <f>[19]Junho!$B$24</f>
        <v>*</v>
      </c>
      <c r="V23" s="13" t="str">
        <f>[19]Junho!$B$25</f>
        <v>*</v>
      </c>
      <c r="W23" s="13" t="str">
        <f>[19]Junho!$B$26</f>
        <v>*</v>
      </c>
      <c r="X23" s="13" t="str">
        <f>[19]Junho!$B$27</f>
        <v>*</v>
      </c>
      <c r="Y23" s="13" t="str">
        <f>[19]Junho!$B$28</f>
        <v>*</v>
      </c>
      <c r="Z23" s="13" t="str">
        <f>[19]Junho!$B$29</f>
        <v>*</v>
      </c>
      <c r="AA23" s="13" t="str">
        <f>[19]Junho!$B$30</f>
        <v>*</v>
      </c>
      <c r="AB23" s="13" t="str">
        <f>[19]Junho!$B$31</f>
        <v>*</v>
      </c>
      <c r="AC23" s="13" t="str">
        <f>[19]Junho!$B$32</f>
        <v>*</v>
      </c>
      <c r="AD23" s="13" t="str">
        <f>[19]Junho!$B$33</f>
        <v>*</v>
      </c>
      <c r="AE23" s="13" t="str">
        <f>[19]Junho!$B$34</f>
        <v>*</v>
      </c>
      <c r="AF23" s="80" t="s">
        <v>131</v>
      </c>
    </row>
    <row r="24" spans="1:35" ht="17.100000000000001" customHeight="1" x14ac:dyDescent="0.2">
      <c r="A24" s="135" t="s">
        <v>14</v>
      </c>
      <c r="B24" s="13">
        <f>[20]Junho!$B$5</f>
        <v>22.575000000000003</v>
      </c>
      <c r="C24" s="13">
        <f>[20]Junho!$B$6</f>
        <v>22.591666666666665</v>
      </c>
      <c r="D24" s="13">
        <f>[20]Junho!$B$7</f>
        <v>22.266666666666666</v>
      </c>
      <c r="E24" s="13">
        <f>[20]Junho!$B$8</f>
        <v>21.549999999999997</v>
      </c>
      <c r="F24" s="13">
        <f>[20]Junho!$B$9</f>
        <v>21.741666666666664</v>
      </c>
      <c r="G24" s="13">
        <f>[20]Junho!$B$10</f>
        <v>21.824999999999999</v>
      </c>
      <c r="H24" s="13">
        <f>[20]Junho!$B$11</f>
        <v>20.391666666666666</v>
      </c>
      <c r="I24" s="13">
        <f>[20]Junho!$B$12</f>
        <v>19.645833333333339</v>
      </c>
      <c r="J24" s="13">
        <f>[20]Junho!$B$13</f>
        <v>20.766666666666666</v>
      </c>
      <c r="K24" s="13">
        <f>[20]Junho!$B$14</f>
        <v>24.575000000000003</v>
      </c>
      <c r="L24" s="13">
        <f>[20]Junho!$B$15</f>
        <v>26.383333333333329</v>
      </c>
      <c r="M24" s="13">
        <f>[20]Junho!$B$16</f>
        <v>26.662499999999998</v>
      </c>
      <c r="N24" s="13">
        <f>[20]Junho!$B$17</f>
        <v>24.337500000000002</v>
      </c>
      <c r="O24" s="13">
        <f>[20]Junho!$B$18</f>
        <v>21.337499999999995</v>
      </c>
      <c r="P24" s="13">
        <f>[20]Junho!$B$19</f>
        <v>20.529166666666669</v>
      </c>
      <c r="Q24" s="13">
        <f>[20]Junho!$B$20</f>
        <v>19.812499999999996</v>
      </c>
      <c r="R24" s="13">
        <f>[20]Junho!$B$21</f>
        <v>20.712500000000006</v>
      </c>
      <c r="S24" s="13">
        <f>[20]Junho!$B$22</f>
        <v>21.608333333333334</v>
      </c>
      <c r="T24" s="13">
        <f>[20]Junho!$B$23</f>
        <v>22.7</v>
      </c>
      <c r="U24" s="13">
        <f>[20]Junho!$B$24</f>
        <v>20.962499999999999</v>
      </c>
      <c r="V24" s="13">
        <f>[20]Junho!$B$25</f>
        <v>22.008333333333336</v>
      </c>
      <c r="W24" s="13">
        <f>[20]Junho!$B$26</f>
        <v>24.320833333333329</v>
      </c>
      <c r="X24" s="13">
        <f>[20]Junho!$B$27</f>
        <v>23.924999999999997</v>
      </c>
      <c r="Y24" s="13">
        <f>[20]Junho!$B$28</f>
        <v>24.841666666666665</v>
      </c>
      <c r="Z24" s="13">
        <f>[20]Junho!$B$29</f>
        <v>23.220833333333331</v>
      </c>
      <c r="AA24" s="13">
        <f>[20]Junho!$B$30</f>
        <v>23.291666666666661</v>
      </c>
      <c r="AB24" s="13">
        <f>[20]Junho!$B$31</f>
        <v>22.758333333333329</v>
      </c>
      <c r="AC24" s="13">
        <f>[20]Junho!$B$32</f>
        <v>22.816666666666666</v>
      </c>
      <c r="AD24" s="13">
        <f>[20]Junho!$B$33</f>
        <v>22.75</v>
      </c>
      <c r="AE24" s="13">
        <f>[20]Junho!$B$34</f>
        <v>22.5</v>
      </c>
      <c r="AF24" s="80">
        <f t="shared" si="4"/>
        <v>22.513611111111111</v>
      </c>
      <c r="AI24" s="19" t="s">
        <v>54</v>
      </c>
    </row>
    <row r="25" spans="1:35" ht="17.100000000000001" customHeight="1" x14ac:dyDescent="0.2">
      <c r="A25" s="135" t="s">
        <v>15</v>
      </c>
      <c r="B25" s="13">
        <f>[21]Junho!$B$5</f>
        <v>19.466666666666672</v>
      </c>
      <c r="C25" s="13">
        <f>[21]Junho!$B$6</f>
        <v>12.345833333333333</v>
      </c>
      <c r="D25" s="13">
        <f>[21]Junho!$B$7</f>
        <v>10.566666666666668</v>
      </c>
      <c r="E25" s="13">
        <f>[21]Junho!$B$8</f>
        <v>11.595833333333331</v>
      </c>
      <c r="F25" s="13">
        <f>[21]Junho!$B$9</f>
        <v>12.216666666666667</v>
      </c>
      <c r="G25" s="13">
        <f>[21]Junho!$B$10</f>
        <v>11.716666666666669</v>
      </c>
      <c r="H25" s="13">
        <f>[21]Junho!$B$11</f>
        <v>11.391666666666666</v>
      </c>
      <c r="I25" s="13">
        <f>[21]Junho!$B$12</f>
        <v>14.069230769230769</v>
      </c>
      <c r="J25" s="13">
        <f>[21]Junho!$B$13</f>
        <v>15.654166666666667</v>
      </c>
      <c r="K25" s="13">
        <f>[21]Junho!$B$14</f>
        <v>20.795833333333338</v>
      </c>
      <c r="L25" s="13">
        <f>[21]Junho!$B$15</f>
        <v>23.208695652173915</v>
      </c>
      <c r="M25" s="13">
        <f>[21]Junho!$B$16</f>
        <v>22.168749999999999</v>
      </c>
      <c r="N25" s="13">
        <f>[21]Junho!$B$17</f>
        <v>11.938888888888888</v>
      </c>
      <c r="O25" s="13">
        <f>[21]Junho!$B$18</f>
        <v>10.68888888888889</v>
      </c>
      <c r="P25" s="13">
        <f>[21]Junho!$B$19</f>
        <v>10.654545454545454</v>
      </c>
      <c r="Q25" s="13">
        <f>[21]Junho!$B$20</f>
        <v>12.775</v>
      </c>
      <c r="R25" s="13">
        <f>[21]Junho!$B$21</f>
        <v>14.327777777777776</v>
      </c>
      <c r="S25" s="13">
        <f>[21]Junho!$B$22</f>
        <v>16.520833333333332</v>
      </c>
      <c r="T25" s="13">
        <f>[21]Junho!$B$23</f>
        <v>17.270833333333332</v>
      </c>
      <c r="U25" s="13">
        <f>[21]Junho!$B$24</f>
        <v>18.5625</v>
      </c>
      <c r="V25" s="13">
        <f>[21]Junho!$B$25</f>
        <v>20.349999999999998</v>
      </c>
      <c r="W25" s="13">
        <f>[21]Junho!$B$26</f>
        <v>21.529166666666665</v>
      </c>
      <c r="X25" s="13">
        <f>[21]Junho!$B$27</f>
        <v>20.645833333333332</v>
      </c>
      <c r="Y25" s="13">
        <f>[21]Junho!$B$28</f>
        <v>23.120833333333326</v>
      </c>
      <c r="Z25" s="13">
        <f>[21]Junho!$B$29</f>
        <v>18.216666666666665</v>
      </c>
      <c r="AA25" s="13">
        <f>[21]Junho!$B$30</f>
        <v>18.533333333333331</v>
      </c>
      <c r="AB25" s="13">
        <f>[21]Junho!$B$31</f>
        <v>21.312499999999996</v>
      </c>
      <c r="AC25" s="13">
        <f>[21]Junho!$B$32</f>
        <v>21.75833333333334</v>
      </c>
      <c r="AD25" s="13">
        <f>[21]Junho!$B$33</f>
        <v>21.054166666666667</v>
      </c>
      <c r="AE25" s="13">
        <f>[21]Junho!$B$34</f>
        <v>21.887500000000003</v>
      </c>
      <c r="AF25" s="80">
        <f t="shared" si="4"/>
        <v>16.878142581050188</v>
      </c>
    </row>
    <row r="26" spans="1:35" ht="17.100000000000001" customHeight="1" x14ac:dyDescent="0.2">
      <c r="A26" s="135" t="s">
        <v>16</v>
      </c>
      <c r="B26" s="13">
        <f>[22]Junho!$B$5</f>
        <v>17.487500000000001</v>
      </c>
      <c r="C26" s="13">
        <f>[22]Junho!$B$6</f>
        <v>14.008333333333333</v>
      </c>
      <c r="D26" s="13">
        <f>[22]Junho!$B$7</f>
        <v>12.870833333333332</v>
      </c>
      <c r="E26" s="13">
        <f>[22]Junho!$B$8</f>
        <v>13.200000000000001</v>
      </c>
      <c r="F26" s="13">
        <f>[22]Junho!$B$9</f>
        <v>14.099999999999996</v>
      </c>
      <c r="G26" s="13">
        <f>[22]Junho!$B$10</f>
        <v>13.630434782608695</v>
      </c>
      <c r="H26" s="13">
        <f>[22]Junho!$B$11</f>
        <v>13.891666666666664</v>
      </c>
      <c r="I26" s="13">
        <f>[22]Junho!$B$12</f>
        <v>13.029166666666669</v>
      </c>
      <c r="J26" s="13">
        <f>[22]Junho!$B$13</f>
        <v>19.100000000000001</v>
      </c>
      <c r="K26" s="13">
        <f>[22]Junho!$B$14</f>
        <v>25.704166666666662</v>
      </c>
      <c r="L26" s="13">
        <f>[22]Junho!$B$15</f>
        <v>26.154166666666665</v>
      </c>
      <c r="M26" s="13">
        <f>[22]Junho!$B$16</f>
        <v>24.258333333333326</v>
      </c>
      <c r="N26" s="13">
        <f>[22]Junho!$B$17</f>
        <v>15.845833333333331</v>
      </c>
      <c r="O26" s="13">
        <f>[22]Junho!$B$18</f>
        <v>12.854166666666664</v>
      </c>
      <c r="P26" s="13">
        <f>[22]Junho!$B$19</f>
        <v>12.375</v>
      </c>
      <c r="Q26" s="13">
        <f>[22]Junho!$B$20</f>
        <v>12.295833333333334</v>
      </c>
      <c r="R26" s="13">
        <f>[22]Junho!$B$21</f>
        <v>12.870833333333335</v>
      </c>
      <c r="S26" s="13">
        <f>[22]Junho!$B$22</f>
        <v>16.208333333333336</v>
      </c>
      <c r="T26" s="13">
        <f>[22]Junho!$B$23</f>
        <v>19.979166666666668</v>
      </c>
      <c r="U26" s="13">
        <f>[22]Junho!$B$24</f>
        <v>21.8</v>
      </c>
      <c r="V26" s="13">
        <f>[22]Junho!$B$25</f>
        <v>22.879166666666666</v>
      </c>
      <c r="W26" s="13">
        <f>[22]Junho!$B$26</f>
        <v>22.220833333333331</v>
      </c>
      <c r="X26" s="13">
        <f>[22]Junho!$B$27</f>
        <v>23.970833333333342</v>
      </c>
      <c r="Y26" s="13">
        <f>[22]Junho!$B$28</f>
        <v>21.945833333333336</v>
      </c>
      <c r="Z26" s="13">
        <f>[22]Junho!$B$29</f>
        <v>16.891666666666666</v>
      </c>
      <c r="AA26" s="13">
        <f>[22]Junho!$B$30</f>
        <v>18.058333333333334</v>
      </c>
      <c r="AB26" s="13">
        <f>[22]Junho!$B$31</f>
        <v>21.316666666666666</v>
      </c>
      <c r="AC26" s="13">
        <f>[22]Junho!$B$32</f>
        <v>24.833333333333339</v>
      </c>
      <c r="AD26" s="13">
        <f>[22]Junho!$B$33</f>
        <v>24.737500000000008</v>
      </c>
      <c r="AE26" s="13">
        <f>[22]Junho!$B$34</f>
        <v>24.591666666666665</v>
      </c>
      <c r="AF26" s="80">
        <f t="shared" si="3"/>
        <v>18.436986714975845</v>
      </c>
    </row>
    <row r="27" spans="1:35" ht="17.100000000000001" customHeight="1" x14ac:dyDescent="0.2">
      <c r="A27" s="135" t="s">
        <v>17</v>
      </c>
      <c r="B27" s="13">
        <f>[23]Junho!$B$5</f>
        <v>21.637499999999999</v>
      </c>
      <c r="C27" s="13">
        <f>[23]Junho!$B$6</f>
        <v>17.445833333333333</v>
      </c>
      <c r="D27" s="13">
        <f>[23]Junho!$B$7</f>
        <v>15.058333333333335</v>
      </c>
      <c r="E27" s="13">
        <f>[23]Junho!$B$8</f>
        <v>15.420833333333334</v>
      </c>
      <c r="F27" s="13">
        <f>[23]Junho!$B$9</f>
        <v>17.083333333333332</v>
      </c>
      <c r="G27" s="13">
        <f>[23]Junho!$B$10</f>
        <v>16.070833333333333</v>
      </c>
      <c r="H27" s="13">
        <f>[23]Junho!$B$11</f>
        <v>15.29166666666667</v>
      </c>
      <c r="I27" s="13">
        <f>[23]Junho!$B$12</f>
        <v>12.545833333333334</v>
      </c>
      <c r="J27" s="13">
        <f>[23]Junho!$B$13</f>
        <v>18.854166666666668</v>
      </c>
      <c r="K27" s="13">
        <f>[23]Junho!$B$14</f>
        <v>23.0625</v>
      </c>
      <c r="L27" s="13">
        <f>[23]Junho!$B$15</f>
        <v>24.63333333333334</v>
      </c>
      <c r="M27" s="13">
        <f>[23]Junho!$B$16</f>
        <v>23.379166666666663</v>
      </c>
      <c r="N27" s="13">
        <f>[23]Junho!$B$17</f>
        <v>16.016666666666666</v>
      </c>
      <c r="O27" s="13">
        <f>[23]Junho!$B$18</f>
        <v>13.462500000000004</v>
      </c>
      <c r="P27" s="13">
        <f>[23]Junho!$B$19</f>
        <v>13.508333333333331</v>
      </c>
      <c r="Q27" s="13">
        <f>[23]Junho!$B$20</f>
        <v>14.120833333333332</v>
      </c>
      <c r="R27" s="13">
        <f>[23]Junho!$B$21</f>
        <v>14.812499999999998</v>
      </c>
      <c r="S27" s="13">
        <f>[23]Junho!$B$22</f>
        <v>17.212500000000002</v>
      </c>
      <c r="T27" s="13">
        <f>[23]Junho!$B$23</f>
        <v>18.324999999999999</v>
      </c>
      <c r="U27" s="13">
        <f>[23]Junho!$B$24</f>
        <v>19.549999999999997</v>
      </c>
      <c r="V27" s="13">
        <f>[23]Junho!$B$25</f>
        <v>20.954166666666669</v>
      </c>
      <c r="W27" s="13">
        <f>[23]Junho!$B$26</f>
        <v>20.045833333333331</v>
      </c>
      <c r="X27" s="13">
        <f>[23]Junho!$B$27</f>
        <v>20.841666666666669</v>
      </c>
      <c r="Y27" s="13">
        <f>[23]Junho!$B$28</f>
        <v>19.462499999999999</v>
      </c>
      <c r="Z27" s="13">
        <f>[23]Junho!$B$29</f>
        <v>21.041666666666668</v>
      </c>
      <c r="AA27" s="13">
        <f>[23]Junho!$B$30</f>
        <v>22.541666666666661</v>
      </c>
      <c r="AB27" s="13">
        <f>[23]Junho!$B$31</f>
        <v>23.095833333333331</v>
      </c>
      <c r="AC27" s="13">
        <f>[23]Junho!$B$32</f>
        <v>23.895833333333339</v>
      </c>
      <c r="AD27" s="13">
        <f>[23]Junho!$B$33</f>
        <v>21.208333333333332</v>
      </c>
      <c r="AE27" s="13">
        <f>[23]Junho!$B$34</f>
        <v>20.887499999999999</v>
      </c>
      <c r="AF27" s="80">
        <f>AVERAGE(B27:AE27)</f>
        <v>18.715555555555561</v>
      </c>
    </row>
    <row r="28" spans="1:35" ht="17.100000000000001" customHeight="1" x14ac:dyDescent="0.2">
      <c r="A28" s="135" t="s">
        <v>18</v>
      </c>
      <c r="B28" s="13">
        <f>[24]Junho!$B$5</f>
        <v>21.445833333333336</v>
      </c>
      <c r="C28" s="13">
        <f>[24]Junho!$B$6</f>
        <v>18.866666666666671</v>
      </c>
      <c r="D28" s="13">
        <f>[24]Junho!$B$7</f>
        <v>16.258333333333333</v>
      </c>
      <c r="E28" s="13">
        <f>[24]Junho!$B$8</f>
        <v>17.562499999999996</v>
      </c>
      <c r="F28" s="13">
        <f>[24]Junho!$B$9</f>
        <v>17.658333333333335</v>
      </c>
      <c r="G28" s="13">
        <f>[24]Junho!$B$10</f>
        <v>17.070833333333333</v>
      </c>
      <c r="H28" s="13">
        <f>[24]Junho!$B$11</f>
        <v>16.06666666666667</v>
      </c>
      <c r="I28" s="13">
        <f>[24]Junho!$B$12</f>
        <v>15.870833333333335</v>
      </c>
      <c r="J28" s="13">
        <f>[24]Junho!$B$13</f>
        <v>19.929166666666671</v>
      </c>
      <c r="K28" s="13">
        <f>[24]Junho!$B$14</f>
        <v>22.879166666666663</v>
      </c>
      <c r="L28" s="13">
        <f>[24]Junho!$B$15</f>
        <v>24.066666666666666</v>
      </c>
      <c r="M28" s="13">
        <f>[24]Junho!$B$16</f>
        <v>23.320833333333336</v>
      </c>
      <c r="N28" s="13">
        <f>[24]Junho!$B$17</f>
        <v>19.524999999999999</v>
      </c>
      <c r="O28" s="13">
        <f>[24]Junho!$B$18</f>
        <v>16.474999999999998</v>
      </c>
      <c r="P28" s="13">
        <f>[24]Junho!$B$19</f>
        <v>15.366666666666665</v>
      </c>
      <c r="Q28" s="13">
        <f>[24]Junho!$B$20</f>
        <v>15.237500000000002</v>
      </c>
      <c r="R28" s="13">
        <f>[24]Junho!$B$21</f>
        <v>17.429166666666664</v>
      </c>
      <c r="S28" s="13">
        <f>[24]Junho!$B$22</f>
        <v>19.479166666666661</v>
      </c>
      <c r="T28" s="13">
        <f>[24]Junho!$B$23</f>
        <v>20.31666666666667</v>
      </c>
      <c r="U28" s="13">
        <f>[24]Junho!$B$24</f>
        <v>21.804166666666671</v>
      </c>
      <c r="V28" s="13">
        <f>[24]Junho!$B$25</f>
        <v>20.424999999999997</v>
      </c>
      <c r="W28" s="13">
        <f>[24]Junho!$B$26</f>
        <v>21.720833333333335</v>
      </c>
      <c r="X28" s="13">
        <f>[24]Junho!$B$27</f>
        <v>21.612499999999997</v>
      </c>
      <c r="Y28" s="13">
        <f>[24]Junho!$B$28</f>
        <v>21.570833333333336</v>
      </c>
      <c r="Z28" s="13">
        <f>[24]Junho!$B$29</f>
        <v>21.608333333333334</v>
      </c>
      <c r="AA28" s="13">
        <f>[24]Junho!$B$30</f>
        <v>22.058333333333337</v>
      </c>
      <c r="AB28" s="13">
        <f>[24]Junho!$B$31</f>
        <v>22.137499999999999</v>
      </c>
      <c r="AC28" s="13">
        <f>[24]Junho!$B$32</f>
        <v>22.254166666666666</v>
      </c>
      <c r="AD28" s="13">
        <f>[24]Junho!$B$33</f>
        <v>21.862500000000001</v>
      </c>
      <c r="AE28" s="13">
        <f>[24]Junho!$B$34</f>
        <v>20.599999999999998</v>
      </c>
      <c r="AF28" s="80">
        <f t="shared" si="3"/>
        <v>19.749305555555562</v>
      </c>
    </row>
    <row r="29" spans="1:35" ht="17.100000000000001" customHeight="1" x14ac:dyDescent="0.2">
      <c r="A29" s="135" t="s">
        <v>19</v>
      </c>
      <c r="B29" s="13">
        <f>[25]Junho!$B$5</f>
        <v>18.254166666666666</v>
      </c>
      <c r="C29" s="13">
        <f>[25]Junho!$B$6</f>
        <v>13.354166666666664</v>
      </c>
      <c r="D29" s="13">
        <f>[25]Junho!$B$7</f>
        <v>11.766666666666666</v>
      </c>
      <c r="E29" s="13">
        <f>[25]Junho!$B$8</f>
        <v>12.629166666666665</v>
      </c>
      <c r="F29" s="13">
        <f>[25]Junho!$B$9</f>
        <v>12.154166666666667</v>
      </c>
      <c r="G29" s="13">
        <f>[25]Junho!$B$10</f>
        <v>11.816666666666668</v>
      </c>
      <c r="H29" s="13">
        <f>[25]Junho!$B$11</f>
        <v>12.3125</v>
      </c>
      <c r="I29" s="13">
        <f>[25]Junho!$B$12</f>
        <v>11.9125</v>
      </c>
      <c r="J29" s="13">
        <f>[25]Junho!$B$13</f>
        <v>16.437500000000004</v>
      </c>
      <c r="K29" s="13">
        <f>[25]Junho!$B$14</f>
        <v>20.054166666666667</v>
      </c>
      <c r="L29" s="13">
        <f>[25]Junho!$B$15</f>
        <v>23.112500000000008</v>
      </c>
      <c r="M29" s="13">
        <f>[25]Junho!$B$16</f>
        <v>21.270833333333329</v>
      </c>
      <c r="N29" s="13">
        <f>[25]Junho!$B$17</f>
        <v>12.358333333333334</v>
      </c>
      <c r="O29" s="13">
        <f>[25]Junho!$B$18</f>
        <v>8.2125000000000004</v>
      </c>
      <c r="P29" s="13">
        <f>[25]Junho!$B$19</f>
        <v>9.6333333333333329</v>
      </c>
      <c r="Q29" s="13">
        <f>[25]Junho!$B$20</f>
        <v>10.500000000000002</v>
      </c>
      <c r="R29" s="13">
        <f>[25]Junho!$B$21</f>
        <v>12.237499999999999</v>
      </c>
      <c r="S29" s="13">
        <f>[25]Junho!$B$22</f>
        <v>15.8375</v>
      </c>
      <c r="T29" s="13">
        <f>[25]Junho!$B$23</f>
        <v>17.766666666666669</v>
      </c>
      <c r="U29" s="13">
        <f>[25]Junho!$B$24</f>
        <v>18.933333333333334</v>
      </c>
      <c r="V29" s="13">
        <f>[25]Junho!$B$25</f>
        <v>20.229166666666668</v>
      </c>
      <c r="W29" s="13">
        <f>[25]Junho!$B$26</f>
        <v>21.074999999999999</v>
      </c>
      <c r="X29" s="13">
        <f>[25]Junho!$B$27</f>
        <v>21.249999999999996</v>
      </c>
      <c r="Y29" s="13">
        <f>[25]Junho!$B$28</f>
        <v>21.183333333333334</v>
      </c>
      <c r="Z29" s="13">
        <f>[25]Junho!$B$29</f>
        <v>17.308333333333334</v>
      </c>
      <c r="AA29" s="13">
        <f>[25]Junho!$B$30</f>
        <v>15.94166666666667</v>
      </c>
      <c r="AB29" s="13">
        <f>[25]Junho!$B$31</f>
        <v>19.675000000000001</v>
      </c>
      <c r="AC29" s="13">
        <f>[25]Junho!$B$32</f>
        <v>20.06666666666667</v>
      </c>
      <c r="AD29" s="13">
        <f>[25]Junho!$B$33</f>
        <v>20.933333333333334</v>
      </c>
      <c r="AE29" s="13">
        <f>[25]Junho!$B$34</f>
        <v>20.787499999999998</v>
      </c>
      <c r="AF29" s="80">
        <f t="shared" si="3"/>
        <v>16.300138888888892</v>
      </c>
    </row>
    <row r="30" spans="1:35" ht="17.100000000000001" customHeight="1" x14ac:dyDescent="0.2">
      <c r="A30" s="135" t="s">
        <v>31</v>
      </c>
      <c r="B30" s="13">
        <f>[26]Junho!$B$5</f>
        <v>21.229166666666668</v>
      </c>
      <c r="C30" s="13">
        <f>[26]Junho!$B$6</f>
        <v>17.274999999999999</v>
      </c>
      <c r="D30" s="13">
        <f>[26]Junho!$B$7</f>
        <v>15.090909090909088</v>
      </c>
      <c r="E30" s="13">
        <f>[26]Junho!$B$8</f>
        <v>16.004166666666666</v>
      </c>
      <c r="F30" s="13">
        <f>[26]Junho!$B$9</f>
        <v>17.347619047619048</v>
      </c>
      <c r="G30" s="13">
        <f>[26]Junho!$B$10</f>
        <v>16.966666666666665</v>
      </c>
      <c r="H30" s="13">
        <f>[26]Junho!$B$11</f>
        <v>16.304166666666667</v>
      </c>
      <c r="I30" s="13">
        <f>[26]Junho!$B$12</f>
        <v>13.64583333333333</v>
      </c>
      <c r="J30" s="13">
        <f>[26]Junho!$B$13</f>
        <v>20.095833333333335</v>
      </c>
      <c r="K30" s="13">
        <f>[26]Junho!$B$14</f>
        <v>22.916666666666671</v>
      </c>
      <c r="L30" s="13">
        <f>[26]Junho!$B$15</f>
        <v>24.662499999999998</v>
      </c>
      <c r="M30" s="13">
        <f>[26]Junho!$B$16</f>
        <v>22.929166666666671</v>
      </c>
      <c r="N30" s="13">
        <f>[26]Junho!$B$17</f>
        <v>16.074999999999999</v>
      </c>
      <c r="O30" s="13">
        <f>[26]Junho!$B$18</f>
        <v>13.550000000000002</v>
      </c>
      <c r="P30" s="13">
        <f>[26]Junho!$B$19</f>
        <v>13.674999999999997</v>
      </c>
      <c r="Q30" s="13">
        <f>[26]Junho!$B$20</f>
        <v>13.387500000000001</v>
      </c>
      <c r="R30" s="13">
        <f>[26]Junho!$B$21</f>
        <v>14.83333333333333</v>
      </c>
      <c r="S30" s="13">
        <f>[26]Junho!$B$22</f>
        <v>17.195833333333336</v>
      </c>
      <c r="T30" s="13">
        <f>[26]Junho!$B$23</f>
        <v>19.024999999999999</v>
      </c>
      <c r="U30" s="13">
        <f>[26]Junho!$B$24</f>
        <v>20.991666666666667</v>
      </c>
      <c r="V30" s="13">
        <f>[26]Junho!$B$25</f>
        <v>22.475000000000005</v>
      </c>
      <c r="W30" s="13">
        <f>[26]Junho!$B$26</f>
        <v>22.295833333333334</v>
      </c>
      <c r="X30" s="13">
        <f>[26]Junho!$B$27</f>
        <v>22.608333333333331</v>
      </c>
      <c r="Y30" s="13">
        <f>[26]Junho!$B$28</f>
        <v>22.966666666666665</v>
      </c>
      <c r="Z30" s="13">
        <f>[26]Junho!$B$29</f>
        <v>22.362500000000001</v>
      </c>
      <c r="AA30" s="13">
        <f>[26]Junho!$B$30</f>
        <v>22.775000000000002</v>
      </c>
      <c r="AB30" s="13">
        <f>[26]Junho!$B$31</f>
        <v>24.154166666666669</v>
      </c>
      <c r="AC30" s="13">
        <f>[26]Junho!$B$32</f>
        <v>23.812500000000004</v>
      </c>
      <c r="AD30" s="13">
        <f>[26]Junho!$B$33</f>
        <v>22.741666666666664</v>
      </c>
      <c r="AE30" s="13">
        <f>[26]Junho!$B$34</f>
        <v>22.591666666666672</v>
      </c>
      <c r="AF30" s="80">
        <f t="shared" si="3"/>
        <v>19.399478715728716</v>
      </c>
    </row>
    <row r="31" spans="1:35" ht="17.100000000000001" customHeight="1" x14ac:dyDescent="0.2">
      <c r="A31" s="135" t="s">
        <v>51</v>
      </c>
      <c r="B31" s="13">
        <f>[27]Junho!$B$5</f>
        <v>24.025000000000002</v>
      </c>
      <c r="C31" s="13">
        <f>[27]Junho!$B$6</f>
        <v>18.708333333333325</v>
      </c>
      <c r="D31" s="13">
        <f>[27]Junho!$B$7</f>
        <v>16.183333333333334</v>
      </c>
      <c r="E31" s="13">
        <f>[27]Junho!$B$8</f>
        <v>17.791666666666664</v>
      </c>
      <c r="F31" s="13">
        <f>[27]Junho!$B$9</f>
        <v>17.241666666666667</v>
      </c>
      <c r="G31" s="13">
        <f>[27]Junho!$B$10</f>
        <v>17.716666666666665</v>
      </c>
      <c r="H31" s="13">
        <f>[27]Junho!$B$11</f>
        <v>18.220833333333335</v>
      </c>
      <c r="I31" s="13">
        <f>[27]Junho!$B$12</f>
        <v>19.104166666666668</v>
      </c>
      <c r="J31" s="13">
        <f>[27]Junho!$B$13</f>
        <v>22.708333333333332</v>
      </c>
      <c r="K31" s="13">
        <f>[27]Junho!$B$14</f>
        <v>24.599999999999998</v>
      </c>
      <c r="L31" s="13">
        <f>[27]Junho!$B$15</f>
        <v>25.950000000000003</v>
      </c>
      <c r="M31" s="13">
        <f>[27]Junho!$B$16</f>
        <v>24.804166666666664</v>
      </c>
      <c r="N31" s="13">
        <f>[27]Junho!$B$17</f>
        <v>22.241666666666671</v>
      </c>
      <c r="O31" s="13">
        <f>[27]Junho!$B$18</f>
        <v>19.670833333333331</v>
      </c>
      <c r="P31" s="13">
        <f>[27]Junho!$B$19</f>
        <v>17.137499999999999</v>
      </c>
      <c r="Q31" s="13">
        <f>[27]Junho!$B$20</f>
        <v>16.554166666666664</v>
      </c>
      <c r="R31" s="13">
        <f>[27]Junho!$B$21</f>
        <v>18.862500000000001</v>
      </c>
      <c r="S31" s="13">
        <f>[27]Junho!$B$22</f>
        <v>20.87916666666667</v>
      </c>
      <c r="T31" s="13">
        <f>[27]Junho!$B$23</f>
        <v>22.291666666666671</v>
      </c>
      <c r="U31" s="13">
        <f>[27]Junho!$B$24</f>
        <v>23.070833333333336</v>
      </c>
      <c r="V31" s="13">
        <f>[27]Junho!$B$25</f>
        <v>22.729166666666668</v>
      </c>
      <c r="W31" s="13">
        <f>[27]Junho!$B$26</f>
        <v>23.570833333333329</v>
      </c>
      <c r="X31" s="13">
        <f>[27]Junho!$B$27</f>
        <v>23.862500000000001</v>
      </c>
      <c r="Y31" s="13">
        <f>[27]Junho!$B$28</f>
        <v>23.420833333333331</v>
      </c>
      <c r="Z31" s="13">
        <f>[27]Junho!$B$29</f>
        <v>23.795833333333334</v>
      </c>
      <c r="AA31" s="13">
        <f>[27]Junho!$B$30</f>
        <v>23.691666666666666</v>
      </c>
      <c r="AB31" s="13">
        <f>[27]Junho!$B$31</f>
        <v>23.583333333333332</v>
      </c>
      <c r="AC31" s="13">
        <f>[27]Junho!$B$32</f>
        <v>24.545833333333334</v>
      </c>
      <c r="AD31" s="13">
        <f>[27]Junho!$B$33</f>
        <v>24.066666666666674</v>
      </c>
      <c r="AE31" s="13">
        <f>[27]Junho!$B$34</f>
        <v>22.799999999999997</v>
      </c>
      <c r="AF31" s="80">
        <f>AVERAGE(B31:AE31)</f>
        <v>21.460972222222228</v>
      </c>
    </row>
    <row r="32" spans="1:35" ht="17.100000000000001" customHeight="1" x14ac:dyDescent="0.2">
      <c r="A32" s="135" t="s">
        <v>20</v>
      </c>
      <c r="B32" s="13">
        <f>[28]Junho!$B$5</f>
        <v>22.912500000000005</v>
      </c>
      <c r="C32" s="13">
        <f>[28]Junho!$B$6</f>
        <v>24.1875</v>
      </c>
      <c r="D32" s="13">
        <f>[28]Junho!$B$7</f>
        <v>20.008333333333333</v>
      </c>
      <c r="E32" s="13">
        <f>[28]Junho!$B$8</f>
        <v>20.212500000000002</v>
      </c>
      <c r="F32" s="13">
        <f>[28]Junho!$B$9</f>
        <v>20.687499999999996</v>
      </c>
      <c r="G32" s="13">
        <f>[28]Junho!$B$10</f>
        <v>21.170833333333331</v>
      </c>
      <c r="H32" s="13">
        <f>[28]Junho!$B$11</f>
        <v>20.454166666666669</v>
      </c>
      <c r="I32" s="13">
        <f>[28]Junho!$B$12</f>
        <v>18.033333333333335</v>
      </c>
      <c r="J32" s="13">
        <f>[28]Junho!$B$13</f>
        <v>20.283333333333335</v>
      </c>
      <c r="K32" s="13">
        <f>[28]Junho!$B$14</f>
        <v>24.645833333333339</v>
      </c>
      <c r="L32" s="13">
        <f>[28]Junho!$B$15</f>
        <v>26.808333333333334</v>
      </c>
      <c r="M32" s="13">
        <f>[28]Junho!$B$16</f>
        <v>26.212499999999995</v>
      </c>
      <c r="N32" s="13">
        <f>[28]Junho!$B$17</f>
        <v>21.925000000000001</v>
      </c>
      <c r="O32" s="13">
        <f>[28]Junho!$B$18</f>
        <v>19.416666666666668</v>
      </c>
      <c r="P32" s="13">
        <f>[28]Junho!$B$19</f>
        <v>20.074999999999999</v>
      </c>
      <c r="Q32" s="13">
        <f>[28]Junho!$B$20</f>
        <v>18.991666666666667</v>
      </c>
      <c r="R32" s="13">
        <f>[28]Junho!$B$21</f>
        <v>20.691666666666666</v>
      </c>
      <c r="S32" s="13">
        <f>[28]Junho!$B$22</f>
        <v>21.595833333333331</v>
      </c>
      <c r="T32" s="13">
        <f>[28]Junho!$B$23</f>
        <v>21.495833333333326</v>
      </c>
      <c r="U32" s="13">
        <f>[28]Junho!$B$24</f>
        <v>22.154166666666669</v>
      </c>
      <c r="V32" s="13">
        <f>[28]Junho!$B$25</f>
        <v>21.900000000000006</v>
      </c>
      <c r="W32" s="13">
        <f>[28]Junho!$B$26</f>
        <v>24.5</v>
      </c>
      <c r="X32" s="13">
        <f>[28]Junho!$B$27</f>
        <v>26.400000000000002</v>
      </c>
      <c r="Y32" s="13">
        <f>[28]Junho!$B$28</f>
        <v>26.345833333333331</v>
      </c>
      <c r="Z32" s="13">
        <f>[28]Junho!$B$29</f>
        <v>24.375000000000004</v>
      </c>
      <c r="AA32" s="13">
        <f>[28]Junho!$B$30</f>
        <v>24.879166666666666</v>
      </c>
      <c r="AB32" s="13">
        <f>[28]Junho!$B$31</f>
        <v>24.137499999999999</v>
      </c>
      <c r="AC32" s="13">
        <f>[28]Junho!$B$32</f>
        <v>24.237499999999994</v>
      </c>
      <c r="AD32" s="13">
        <f>[28]Junho!$B$33</f>
        <v>23.629166666666666</v>
      </c>
      <c r="AE32" s="13">
        <f>[28]Junho!$B$34</f>
        <v>23.433333333333337</v>
      </c>
      <c r="AF32" s="80">
        <f>AVERAGE(B32:AE32)</f>
        <v>22.526666666666664</v>
      </c>
    </row>
    <row r="33" spans="1:32" ht="17.100000000000001" customHeight="1" x14ac:dyDescent="0.2">
      <c r="A33" s="51" t="s">
        <v>147</v>
      </c>
      <c r="B33" s="13">
        <f>[29]Junho!$B$5</f>
        <v>22.358333333333331</v>
      </c>
      <c r="C33" s="13">
        <f>[29]Junho!$B$6</f>
        <v>18.458333333333332</v>
      </c>
      <c r="D33" s="13">
        <f>[29]Junho!$B$7</f>
        <v>15.412500000000001</v>
      </c>
      <c r="E33" s="13">
        <f>[29]Junho!$B$8</f>
        <v>16.112500000000001</v>
      </c>
      <c r="F33" s="13">
        <f>[29]Junho!$B$9</f>
        <v>17.650000000000002</v>
      </c>
      <c r="G33" s="13">
        <f>[29]Junho!$B$10</f>
        <v>15.825000000000001</v>
      </c>
      <c r="H33" s="13">
        <f>[29]Junho!$B$11</f>
        <v>15.195833333333335</v>
      </c>
      <c r="I33" s="13">
        <f>[29]Junho!$B$12</f>
        <v>14.03913043478261</v>
      </c>
      <c r="J33" s="13">
        <f>[29]Junho!$B$13</f>
        <v>18.966666666666672</v>
      </c>
      <c r="K33" s="13">
        <f>[29]Junho!$B$14</f>
        <v>23.337500000000002</v>
      </c>
      <c r="L33" s="13">
        <f>[29]Junho!$B$15</f>
        <v>24.887500000000003</v>
      </c>
      <c r="M33" s="13">
        <f>[29]Junho!$B$16</f>
        <v>23.060000000000006</v>
      </c>
      <c r="N33" s="13" t="str">
        <f>[29]Junho!$B$17</f>
        <v>*</v>
      </c>
      <c r="O33" s="13" t="str">
        <f>[29]Junho!$B$18</f>
        <v>*</v>
      </c>
      <c r="P33" s="13" t="str">
        <f>[29]Junho!$B$19</f>
        <v>*</v>
      </c>
      <c r="Q33" s="13" t="str">
        <f>[29]Junho!$B$20</f>
        <v>*</v>
      </c>
      <c r="R33" s="13" t="str">
        <f>[29]Junho!$B$21</f>
        <v>*</v>
      </c>
      <c r="S33" s="13" t="str">
        <f>[29]Junho!$B$22</f>
        <v>*</v>
      </c>
      <c r="T33" s="13" t="str">
        <f>[29]Junho!$B$23</f>
        <v>*</v>
      </c>
      <c r="U33" s="13" t="str">
        <f>[29]Junho!$B$24</f>
        <v>*</v>
      </c>
      <c r="V33" s="13" t="str">
        <f>[29]Junho!$B$25</f>
        <v>*</v>
      </c>
      <c r="W33" s="13" t="str">
        <f>[29]Junho!$B$26</f>
        <v>*</v>
      </c>
      <c r="X33" s="13" t="str">
        <f>[29]Junho!$B$27</f>
        <v>*</v>
      </c>
      <c r="Y33" s="13" t="str">
        <f>[29]Junho!$B$28</f>
        <v>*</v>
      </c>
      <c r="Z33" s="13" t="str">
        <f>[29]Junho!$B$29</f>
        <v>*</v>
      </c>
      <c r="AA33" s="13" t="str">
        <f>[29]Junho!$B$30</f>
        <v>*</v>
      </c>
      <c r="AB33" s="13" t="str">
        <f>[29]Junho!$B$31</f>
        <v>*</v>
      </c>
      <c r="AC33" s="13" t="str">
        <f>[29]Junho!$B$32</f>
        <v>*</v>
      </c>
      <c r="AD33" s="13" t="str">
        <f>[29]Junho!$B$33</f>
        <v>*</v>
      </c>
      <c r="AE33" s="13" t="str">
        <f>[29]Junho!$B$34</f>
        <v>*</v>
      </c>
      <c r="AF33" s="79">
        <f t="shared" ref="AF33:AF38" si="5">AVERAGE(B33:AE33)</f>
        <v>18.775274758454106</v>
      </c>
    </row>
    <row r="34" spans="1:32" ht="17.100000000000001" customHeight="1" x14ac:dyDescent="0.2">
      <c r="A34" s="51" t="s">
        <v>148</v>
      </c>
      <c r="B34" s="13">
        <f>[30]Junho!$B$5</f>
        <v>19.037499999999998</v>
      </c>
      <c r="C34" s="13">
        <f>[30]Junho!$B$6</f>
        <v>12.120833333333332</v>
      </c>
      <c r="D34" s="13">
        <f>[30]Junho!$B$7</f>
        <v>10.345833333333331</v>
      </c>
      <c r="E34" s="13">
        <f>[30]Junho!$B$8</f>
        <v>11.41666666666667</v>
      </c>
      <c r="F34" s="13">
        <f>[30]Junho!$B$9</f>
        <v>11.704166666666666</v>
      </c>
      <c r="G34" s="13">
        <f>[30]Junho!$B$10</f>
        <v>11.412500000000001</v>
      </c>
      <c r="H34" s="13">
        <f>[30]Junho!$B$11</f>
        <v>11.233333333333334</v>
      </c>
      <c r="I34" s="13">
        <f>[30]Junho!$B$12</f>
        <v>11.500000000000002</v>
      </c>
      <c r="J34" s="13">
        <f>[30]Junho!$B$13</f>
        <v>15.962499999999999</v>
      </c>
      <c r="K34" s="13">
        <f>[30]Junho!$B$14</f>
        <v>21.4375</v>
      </c>
      <c r="L34" s="13">
        <f>[30]Junho!$B$15</f>
        <v>23.691666666666674</v>
      </c>
      <c r="M34" s="13">
        <f>[30]Junho!$B$16</f>
        <v>24.194117647058825</v>
      </c>
      <c r="N34" s="13" t="str">
        <f>[30]Junho!$B$17</f>
        <v>*</v>
      </c>
      <c r="O34" s="13" t="str">
        <f>[30]Junho!$B$18</f>
        <v>*</v>
      </c>
      <c r="P34" s="13" t="str">
        <f>[30]Junho!$B$19</f>
        <v>*</v>
      </c>
      <c r="Q34" s="13" t="str">
        <f>[30]Junho!$B$20</f>
        <v>*</v>
      </c>
      <c r="R34" s="13" t="str">
        <f>[30]Junho!$B$21</f>
        <v>*</v>
      </c>
      <c r="S34" s="13" t="str">
        <f>[30]Junho!$B$22</f>
        <v>*</v>
      </c>
      <c r="T34" s="13" t="str">
        <f>[30]Junho!$B$23</f>
        <v>*</v>
      </c>
      <c r="U34" s="13" t="str">
        <f>[30]Junho!$B$24</f>
        <v>*</v>
      </c>
      <c r="V34" s="13" t="str">
        <f>[30]Junho!$B$25</f>
        <v>*</v>
      </c>
      <c r="W34" s="13" t="str">
        <f>[30]Junho!$B$26</f>
        <v>*</v>
      </c>
      <c r="X34" s="13" t="str">
        <f>[30]Junho!$B$27</f>
        <v>*</v>
      </c>
      <c r="Y34" s="13" t="str">
        <f>[30]Junho!$B$28</f>
        <v>*</v>
      </c>
      <c r="Z34" s="13" t="str">
        <f>[30]Junho!$B$29</f>
        <v>*</v>
      </c>
      <c r="AA34" s="13" t="str">
        <f>[30]Junho!$B$30</f>
        <v>*</v>
      </c>
      <c r="AB34" s="13" t="str">
        <f>[30]Junho!$B$31</f>
        <v>*</v>
      </c>
      <c r="AC34" s="13" t="str">
        <f>[30]Junho!$B$32</f>
        <v>*</v>
      </c>
      <c r="AD34" s="13" t="str">
        <f>[30]Junho!$B$33</f>
        <v>*</v>
      </c>
      <c r="AE34" s="13" t="str">
        <f>[30]Junho!$B$34</f>
        <v>*</v>
      </c>
      <c r="AF34" s="80">
        <f t="shared" si="5"/>
        <v>15.338051470588233</v>
      </c>
    </row>
    <row r="35" spans="1:32" ht="17.100000000000001" customHeight="1" x14ac:dyDescent="0.2">
      <c r="A35" s="51" t="s">
        <v>149</v>
      </c>
      <c r="B35" s="13">
        <f>[31]Junho!$B$5</f>
        <v>21.566666666666663</v>
      </c>
      <c r="C35" s="13">
        <f>[31]Junho!$B$6</f>
        <v>18.545833333333334</v>
      </c>
      <c r="D35" s="13">
        <f>[31]Junho!$B$7</f>
        <v>16.904166666666665</v>
      </c>
      <c r="E35" s="13">
        <f>[31]Junho!$B$8</f>
        <v>17.620833333333334</v>
      </c>
      <c r="F35" s="13">
        <f>[31]Junho!$B$9</f>
        <v>17.908333333333331</v>
      </c>
      <c r="G35" s="13">
        <f>[31]Junho!$B$10</f>
        <v>17.525000000000002</v>
      </c>
      <c r="H35" s="13">
        <f>[31]Junho!$B$11</f>
        <v>16.054166666666671</v>
      </c>
      <c r="I35" s="13">
        <f>[31]Junho!$B$12</f>
        <v>16.004166666666666</v>
      </c>
      <c r="J35" s="13">
        <f>[31]Junho!$B$13</f>
        <v>19.237500000000001</v>
      </c>
      <c r="K35" s="13">
        <f>[31]Junho!$B$14</f>
        <v>23.120833333333334</v>
      </c>
      <c r="L35" s="13">
        <f>[31]Junho!$B$15</f>
        <v>24.491666666666671</v>
      </c>
      <c r="M35" s="13">
        <f>[31]Junho!$B$16</f>
        <v>23.764999999999997</v>
      </c>
      <c r="N35" s="13" t="str">
        <f>[31]Junho!$B$17</f>
        <v>*</v>
      </c>
      <c r="O35" s="13" t="str">
        <f>[31]Junho!$B$18</f>
        <v>*</v>
      </c>
      <c r="P35" s="13" t="str">
        <f>[31]Junho!$B$19</f>
        <v>*</v>
      </c>
      <c r="Q35" s="13" t="str">
        <f>[31]Junho!$B$20</f>
        <v>*</v>
      </c>
      <c r="R35" s="13" t="str">
        <f>[31]Junho!$B$21</f>
        <v>*</v>
      </c>
      <c r="S35" s="13" t="str">
        <f>[31]Junho!$B$22</f>
        <v>*</v>
      </c>
      <c r="T35" s="13" t="str">
        <f>[31]Junho!$B$23</f>
        <v>*</v>
      </c>
      <c r="U35" s="13" t="str">
        <f>[31]Junho!$B$24</f>
        <v>*</v>
      </c>
      <c r="V35" s="13" t="str">
        <f>[31]Junho!$B$25</f>
        <v>*</v>
      </c>
      <c r="W35" s="13" t="str">
        <f>[31]Junho!$B$26</f>
        <v>*</v>
      </c>
      <c r="X35" s="13" t="str">
        <f>[31]Junho!$B$27</f>
        <v>*</v>
      </c>
      <c r="Y35" s="13" t="str">
        <f>[31]Junho!$B$28</f>
        <v>*</v>
      </c>
      <c r="Z35" s="13" t="str">
        <f>[31]Junho!$B$29</f>
        <v>*</v>
      </c>
      <c r="AA35" s="13" t="str">
        <f>[31]Junho!$B$30</f>
        <v>*</v>
      </c>
      <c r="AB35" s="13" t="str">
        <f>[31]Junho!$B$31</f>
        <v>*</v>
      </c>
      <c r="AC35" s="13" t="str">
        <f>[31]Junho!$B$32</f>
        <v>*</v>
      </c>
      <c r="AD35" s="13" t="str">
        <f>[31]Junho!$B$33</f>
        <v>*</v>
      </c>
      <c r="AE35" s="13" t="str">
        <f>[31]Junho!$B$34</f>
        <v>*</v>
      </c>
      <c r="AF35" s="80">
        <f t="shared" si="5"/>
        <v>19.395347222222224</v>
      </c>
    </row>
    <row r="36" spans="1:32" ht="17.100000000000001" customHeight="1" x14ac:dyDescent="0.2">
      <c r="A36" s="51" t="s">
        <v>150</v>
      </c>
      <c r="B36" s="13" t="str">
        <f>[32]Junho!$B$5</f>
        <v>*</v>
      </c>
      <c r="C36" s="13" t="str">
        <f>[32]Junho!$B$6</f>
        <v>*</v>
      </c>
      <c r="D36" s="13" t="str">
        <f>[32]Junho!$B$7</f>
        <v>*</v>
      </c>
      <c r="E36" s="13" t="str">
        <f>[32]Junho!$B$8</f>
        <v>*</v>
      </c>
      <c r="F36" s="13" t="str">
        <f>[32]Junho!$B$9</f>
        <v>*</v>
      </c>
      <c r="G36" s="13" t="str">
        <f>[32]Junho!$B$10</f>
        <v>*</v>
      </c>
      <c r="H36" s="13" t="str">
        <f>[32]Junho!$B$11</f>
        <v>*</v>
      </c>
      <c r="I36" s="13" t="str">
        <f>[32]Junho!$B$12</f>
        <v>*</v>
      </c>
      <c r="J36" s="13" t="str">
        <f>[32]Junho!$B$13</f>
        <v>*</v>
      </c>
      <c r="K36" s="13" t="str">
        <f>[32]Junho!$B$14</f>
        <v>*</v>
      </c>
      <c r="L36" s="13" t="str">
        <f>[32]Junho!$B$15</f>
        <v>*</v>
      </c>
      <c r="M36" s="13" t="str">
        <f>[32]Junho!$B$16</f>
        <v>*</v>
      </c>
      <c r="N36" s="13" t="str">
        <f>[32]Junho!$B$17</f>
        <v>*</v>
      </c>
      <c r="O36" s="13" t="str">
        <f>[32]Junho!$B$18</f>
        <v>*</v>
      </c>
      <c r="P36" s="13" t="str">
        <f>[32]Junho!$B$19</f>
        <v>*</v>
      </c>
      <c r="Q36" s="13" t="str">
        <f>[32]Junho!$B$20</f>
        <v>*</v>
      </c>
      <c r="R36" s="13" t="str">
        <f>[32]Junho!$B$21</f>
        <v>*</v>
      </c>
      <c r="S36" s="13" t="str">
        <f>[32]Junho!$B$22</f>
        <v>*</v>
      </c>
      <c r="T36" s="13" t="str">
        <f>[32]Junho!$B$23</f>
        <v>*</v>
      </c>
      <c r="U36" s="13" t="str">
        <f>[32]Junho!$B$24</f>
        <v>*</v>
      </c>
      <c r="V36" s="13" t="str">
        <f>[32]Junho!$B$25</f>
        <v>*</v>
      </c>
      <c r="W36" s="13" t="str">
        <f>[32]Junho!$B$26</f>
        <v>*</v>
      </c>
      <c r="X36" s="13" t="str">
        <f>[32]Junho!$B$27</f>
        <v>*</v>
      </c>
      <c r="Y36" s="13" t="str">
        <f>[32]Junho!$B$28</f>
        <v>*</v>
      </c>
      <c r="Z36" s="13" t="str">
        <f>[32]Junho!$B$29</f>
        <v>*</v>
      </c>
      <c r="AA36" s="13" t="str">
        <f>[32]Junho!$B$30</f>
        <v>*</v>
      </c>
      <c r="AB36" s="13" t="str">
        <f>[32]Junho!$B$31</f>
        <v>*</v>
      </c>
      <c r="AC36" s="13" t="str">
        <f>[32]Junho!$B$32</f>
        <v>*</v>
      </c>
      <c r="AD36" s="13" t="str">
        <f>[32]Junho!$B$33</f>
        <v>*</v>
      </c>
      <c r="AE36" s="13" t="str">
        <f>[32]Junho!$B$34</f>
        <v>*</v>
      </c>
      <c r="AF36" s="80" t="s">
        <v>131</v>
      </c>
    </row>
    <row r="37" spans="1:32" ht="17.100000000000001" customHeight="1" x14ac:dyDescent="0.2">
      <c r="A37" s="51" t="s">
        <v>151</v>
      </c>
      <c r="B37" s="13">
        <f>[33]Junho!$B$5</f>
        <v>21.2</v>
      </c>
      <c r="C37" s="13">
        <f>[33]Junho!$B$6</f>
        <v>21.741666666666671</v>
      </c>
      <c r="D37" s="13">
        <f>[33]Junho!$B$7</f>
        <v>18.191666666666666</v>
      </c>
      <c r="E37" s="13">
        <f>[33]Junho!$B$8</f>
        <v>18.558333333333334</v>
      </c>
      <c r="F37" s="13">
        <f>[33]Junho!$B$9</f>
        <v>19.399999999999999</v>
      </c>
      <c r="G37" s="13">
        <f>[33]Junho!$B$10</f>
        <v>18.745833333333334</v>
      </c>
      <c r="H37" s="13">
        <f>[33]Junho!$B$11</f>
        <v>18.741666666666667</v>
      </c>
      <c r="I37" s="13">
        <f>[33]Junho!$B$12</f>
        <v>15.983333333333334</v>
      </c>
      <c r="J37" s="13">
        <f>[33]Junho!$B$13</f>
        <v>18.724999999999998</v>
      </c>
      <c r="K37" s="13">
        <f>[33]Junho!$B$14</f>
        <v>23.433333333333341</v>
      </c>
      <c r="L37" s="13">
        <f>[33]Junho!$B$15</f>
        <v>26.099999999999998</v>
      </c>
      <c r="M37" s="13">
        <f>[33]Junho!$B$16</f>
        <v>24.399999999999995</v>
      </c>
      <c r="N37" s="13" t="str">
        <f>[33]Junho!$B$17</f>
        <v>*</v>
      </c>
      <c r="O37" s="13" t="str">
        <f>[33]Junho!$B$18</f>
        <v>*</v>
      </c>
      <c r="P37" s="13" t="str">
        <f>[33]Junho!$B$19</f>
        <v>*</v>
      </c>
      <c r="Q37" s="13" t="str">
        <f>[33]Junho!$B$20</f>
        <v>*</v>
      </c>
      <c r="R37" s="13" t="str">
        <f>[33]Junho!$B$21</f>
        <v>*</v>
      </c>
      <c r="S37" s="13" t="str">
        <f>[33]Junho!$B$22</f>
        <v>*</v>
      </c>
      <c r="T37" s="13" t="str">
        <f>[33]Junho!$B$23</f>
        <v>*</v>
      </c>
      <c r="U37" s="13" t="str">
        <f>[33]Junho!$B$24</f>
        <v>*</v>
      </c>
      <c r="V37" s="13" t="str">
        <f>[33]Junho!$B$25</f>
        <v>*</v>
      </c>
      <c r="W37" s="13" t="str">
        <f>[33]Junho!$B$26</f>
        <v>*</v>
      </c>
      <c r="X37" s="13" t="str">
        <f>[33]Junho!$B$27</f>
        <v>*</v>
      </c>
      <c r="Y37" s="13" t="str">
        <f>[33]Junho!$B$28</f>
        <v>*</v>
      </c>
      <c r="Z37" s="13" t="str">
        <f>[33]Junho!$B$29</f>
        <v>*</v>
      </c>
      <c r="AA37" s="13" t="str">
        <f>[33]Junho!$B$30</f>
        <v>*</v>
      </c>
      <c r="AB37" s="13" t="str">
        <f>[33]Junho!$B$31</f>
        <v>*</v>
      </c>
      <c r="AC37" s="13" t="str">
        <f>[33]Junho!$B$32</f>
        <v>*</v>
      </c>
      <c r="AD37" s="13" t="str">
        <f>[33]Junho!$B$33</f>
        <v>*</v>
      </c>
      <c r="AE37" s="13" t="str">
        <f>[33]Junho!$B$34</f>
        <v>*</v>
      </c>
      <c r="AF37" s="80">
        <f t="shared" si="5"/>
        <v>20.435069444444444</v>
      </c>
    </row>
    <row r="38" spans="1:32" ht="17.100000000000001" customHeight="1" x14ac:dyDescent="0.2">
      <c r="A38" s="51" t="s">
        <v>152</v>
      </c>
      <c r="B38" s="13">
        <f>[34]Junho!$B$5</f>
        <v>21.087500000000002</v>
      </c>
      <c r="C38" s="13">
        <f>[34]Junho!$B$6</f>
        <v>15.187499999999998</v>
      </c>
      <c r="D38" s="13">
        <f>[34]Junho!$B$7</f>
        <v>12.854166666666671</v>
      </c>
      <c r="E38" s="13">
        <f>[34]Junho!$B$8</f>
        <v>13.549999999999999</v>
      </c>
      <c r="F38" s="13">
        <f>[34]Junho!$B$9</f>
        <v>14.320833333333333</v>
      </c>
      <c r="G38" s="13">
        <f>[34]Junho!$B$10</f>
        <v>13.229166666666666</v>
      </c>
      <c r="H38" s="13">
        <f>[34]Junho!$B$11</f>
        <v>13.133333333333335</v>
      </c>
      <c r="I38" s="13">
        <f>[34]Junho!$B$12</f>
        <v>12.524999999999999</v>
      </c>
      <c r="J38" s="13">
        <f>[34]Junho!$B$13</f>
        <v>17.216666666666665</v>
      </c>
      <c r="K38" s="13">
        <f>[34]Junho!$B$14</f>
        <v>21.433333333333334</v>
      </c>
      <c r="L38" s="13">
        <f>[34]Junho!$B$15</f>
        <v>23.512499999999999</v>
      </c>
      <c r="M38" s="13">
        <f>[34]Junho!$B$16</f>
        <v>23.830000000000002</v>
      </c>
      <c r="N38" s="13" t="str">
        <f>[34]Junho!$B$17</f>
        <v>*</v>
      </c>
      <c r="O38" s="13" t="str">
        <f>[34]Junho!$B$18</f>
        <v>*</v>
      </c>
      <c r="P38" s="13" t="str">
        <f>[34]Junho!$B$19</f>
        <v>*</v>
      </c>
      <c r="Q38" s="13" t="str">
        <f>[34]Junho!$B$20</f>
        <v>*</v>
      </c>
      <c r="R38" s="13" t="str">
        <f>[34]Junho!$B$21</f>
        <v>*</v>
      </c>
      <c r="S38" s="13" t="str">
        <f>[34]Junho!$B$22</f>
        <v>*</v>
      </c>
      <c r="T38" s="13" t="str">
        <f>[34]Junho!$B$23</f>
        <v>*</v>
      </c>
      <c r="U38" s="13" t="str">
        <f>[34]Junho!$B$24</f>
        <v>*</v>
      </c>
      <c r="V38" s="13" t="str">
        <f>[34]Junho!$B$25</f>
        <v>*</v>
      </c>
      <c r="W38" s="13" t="str">
        <f>[34]Junho!$B$26</f>
        <v>*</v>
      </c>
      <c r="X38" s="13" t="str">
        <f>[34]Junho!$B$27</f>
        <v>*</v>
      </c>
      <c r="Y38" s="13" t="str">
        <f>[34]Junho!$B$28</f>
        <v>*</v>
      </c>
      <c r="Z38" s="13" t="str">
        <f>[34]Junho!$B$29</f>
        <v>*</v>
      </c>
      <c r="AA38" s="13" t="str">
        <f>[34]Junho!$B$30</f>
        <v>*</v>
      </c>
      <c r="AB38" s="13" t="str">
        <f>[34]Junho!$B$31</f>
        <v>*</v>
      </c>
      <c r="AC38" s="13" t="str">
        <f>[34]Junho!$B$32</f>
        <v>*</v>
      </c>
      <c r="AD38" s="13" t="str">
        <f>[34]Junho!$B$33</f>
        <v>*</v>
      </c>
      <c r="AE38" s="13" t="str">
        <f>[34]Junho!$B$34</f>
        <v>*</v>
      </c>
      <c r="AF38" s="80">
        <f t="shared" si="5"/>
        <v>16.823333333333334</v>
      </c>
    </row>
    <row r="39" spans="1:32" ht="17.100000000000001" customHeight="1" x14ac:dyDescent="0.2">
      <c r="A39" s="51" t="s">
        <v>153</v>
      </c>
      <c r="B39" s="13">
        <f>[35]Junho!$B$5</f>
        <v>20.930434782608696</v>
      </c>
      <c r="C39" s="13">
        <f>[35]Junho!$B$6</f>
        <v>20.673913043478262</v>
      </c>
      <c r="D39" s="13">
        <f>[35]Junho!$B$7</f>
        <v>18.336363636363632</v>
      </c>
      <c r="E39" s="13">
        <f>[35]Junho!$B$8</f>
        <v>18.679166666666671</v>
      </c>
      <c r="F39" s="13">
        <f>[35]Junho!$B$9</f>
        <v>18.808333333333334</v>
      </c>
      <c r="G39" s="13">
        <f>[35]Junho!$B$10</f>
        <v>18.049999999999997</v>
      </c>
      <c r="H39" s="13">
        <f>[35]Junho!$B$11</f>
        <v>16.395454545454545</v>
      </c>
      <c r="I39" s="13">
        <f>[35]Junho!$B$12</f>
        <v>17.05</v>
      </c>
      <c r="J39" s="13">
        <f>[35]Junho!$B$13</f>
        <v>20.820833333333333</v>
      </c>
      <c r="K39" s="13">
        <f>[35]Junho!$B$14</f>
        <v>21.645833333333332</v>
      </c>
      <c r="L39" s="13">
        <f>[35]Junho!$B$15</f>
        <v>24.104347826086961</v>
      </c>
      <c r="M39" s="13">
        <f>[35]Junho!$B$16</f>
        <v>23.065217391304348</v>
      </c>
      <c r="N39" s="13">
        <f>[35]Junho!$B$17</f>
        <v>20.069565217391304</v>
      </c>
      <c r="O39" s="13">
        <f>[35]Junho!$B$18</f>
        <v>16.895833333333336</v>
      </c>
      <c r="P39" s="13">
        <f>[35]Junho!$B$19</f>
        <v>16.104166666666664</v>
      </c>
      <c r="Q39" s="13">
        <f>[35]Junho!$B$20</f>
        <v>15.541666666666666</v>
      </c>
      <c r="R39" s="13">
        <f>[35]Junho!$B$21</f>
        <v>17.358333333333331</v>
      </c>
      <c r="S39" s="13">
        <f>[35]Junho!$B$22</f>
        <v>19.195833333333329</v>
      </c>
      <c r="T39" s="13">
        <f>[35]Junho!$B$23</f>
        <v>19.962499999999995</v>
      </c>
      <c r="U39" s="13">
        <f>[35]Junho!$B$24</f>
        <v>22.179166666666671</v>
      </c>
      <c r="V39" s="13">
        <f>[35]Junho!$B$25</f>
        <v>16.05</v>
      </c>
      <c r="W39" s="13">
        <f>[35]Junho!$B$26</f>
        <v>20.926086956521736</v>
      </c>
      <c r="X39" s="13">
        <f>[35]Junho!$B$27</f>
        <v>19.57391304347826</v>
      </c>
      <c r="Y39" s="13">
        <f>[35]Junho!$B$28</f>
        <v>20.691666666666666</v>
      </c>
      <c r="Z39" s="13">
        <f>[35]Junho!$B$29</f>
        <v>20.621739130434786</v>
      </c>
      <c r="AA39" s="13">
        <f>[35]Junho!$B$30</f>
        <v>22.354545454545452</v>
      </c>
      <c r="AB39" s="13">
        <f>[35]Junho!$B$31</f>
        <v>21.524999999999995</v>
      </c>
      <c r="AC39" s="13">
        <f>[35]Junho!$B$32</f>
        <v>21.558333333333337</v>
      </c>
      <c r="AD39" s="13">
        <f>[35]Junho!$B$33</f>
        <v>20.6875</v>
      </c>
      <c r="AE39" s="13">
        <f>[35]Junho!$B$34</f>
        <v>20.333333333333332</v>
      </c>
      <c r="AF39" s="80">
        <f>AVERAGE(B39:AE39)</f>
        <v>19.672969367588937</v>
      </c>
    </row>
    <row r="40" spans="1:32" ht="17.100000000000001" customHeight="1" x14ac:dyDescent="0.2">
      <c r="A40" s="51" t="s">
        <v>154</v>
      </c>
      <c r="B40" s="13" t="str">
        <f>[36]Junho!$B$5</f>
        <v>*</v>
      </c>
      <c r="C40" s="13" t="str">
        <f>[36]Junho!$B$6</f>
        <v>*</v>
      </c>
      <c r="D40" s="13" t="str">
        <f>[36]Junho!$B$7</f>
        <v>*</v>
      </c>
      <c r="E40" s="13" t="str">
        <f>[36]Junho!$B$8</f>
        <v>*</v>
      </c>
      <c r="F40" s="13" t="str">
        <f>[36]Junho!$B$9</f>
        <v>*</v>
      </c>
      <c r="G40" s="13" t="str">
        <f>[36]Junho!$B$10</f>
        <v>*</v>
      </c>
      <c r="H40" s="13" t="str">
        <f>[36]Junho!$B$11</f>
        <v>*</v>
      </c>
      <c r="I40" s="13" t="str">
        <f>[36]Junho!$B$12</f>
        <v>*</v>
      </c>
      <c r="J40" s="13" t="str">
        <f>[36]Junho!$B$13</f>
        <v>*</v>
      </c>
      <c r="K40" s="13" t="str">
        <f>[36]Junho!$B$14</f>
        <v>*</v>
      </c>
      <c r="L40" s="13" t="str">
        <f>[36]Junho!$B$15</f>
        <v>*</v>
      </c>
      <c r="M40" s="13" t="str">
        <f>[36]Junho!$B$16</f>
        <v>*</v>
      </c>
      <c r="N40" s="13" t="str">
        <f>[36]Junho!$B$17</f>
        <v>*</v>
      </c>
      <c r="O40" s="13" t="str">
        <f>[36]Junho!$B$18</f>
        <v>*</v>
      </c>
      <c r="P40" s="13" t="str">
        <f>[36]Junho!$B$19</f>
        <v>*</v>
      </c>
      <c r="Q40" s="13" t="str">
        <f>[36]Junho!$B$20</f>
        <v>*</v>
      </c>
      <c r="R40" s="13" t="str">
        <f>[36]Junho!$B$21</f>
        <v>*</v>
      </c>
      <c r="S40" s="13" t="str">
        <f>[36]Junho!$B$22</f>
        <v>*</v>
      </c>
      <c r="T40" s="13" t="str">
        <f>[36]Junho!$B$23</f>
        <v>*</v>
      </c>
      <c r="U40" s="13" t="str">
        <f>[36]Junho!$B$24</f>
        <v>*</v>
      </c>
      <c r="V40" s="13" t="str">
        <f>[36]Junho!$B$25</f>
        <v>*</v>
      </c>
      <c r="W40" s="13" t="str">
        <f>[36]Junho!$B$26</f>
        <v>*</v>
      </c>
      <c r="X40" s="13" t="str">
        <f>[36]Junho!$B$27</f>
        <v>*</v>
      </c>
      <c r="Y40" s="13" t="str">
        <f>[36]Junho!$B$28</f>
        <v>*</v>
      </c>
      <c r="Z40" s="13" t="str">
        <f>[36]Junho!$B$29</f>
        <v>*</v>
      </c>
      <c r="AA40" s="13" t="str">
        <f>[36]Junho!$B$30</f>
        <v>*</v>
      </c>
      <c r="AB40" s="13" t="str">
        <f>[36]Junho!$B$31</f>
        <v>*</v>
      </c>
      <c r="AC40" s="13" t="str">
        <f>[36]Junho!$B$32</f>
        <v>*</v>
      </c>
      <c r="AD40" s="13" t="str">
        <f>[36]Junho!$B$33</f>
        <v>*</v>
      </c>
      <c r="AE40" s="13" t="str">
        <f>[36]Junho!$B$34</f>
        <v>*</v>
      </c>
      <c r="AF40" s="80" t="s">
        <v>131</v>
      </c>
    </row>
    <row r="41" spans="1:32" ht="17.100000000000001" customHeight="1" x14ac:dyDescent="0.2">
      <c r="A41" s="51" t="s">
        <v>155</v>
      </c>
      <c r="B41" s="13">
        <f>[37]Junho!$B$5</f>
        <v>19.470833333333328</v>
      </c>
      <c r="C41" s="13">
        <f>[37]Junho!$B$6</f>
        <v>15.195833333333333</v>
      </c>
      <c r="D41" s="13">
        <f>[37]Junho!$B$7</f>
        <v>13.254166666666665</v>
      </c>
      <c r="E41" s="13">
        <f>[37]Junho!$B$8</f>
        <v>13.925000000000004</v>
      </c>
      <c r="F41" s="13">
        <f>[37]Junho!$B$9</f>
        <v>13.604166666666666</v>
      </c>
      <c r="G41" s="13">
        <f>[37]Junho!$B$10</f>
        <v>13.329166666666667</v>
      </c>
      <c r="H41" s="13">
        <f>[37]Junho!$B$11</f>
        <v>13.458333333333334</v>
      </c>
      <c r="I41" s="13">
        <f>[37]Junho!$B$12</f>
        <v>11.645833333333336</v>
      </c>
      <c r="J41" s="13">
        <f>[37]Junho!$B$13</f>
        <v>17.149999999999999</v>
      </c>
      <c r="K41" s="13">
        <f>[37]Junho!$B$14</f>
        <v>21.362500000000001</v>
      </c>
      <c r="L41" s="13">
        <f>[37]Junho!$B$15</f>
        <v>24.55</v>
      </c>
      <c r="M41" s="13">
        <f>[37]Junho!$B$16</f>
        <v>24.778947368421051</v>
      </c>
      <c r="N41" s="13" t="str">
        <f>[37]Junho!$B$17</f>
        <v>*</v>
      </c>
      <c r="O41" s="13" t="str">
        <f>[37]Junho!$B$18</f>
        <v>*</v>
      </c>
      <c r="P41" s="13" t="str">
        <f>[37]Junho!$B$19</f>
        <v>*</v>
      </c>
      <c r="Q41" s="13" t="str">
        <f>[37]Junho!$B$20</f>
        <v>*</v>
      </c>
      <c r="R41" s="13" t="str">
        <f>[37]Junho!$B$21</f>
        <v>*</v>
      </c>
      <c r="S41" s="13" t="str">
        <f>[37]Junho!$B$22</f>
        <v>*</v>
      </c>
      <c r="T41" s="13" t="str">
        <f>[37]Junho!$B$23</f>
        <v>*</v>
      </c>
      <c r="U41" s="13" t="str">
        <f>[37]Junho!$B$24</f>
        <v>*</v>
      </c>
      <c r="V41" s="13" t="str">
        <f>[37]Junho!$B$25</f>
        <v>*</v>
      </c>
      <c r="W41" s="13" t="str">
        <f>[37]Junho!$B$26</f>
        <v>*</v>
      </c>
      <c r="X41" s="13" t="str">
        <f>[37]Junho!$B$27</f>
        <v>*</v>
      </c>
      <c r="Y41" s="13" t="str">
        <f>[37]Junho!$B$28</f>
        <v>*</v>
      </c>
      <c r="Z41" s="13" t="str">
        <f>[37]Junho!$B$29</f>
        <v>*</v>
      </c>
      <c r="AA41" s="13" t="str">
        <f>[37]Junho!$B$30</f>
        <v>*</v>
      </c>
      <c r="AB41" s="13" t="str">
        <f>[37]Junho!$B$31</f>
        <v>*</v>
      </c>
      <c r="AC41" s="13" t="str">
        <f>[37]Junho!$B$32</f>
        <v>*</v>
      </c>
      <c r="AD41" s="13" t="str">
        <f>[37]Junho!$B$33</f>
        <v>*</v>
      </c>
      <c r="AE41" s="13" t="str">
        <f>[37]Junho!$B$34</f>
        <v>*</v>
      </c>
      <c r="AF41" s="80">
        <f t="shared" ref="AF41" si="6">AVERAGE(B41:AE41)</f>
        <v>16.810398391812868</v>
      </c>
    </row>
    <row r="42" spans="1:32" ht="17.100000000000001" customHeight="1" x14ac:dyDescent="0.2">
      <c r="A42" s="51" t="s">
        <v>156</v>
      </c>
      <c r="B42" s="13">
        <f>[38]Junho!$B$5</f>
        <v>21.816666666666663</v>
      </c>
      <c r="C42" s="13">
        <f>[38]Junho!$B$6</f>
        <v>16.462499999999999</v>
      </c>
      <c r="D42" s="13">
        <f>[38]Junho!$B$7</f>
        <v>14.487499999999999</v>
      </c>
      <c r="E42" s="13">
        <f>[38]Junho!$B$8</f>
        <v>15.412500000000001</v>
      </c>
      <c r="F42" s="13">
        <f>[38]Junho!$B$9</f>
        <v>16.575000000000003</v>
      </c>
      <c r="G42" s="13">
        <f>[38]Junho!$B$10</f>
        <v>14.9375</v>
      </c>
      <c r="H42" s="13">
        <f>[38]Junho!$B$11</f>
        <v>14.6</v>
      </c>
      <c r="I42" s="13">
        <f>[38]Junho!$B$12</f>
        <v>12.9</v>
      </c>
      <c r="J42" s="13">
        <f>[38]Junho!$B$13</f>
        <v>18.195833333333329</v>
      </c>
      <c r="K42" s="13">
        <f>[38]Junho!$B$14</f>
        <v>22.25</v>
      </c>
      <c r="L42" s="13">
        <f>[38]Junho!$B$15</f>
        <v>24.304166666666664</v>
      </c>
      <c r="M42" s="13">
        <f>[38]Junho!$B$16</f>
        <v>23.125</v>
      </c>
      <c r="N42" s="13" t="str">
        <f>[38]Junho!$B$17</f>
        <v>*</v>
      </c>
      <c r="O42" s="13" t="str">
        <f>[38]Junho!$B$18</f>
        <v>*</v>
      </c>
      <c r="P42" s="13" t="str">
        <f>[38]Junho!$B$19</f>
        <v>*</v>
      </c>
      <c r="Q42" s="13" t="str">
        <f>[38]Junho!$B$20</f>
        <v>*</v>
      </c>
      <c r="R42" s="13" t="str">
        <f>[38]Junho!$B$21</f>
        <v>*</v>
      </c>
      <c r="S42" s="13" t="str">
        <f>[38]Junho!$B$22</f>
        <v>*</v>
      </c>
      <c r="T42" s="13" t="str">
        <f>[38]Junho!$B$23</f>
        <v>*</v>
      </c>
      <c r="U42" s="13" t="str">
        <f>[38]Junho!$B$24</f>
        <v>*</v>
      </c>
      <c r="V42" s="13" t="str">
        <f>[38]Junho!$B$25</f>
        <v>*</v>
      </c>
      <c r="W42" s="13" t="str">
        <f>[38]Junho!$B$26</f>
        <v>*</v>
      </c>
      <c r="X42" s="13" t="str">
        <f>[38]Junho!$B$27</f>
        <v>*</v>
      </c>
      <c r="Y42" s="13" t="str">
        <f>[38]Junho!$B$28</f>
        <v>*</v>
      </c>
      <c r="Z42" s="13" t="str">
        <f>[38]Junho!$B$29</f>
        <v>*</v>
      </c>
      <c r="AA42" s="13" t="str">
        <f>[38]Junho!$B$30</f>
        <v>*</v>
      </c>
      <c r="AB42" s="13" t="str">
        <f>[38]Junho!$B$31</f>
        <v>*</v>
      </c>
      <c r="AC42" s="13" t="str">
        <f>[38]Junho!$B$32</f>
        <v>*</v>
      </c>
      <c r="AD42" s="13" t="str">
        <f>[38]Junho!$B$33</f>
        <v>*</v>
      </c>
      <c r="AE42" s="13" t="str">
        <f>[38]Junho!$B$34</f>
        <v>*</v>
      </c>
      <c r="AF42" s="80">
        <f>AVERAGE(B42:AE42)</f>
        <v>17.922222222222221</v>
      </c>
    </row>
    <row r="43" spans="1:32" ht="17.100000000000001" customHeight="1" x14ac:dyDescent="0.2">
      <c r="A43" s="51" t="s">
        <v>157</v>
      </c>
      <c r="B43" s="13">
        <f>[39]Junho!$B$5</f>
        <v>20.316666666666666</v>
      </c>
      <c r="C43" s="13">
        <f>[39]Junho!$B$6</f>
        <v>14.554166666666669</v>
      </c>
      <c r="D43" s="13">
        <f>[39]Junho!$B$7</f>
        <v>12.52083333333333</v>
      </c>
      <c r="E43" s="13">
        <f>[39]Junho!$B$8</f>
        <v>13.175000000000002</v>
      </c>
      <c r="F43" s="13">
        <f>[39]Junho!$B$9</f>
        <v>13.900000000000004</v>
      </c>
      <c r="G43" s="13">
        <f>[39]Junho!$B$10</f>
        <v>12.895833333333336</v>
      </c>
      <c r="H43" s="13">
        <f>[39]Junho!$B$11</f>
        <v>12.695833333333333</v>
      </c>
      <c r="I43" s="13">
        <f>[39]Junho!$B$12</f>
        <v>11.962499999999999</v>
      </c>
      <c r="J43" s="13">
        <f>[39]Junho!$B$13</f>
        <v>17.066666666666666</v>
      </c>
      <c r="K43" s="13">
        <f>[39]Junho!$B$14</f>
        <v>21.558333333333334</v>
      </c>
      <c r="L43" s="13">
        <f>[39]Junho!$B$15</f>
        <v>22.908333333333335</v>
      </c>
      <c r="M43" s="13">
        <f>[39]Junho!$B$16</f>
        <v>23</v>
      </c>
      <c r="N43" s="13" t="str">
        <f>[39]Junho!$B$17</f>
        <v>*</v>
      </c>
      <c r="O43" s="13" t="str">
        <f>[39]Junho!$B$18</f>
        <v>*</v>
      </c>
      <c r="P43" s="13" t="str">
        <f>[39]Junho!$B$19</f>
        <v>*</v>
      </c>
      <c r="Q43" s="13" t="str">
        <f>[39]Junho!$B$20</f>
        <v>*</v>
      </c>
      <c r="R43" s="13" t="str">
        <f>[39]Junho!$B$21</f>
        <v>*</v>
      </c>
      <c r="S43" s="13" t="str">
        <f>[39]Junho!$B$22</f>
        <v>*</v>
      </c>
      <c r="T43" s="13" t="str">
        <f>[39]Junho!$B$23</f>
        <v>*</v>
      </c>
      <c r="U43" s="13" t="str">
        <f>[39]Junho!$B$24</f>
        <v>*</v>
      </c>
      <c r="V43" s="13" t="str">
        <f>[39]Junho!$B$25</f>
        <v>*</v>
      </c>
      <c r="W43" s="13" t="str">
        <f>[39]Junho!$B$26</f>
        <v>*</v>
      </c>
      <c r="X43" s="13" t="str">
        <f>[39]Junho!$B$27</f>
        <v>*</v>
      </c>
      <c r="Y43" s="13" t="str">
        <f>[39]Junho!$B$28</f>
        <v>*</v>
      </c>
      <c r="Z43" s="13" t="str">
        <f>[39]Junho!$B$29</f>
        <v>*</v>
      </c>
      <c r="AA43" s="13" t="str">
        <f>[39]Junho!$B$30</f>
        <v>*</v>
      </c>
      <c r="AB43" s="13" t="str">
        <f>[39]Junho!$B$31</f>
        <v>*</v>
      </c>
      <c r="AC43" s="13" t="str">
        <f>[39]Junho!$B$32</f>
        <v>*</v>
      </c>
      <c r="AD43" s="13" t="str">
        <f>[39]Junho!$B$33</f>
        <v>*</v>
      </c>
      <c r="AE43" s="13" t="str">
        <f>[39]Junho!$B$34</f>
        <v>*</v>
      </c>
      <c r="AF43" s="80">
        <f t="shared" ref="AF43:AF49" si="7">AVERAGE(B43:AE43)</f>
        <v>16.379513888888891</v>
      </c>
    </row>
    <row r="44" spans="1:32" ht="17.100000000000001" customHeight="1" x14ac:dyDescent="0.2">
      <c r="A44" s="51" t="s">
        <v>158</v>
      </c>
      <c r="B44" s="13">
        <f>[40]Junho!$B$5</f>
        <v>22.3125</v>
      </c>
      <c r="C44" s="13">
        <f>[40]Junho!$B$6</f>
        <v>17.891666666666666</v>
      </c>
      <c r="D44" s="13">
        <f>[40]Junho!$B$7</f>
        <v>14.895833333333334</v>
      </c>
      <c r="E44" s="13">
        <f>[40]Junho!$B$8</f>
        <v>15.445833333333333</v>
      </c>
      <c r="F44" s="13">
        <f>[40]Junho!$B$9</f>
        <v>17.529166666666665</v>
      </c>
      <c r="G44" s="13">
        <f>[40]Junho!$B$10</f>
        <v>16.508333333333336</v>
      </c>
      <c r="H44" s="13">
        <f>[40]Junho!$B$11</f>
        <v>15.641666666666666</v>
      </c>
      <c r="I44" s="13">
        <f>[40]Junho!$B$12</f>
        <v>13.025</v>
      </c>
      <c r="J44" s="13">
        <f>[40]Junho!$B$13</f>
        <v>19.233333333333334</v>
      </c>
      <c r="K44" s="13">
        <f>[40]Junho!$B$14</f>
        <v>23.504166666666663</v>
      </c>
      <c r="L44" s="13">
        <f>[40]Junho!$B$15</f>
        <v>24.637499999999999</v>
      </c>
      <c r="M44" s="13">
        <f>[40]Junho!$B$16</f>
        <v>23.42</v>
      </c>
      <c r="N44" s="13" t="str">
        <f>[40]Junho!$B$17</f>
        <v>*</v>
      </c>
      <c r="O44" s="13" t="str">
        <f>[40]Junho!$B$18</f>
        <v>*</v>
      </c>
      <c r="P44" s="13" t="str">
        <f>[40]Junho!$B$19</f>
        <v>*</v>
      </c>
      <c r="Q44" s="13" t="str">
        <f>[40]Junho!$B$20</f>
        <v>*</v>
      </c>
      <c r="R44" s="13" t="str">
        <f>[40]Junho!$B$21</f>
        <v>*</v>
      </c>
      <c r="S44" s="13" t="str">
        <f>[40]Junho!$B$22</f>
        <v>*</v>
      </c>
      <c r="T44" s="13" t="str">
        <f>[40]Junho!$B$23</f>
        <v>*</v>
      </c>
      <c r="U44" s="13" t="str">
        <f>[40]Junho!$B$24</f>
        <v>*</v>
      </c>
      <c r="V44" s="13" t="str">
        <f>[40]Junho!$B$25</f>
        <v>*</v>
      </c>
      <c r="W44" s="13" t="str">
        <f>[40]Junho!$B$26</f>
        <v>*</v>
      </c>
      <c r="X44" s="13" t="str">
        <f>[40]Junho!$B$27</f>
        <v>*</v>
      </c>
      <c r="Y44" s="13" t="str">
        <f>[40]Junho!$B$28</f>
        <v>*</v>
      </c>
      <c r="Z44" s="13" t="str">
        <f>[40]Junho!$B$29</f>
        <v>*</v>
      </c>
      <c r="AA44" s="13" t="str">
        <f>[40]Junho!$B$30</f>
        <v>*</v>
      </c>
      <c r="AB44" s="13" t="str">
        <f>[40]Junho!$B$31</f>
        <v>*</v>
      </c>
      <c r="AC44" s="13" t="str">
        <f>[40]Junho!$B$32</f>
        <v>*</v>
      </c>
      <c r="AD44" s="13" t="str">
        <f>[40]Junho!$B$33</f>
        <v>*</v>
      </c>
      <c r="AE44" s="13" t="str">
        <f>[40]Junho!$B$34</f>
        <v>*</v>
      </c>
      <c r="AF44" s="80">
        <f t="shared" si="7"/>
        <v>18.670416666666668</v>
      </c>
    </row>
    <row r="45" spans="1:32" ht="17.100000000000001" customHeight="1" x14ac:dyDescent="0.2">
      <c r="A45" s="51" t="s">
        <v>159</v>
      </c>
      <c r="B45" s="13">
        <f>[41]Junho!$B$5</f>
        <v>23.020833333333339</v>
      </c>
      <c r="C45" s="13">
        <f>[41]Junho!$B$6</f>
        <v>18.675000000000001</v>
      </c>
      <c r="D45" s="13">
        <f>[41]Junho!$B$7</f>
        <v>15.458333333333334</v>
      </c>
      <c r="E45" s="13">
        <f>[41]Junho!$B$8</f>
        <v>16.137499999999999</v>
      </c>
      <c r="F45" s="13">
        <f>[41]Junho!$B$9</f>
        <v>17.537500000000001</v>
      </c>
      <c r="G45" s="13">
        <f>[41]Junho!$B$10</f>
        <v>15.799999999999999</v>
      </c>
      <c r="H45" s="13">
        <f>[41]Junho!$B$11</f>
        <v>15.04166666666667</v>
      </c>
      <c r="I45" s="13">
        <f>[41]Junho!$B$12</f>
        <v>13.93333333333333</v>
      </c>
      <c r="J45" s="13">
        <f>[41]Junho!$B$13</f>
        <v>19.620833333333334</v>
      </c>
      <c r="K45" s="13">
        <f>[41]Junho!$B$14</f>
        <v>24.170833333333331</v>
      </c>
      <c r="L45" s="13">
        <f>[41]Junho!$B$15</f>
        <v>26.029166666666669</v>
      </c>
      <c r="M45" s="13">
        <f>[41]Junho!$B$16</f>
        <v>23.310000000000002</v>
      </c>
      <c r="N45" s="13" t="str">
        <f>[41]Junho!$B$17</f>
        <v>*</v>
      </c>
      <c r="O45" s="13" t="str">
        <f>[41]Junho!$B$18</f>
        <v>*</v>
      </c>
      <c r="P45" s="13" t="str">
        <f>[41]Junho!$B$19</f>
        <v>*</v>
      </c>
      <c r="Q45" s="13" t="str">
        <f>[41]Junho!$B$20</f>
        <v>*</v>
      </c>
      <c r="R45" s="13" t="str">
        <f>[41]Junho!$B$21</f>
        <v>*</v>
      </c>
      <c r="S45" s="13" t="str">
        <f>[41]Junho!$B$22</f>
        <v>*</v>
      </c>
      <c r="T45" s="13" t="str">
        <f>[41]Junho!$B$23</f>
        <v>*</v>
      </c>
      <c r="U45" s="13" t="str">
        <f>[41]Junho!$B$24</f>
        <v>*</v>
      </c>
      <c r="V45" s="13" t="str">
        <f>[41]Junho!$B$25</f>
        <v>*</v>
      </c>
      <c r="W45" s="13" t="str">
        <f>[41]Junho!$B$26</f>
        <v>*</v>
      </c>
      <c r="X45" s="13" t="str">
        <f>[41]Junho!$B$27</f>
        <v>*</v>
      </c>
      <c r="Y45" s="13" t="str">
        <f>[41]Junho!$B$28</f>
        <v>*</v>
      </c>
      <c r="Z45" s="13" t="str">
        <f>[41]Junho!$B$29</f>
        <v>*</v>
      </c>
      <c r="AA45" s="13" t="str">
        <f>[41]Junho!$B$30</f>
        <v>*</v>
      </c>
      <c r="AB45" s="13" t="str">
        <f>[41]Junho!$B$31</f>
        <v>*</v>
      </c>
      <c r="AC45" s="13" t="str">
        <f>[41]Junho!$B$32</f>
        <v>*</v>
      </c>
      <c r="AD45" s="13" t="str">
        <f>[41]Junho!$B$33</f>
        <v>*</v>
      </c>
      <c r="AE45" s="13" t="str">
        <f>[41]Junho!$B$34</f>
        <v>*</v>
      </c>
      <c r="AF45" s="80">
        <f t="shared" si="7"/>
        <v>19.061250000000001</v>
      </c>
    </row>
    <row r="46" spans="1:32" ht="17.100000000000001" customHeight="1" x14ac:dyDescent="0.2">
      <c r="A46" s="51" t="s">
        <v>160</v>
      </c>
      <c r="B46" s="13">
        <f>[42]Junho!$B$5</f>
        <v>23.066666666666666</v>
      </c>
      <c r="C46" s="13">
        <f>[42]Junho!$B$6</f>
        <v>19.895833333333332</v>
      </c>
      <c r="D46" s="13">
        <f>[42]Junho!$B$7</f>
        <v>19.137499999999999</v>
      </c>
      <c r="E46" s="13">
        <f>[42]Junho!$B$8</f>
        <v>19.391666666666666</v>
      </c>
      <c r="F46" s="13">
        <f>[42]Junho!$B$9</f>
        <v>19.054166666666664</v>
      </c>
      <c r="G46" s="13">
        <f>[42]Junho!$B$10</f>
        <v>18.862500000000001</v>
      </c>
      <c r="H46" s="13">
        <f>[42]Junho!$B$11</f>
        <v>18.583333333333336</v>
      </c>
      <c r="I46" s="13">
        <f>[42]Junho!$B$12</f>
        <v>18.970833333333335</v>
      </c>
      <c r="J46" s="13">
        <f>[42]Junho!$B$13</f>
        <v>20.558333333333334</v>
      </c>
      <c r="K46" s="13">
        <f>[42]Junho!$B$14</f>
        <v>23.379166666666663</v>
      </c>
      <c r="L46" s="13">
        <f>[42]Junho!$B$15</f>
        <v>25.154166666666669</v>
      </c>
      <c r="M46" s="13">
        <f>[42]Junho!$B$16</f>
        <v>24.17</v>
      </c>
      <c r="N46" s="13" t="str">
        <f>[42]Junho!$B$17</f>
        <v>*</v>
      </c>
      <c r="O46" s="13" t="str">
        <f>[42]Junho!$B$18</f>
        <v>*</v>
      </c>
      <c r="P46" s="13" t="str">
        <f>[42]Junho!$B$19</f>
        <v>*</v>
      </c>
      <c r="Q46" s="13" t="str">
        <f>[42]Junho!$B$20</f>
        <v>*</v>
      </c>
      <c r="R46" s="13" t="str">
        <f>[42]Junho!$B$21</f>
        <v>*</v>
      </c>
      <c r="S46" s="13" t="str">
        <f>[42]Junho!$B$22</f>
        <v>*</v>
      </c>
      <c r="T46" s="13" t="str">
        <f>[42]Junho!$B$23</f>
        <v>*</v>
      </c>
      <c r="U46" s="13" t="str">
        <f>[42]Junho!$B$24</f>
        <v>*</v>
      </c>
      <c r="V46" s="13" t="str">
        <f>[42]Junho!$B$25</f>
        <v>*</v>
      </c>
      <c r="W46" s="13" t="str">
        <f>[42]Junho!$B$26</f>
        <v>*</v>
      </c>
      <c r="X46" s="13" t="str">
        <f>[42]Junho!$B$27</f>
        <v>*</v>
      </c>
      <c r="Y46" s="13" t="str">
        <f>[42]Junho!$B$28</f>
        <v>*</v>
      </c>
      <c r="Z46" s="13" t="str">
        <f>[42]Junho!$B$29</f>
        <v>*</v>
      </c>
      <c r="AA46" s="13" t="str">
        <f>[42]Junho!$B$30</f>
        <v>*</v>
      </c>
      <c r="AB46" s="13" t="str">
        <f>[42]Junho!$B$31</f>
        <v>*</v>
      </c>
      <c r="AC46" s="13" t="str">
        <f>[42]Junho!$B$32</f>
        <v>*</v>
      </c>
      <c r="AD46" s="13" t="str">
        <f>[42]Junho!$B$33</f>
        <v>*</v>
      </c>
      <c r="AE46" s="13" t="str">
        <f>[42]Junho!$B$34</f>
        <v>*</v>
      </c>
      <c r="AF46" s="80">
        <f t="shared" si="7"/>
        <v>20.852013888888887</v>
      </c>
    </row>
    <row r="47" spans="1:32" ht="17.100000000000001" customHeight="1" x14ac:dyDescent="0.2">
      <c r="A47" s="51" t="s">
        <v>161</v>
      </c>
      <c r="B47" s="13">
        <f>[43]Junho!$B$5</f>
        <v>21.720833333333331</v>
      </c>
      <c r="C47" s="13">
        <f>[43]Junho!$B$6</f>
        <v>21.091666666666665</v>
      </c>
      <c r="D47" s="13">
        <f>[43]Junho!$B$7</f>
        <v>17.704166666666666</v>
      </c>
      <c r="E47" s="13">
        <f>[43]Junho!$B$8</f>
        <v>17.841666666666665</v>
      </c>
      <c r="F47" s="13">
        <f>[43]Junho!$B$9</f>
        <v>18.312500000000004</v>
      </c>
      <c r="G47" s="13">
        <f>[43]Junho!$B$10</f>
        <v>19.095833333333335</v>
      </c>
      <c r="H47" s="13">
        <f>[43]Junho!$B$11</f>
        <v>18.145833333333336</v>
      </c>
      <c r="I47" s="13">
        <f>[43]Junho!$B$12</f>
        <v>14.933333333333332</v>
      </c>
      <c r="J47" s="13">
        <f>[43]Junho!$B$13</f>
        <v>20.000000000000004</v>
      </c>
      <c r="K47" s="13">
        <f>[43]Junho!$B$14</f>
        <v>24.016666666666669</v>
      </c>
      <c r="L47" s="13">
        <f>[43]Junho!$B$15</f>
        <v>25.552380952380954</v>
      </c>
      <c r="M47" s="13">
        <f>[43]Junho!$B$16</f>
        <v>23.63</v>
      </c>
      <c r="N47" s="13" t="str">
        <f>[43]Junho!$B$17</f>
        <v>*</v>
      </c>
      <c r="O47" s="13" t="str">
        <f>[43]Junho!$B$18</f>
        <v>*</v>
      </c>
      <c r="P47" s="13" t="str">
        <f>[43]Junho!$B$19</f>
        <v>*</v>
      </c>
      <c r="Q47" s="13" t="str">
        <f>[43]Junho!$B$20</f>
        <v>*</v>
      </c>
      <c r="R47" s="13" t="str">
        <f>[43]Junho!$B$21</f>
        <v>*</v>
      </c>
      <c r="S47" s="13" t="str">
        <f>[43]Junho!$B$22</f>
        <v>*</v>
      </c>
      <c r="T47" s="13" t="str">
        <f>[43]Junho!$B$23</f>
        <v>*</v>
      </c>
      <c r="U47" s="13" t="str">
        <f>[43]Junho!$B$24</f>
        <v>*</v>
      </c>
      <c r="V47" s="13" t="str">
        <f>[43]Junho!$B$25</f>
        <v>*</v>
      </c>
      <c r="W47" s="13" t="str">
        <f>[43]Junho!$B$26</f>
        <v>*</v>
      </c>
      <c r="X47" s="13" t="str">
        <f>[43]Junho!$B$27</f>
        <v>*</v>
      </c>
      <c r="Y47" s="13" t="str">
        <f>[43]Junho!$B$28</f>
        <v>*</v>
      </c>
      <c r="Z47" s="13" t="str">
        <f>[43]Junho!$B$29</f>
        <v>*</v>
      </c>
      <c r="AA47" s="13" t="str">
        <f>[43]Junho!$B$30</f>
        <v>*</v>
      </c>
      <c r="AB47" s="13" t="str">
        <f>[43]Junho!$B$31</f>
        <v>*</v>
      </c>
      <c r="AC47" s="13" t="str">
        <f>[43]Junho!$B$32</f>
        <v>*</v>
      </c>
      <c r="AD47" s="13" t="str">
        <f>[43]Junho!$B$33</f>
        <v>*</v>
      </c>
      <c r="AE47" s="13" t="str">
        <f>[43]Junho!$B$34</f>
        <v>*</v>
      </c>
      <c r="AF47" s="80">
        <f t="shared" si="7"/>
        <v>20.170406746031748</v>
      </c>
    </row>
    <row r="48" spans="1:32" ht="17.100000000000001" customHeight="1" x14ac:dyDescent="0.2">
      <c r="A48" s="51" t="s">
        <v>162</v>
      </c>
      <c r="B48" s="13">
        <f>[44]Junho!$B$5</f>
        <v>22.286363636363635</v>
      </c>
      <c r="C48" s="13">
        <f>[44]Junho!$B$6</f>
        <v>19.80833333333333</v>
      </c>
      <c r="D48" s="13">
        <f>[44]Junho!$B$7</f>
        <v>17.254166666666666</v>
      </c>
      <c r="E48" s="13">
        <f>[44]Junho!$B$8</f>
        <v>17.216666666666665</v>
      </c>
      <c r="F48" s="13">
        <f>[44]Junho!$B$9</f>
        <v>18.270833333333332</v>
      </c>
      <c r="G48" s="13">
        <f>[44]Junho!$B$10</f>
        <v>18.175000000000001</v>
      </c>
      <c r="H48" s="13">
        <f>[44]Junho!$B$11</f>
        <v>17.699999999999996</v>
      </c>
      <c r="I48" s="13">
        <f>[44]Junho!$B$12</f>
        <v>14.512499999999998</v>
      </c>
      <c r="J48" s="13">
        <f>[44]Junho!$B$13</f>
        <v>19.337500000000002</v>
      </c>
      <c r="K48" s="13">
        <f>[44]Junho!$B$14</f>
        <v>23.574999999999999</v>
      </c>
      <c r="L48" s="13">
        <f>[44]Junho!$B$15</f>
        <v>24.900000000000006</v>
      </c>
      <c r="M48" s="13">
        <f>[44]Junho!$B$16</f>
        <v>22.6</v>
      </c>
      <c r="N48" s="13" t="str">
        <f>[44]Junho!$B$17</f>
        <v>*</v>
      </c>
      <c r="O48" s="13" t="str">
        <f>[44]Junho!$B$18</f>
        <v>*</v>
      </c>
      <c r="P48" s="13" t="str">
        <f>[44]Junho!$B$19</f>
        <v>*</v>
      </c>
      <c r="Q48" s="13" t="str">
        <f>[44]Junho!$B$20</f>
        <v>*</v>
      </c>
      <c r="R48" s="13" t="str">
        <f>[44]Junho!$B$21</f>
        <v>*</v>
      </c>
      <c r="S48" s="13" t="str">
        <f>[44]Junho!$B$22</f>
        <v>*</v>
      </c>
      <c r="T48" s="13" t="str">
        <f>[44]Junho!$B$23</f>
        <v>*</v>
      </c>
      <c r="U48" s="13" t="str">
        <f>[44]Junho!$B$24</f>
        <v>*</v>
      </c>
      <c r="V48" s="13" t="str">
        <f>[44]Junho!$B$25</f>
        <v>*</v>
      </c>
      <c r="W48" s="13" t="str">
        <f>[44]Junho!$B$26</f>
        <v>*</v>
      </c>
      <c r="X48" s="13" t="str">
        <f>[44]Junho!$B$27</f>
        <v>*</v>
      </c>
      <c r="Y48" s="13" t="str">
        <f>[44]Junho!$B$28</f>
        <v>*</v>
      </c>
      <c r="Z48" s="13" t="str">
        <f>[44]Junho!$B$29</f>
        <v>*</v>
      </c>
      <c r="AA48" s="13" t="str">
        <f>[44]Junho!$B$30</f>
        <v>*</v>
      </c>
      <c r="AB48" s="13" t="str">
        <f>[44]Junho!$B$31</f>
        <v>*</v>
      </c>
      <c r="AC48" s="13" t="str">
        <f>[44]Junho!$B$32</f>
        <v>*</v>
      </c>
      <c r="AD48" s="13" t="str">
        <f>[44]Junho!$B$33</f>
        <v>*</v>
      </c>
      <c r="AE48" s="13" t="str">
        <f>[44]Junho!$B$34</f>
        <v>*</v>
      </c>
      <c r="AF48" s="80">
        <f t="shared" si="7"/>
        <v>19.636363636363633</v>
      </c>
    </row>
    <row r="49" spans="1:36" ht="17.100000000000001" customHeight="1" x14ac:dyDescent="0.2">
      <c r="A49" s="51" t="s">
        <v>163</v>
      </c>
      <c r="B49" s="13">
        <f>[45]Junho!$B$5</f>
        <v>22.420833333333331</v>
      </c>
      <c r="C49" s="13">
        <f>[45]Junho!$B$6</f>
        <v>23.583333333333339</v>
      </c>
      <c r="D49" s="13">
        <f>[45]Junho!$B$7</f>
        <v>20.954166666666666</v>
      </c>
      <c r="E49" s="13">
        <f>[45]Junho!$B$8</f>
        <v>20.825000000000003</v>
      </c>
      <c r="F49" s="13">
        <f>[45]Junho!$B$9</f>
        <v>20.841666666666669</v>
      </c>
      <c r="G49" s="13">
        <f>[45]Junho!$B$10</f>
        <v>21.245833333333334</v>
      </c>
      <c r="H49" s="13">
        <f>[45]Junho!$B$11</f>
        <v>20.112500000000001</v>
      </c>
      <c r="I49" s="13">
        <f>[45]Junho!$B$12</f>
        <v>18.483333333333334</v>
      </c>
      <c r="J49" s="13">
        <f>[45]Junho!$B$13</f>
        <v>20.583333333333332</v>
      </c>
      <c r="K49" s="13">
        <f>[45]Junho!$B$14</f>
        <v>24.791666666666671</v>
      </c>
      <c r="L49" s="13">
        <f>[45]Junho!$B$15</f>
        <v>26.808333333333334</v>
      </c>
      <c r="M49" s="13">
        <f>[45]Junho!$B$16</f>
        <v>26.844999999999999</v>
      </c>
      <c r="N49" s="13" t="str">
        <f>[45]Junho!$B$17</f>
        <v>*</v>
      </c>
      <c r="O49" s="13" t="str">
        <f>[45]Junho!$B$18</f>
        <v>*</v>
      </c>
      <c r="P49" s="13" t="str">
        <f>[45]Junho!$B$19</f>
        <v>*</v>
      </c>
      <c r="Q49" s="13" t="str">
        <f>[45]Junho!$B$20</f>
        <v>*</v>
      </c>
      <c r="R49" s="13" t="str">
        <f>[45]Junho!$B$21</f>
        <v>*</v>
      </c>
      <c r="S49" s="13" t="str">
        <f>[45]Junho!$B$22</f>
        <v>*</v>
      </c>
      <c r="T49" s="13" t="str">
        <f>[45]Junho!$B$23</f>
        <v>*</v>
      </c>
      <c r="U49" s="13" t="str">
        <f>[45]Junho!$B$24</f>
        <v>*</v>
      </c>
      <c r="V49" s="13" t="str">
        <f>[45]Junho!$B$25</f>
        <v>*</v>
      </c>
      <c r="W49" s="13" t="str">
        <f>[45]Junho!$B$26</f>
        <v>*</v>
      </c>
      <c r="X49" s="13" t="str">
        <f>[45]Junho!$B$27</f>
        <v>*</v>
      </c>
      <c r="Y49" s="13" t="str">
        <f>[45]Junho!$B$28</f>
        <v>*</v>
      </c>
      <c r="Z49" s="13" t="str">
        <f>[45]Junho!$B$29</f>
        <v>*</v>
      </c>
      <c r="AA49" s="13" t="str">
        <f>[45]Junho!$B$30</f>
        <v>*</v>
      </c>
      <c r="AB49" s="13" t="str">
        <f>[45]Junho!$B$31</f>
        <v>*</v>
      </c>
      <c r="AC49" s="13" t="str">
        <f>[45]Junho!$B$32</f>
        <v>*</v>
      </c>
      <c r="AD49" s="13" t="str">
        <f>[45]Junho!$B$33</f>
        <v>*</v>
      </c>
      <c r="AE49" s="13" t="str">
        <f>[45]Junho!$B$34</f>
        <v>*</v>
      </c>
      <c r="AF49" s="80">
        <f t="shared" si="7"/>
        <v>22.291250000000002</v>
      </c>
    </row>
    <row r="50" spans="1:36" s="5" customFormat="1" ht="17.100000000000001" customHeight="1" x14ac:dyDescent="0.2">
      <c r="A50" s="52" t="s">
        <v>34</v>
      </c>
      <c r="B50" s="18">
        <f t="shared" ref="B50:AF50" si="8">AVERAGE(B5:B49)</f>
        <v>21.324562834067081</v>
      </c>
      <c r="C50" s="18">
        <f t="shared" si="8"/>
        <v>17.975935548485918</v>
      </c>
      <c r="D50" s="18">
        <f t="shared" si="8"/>
        <v>15.8514985218034</v>
      </c>
      <c r="E50" s="18">
        <f t="shared" si="8"/>
        <v>16.462916666666668</v>
      </c>
      <c r="F50" s="18">
        <f t="shared" si="8"/>
        <v>17.084959349593493</v>
      </c>
      <c r="G50" s="18">
        <f t="shared" si="8"/>
        <v>16.625147073675695</v>
      </c>
      <c r="H50" s="18">
        <f t="shared" si="8"/>
        <v>16.015151515151519</v>
      </c>
      <c r="I50" s="18">
        <f t="shared" si="8"/>
        <v>15.13280868477581</v>
      </c>
      <c r="J50" s="18">
        <f t="shared" si="8"/>
        <v>19.171052220137582</v>
      </c>
      <c r="K50" s="18">
        <f t="shared" si="8"/>
        <v>22.934363275613272</v>
      </c>
      <c r="L50" s="18">
        <f t="shared" si="8"/>
        <v>24.975902576116091</v>
      </c>
      <c r="M50" s="18">
        <f t="shared" si="8"/>
        <v>23.974247908051527</v>
      </c>
      <c r="N50" s="18">
        <f t="shared" si="8"/>
        <v>17.912717671390027</v>
      </c>
      <c r="O50" s="18">
        <f t="shared" si="8"/>
        <v>15.385114538239538</v>
      </c>
      <c r="P50" s="18">
        <f t="shared" si="8"/>
        <v>15.027040494227995</v>
      </c>
      <c r="Q50" s="18">
        <f t="shared" si="8"/>
        <v>15.117123165055498</v>
      </c>
      <c r="R50" s="18">
        <f t="shared" si="8"/>
        <v>16.541892752715125</v>
      </c>
      <c r="S50" s="18">
        <f t="shared" si="8"/>
        <v>18.592339852607704</v>
      </c>
      <c r="T50" s="18">
        <f t="shared" si="8"/>
        <v>19.98676677489177</v>
      </c>
      <c r="U50" s="18">
        <f t="shared" si="8"/>
        <v>21.230741476432467</v>
      </c>
      <c r="V50" s="18">
        <f t="shared" si="8"/>
        <v>21.325707908163263</v>
      </c>
      <c r="W50" s="18">
        <f t="shared" si="8"/>
        <v>22.223217861229163</v>
      </c>
      <c r="X50" s="18">
        <f t="shared" si="8"/>
        <v>22.552446299171837</v>
      </c>
      <c r="Y50" s="18">
        <f t="shared" si="8"/>
        <v>22.79646825396825</v>
      </c>
      <c r="Z50" s="18">
        <f t="shared" si="8"/>
        <v>21.176176057379475</v>
      </c>
      <c r="AA50" s="18">
        <f t="shared" si="8"/>
        <v>21.911386827458255</v>
      </c>
      <c r="AB50" s="18">
        <f t="shared" si="8"/>
        <v>22.92637870937849</v>
      </c>
      <c r="AC50" s="18">
        <f t="shared" si="8"/>
        <v>23.211115357074011</v>
      </c>
      <c r="AD50" s="18">
        <f t="shared" si="8"/>
        <v>22.682049319727891</v>
      </c>
      <c r="AE50" s="18">
        <f t="shared" si="8"/>
        <v>22.204058441558448</v>
      </c>
      <c r="AF50" s="80">
        <f t="shared" si="8"/>
        <v>19.420726713936556</v>
      </c>
    </row>
    <row r="51" spans="1:36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66"/>
      <c r="AI51" s="19" t="s">
        <v>54</v>
      </c>
    </row>
    <row r="52" spans="1:36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64"/>
      <c r="AG52" s="2"/>
    </row>
    <row r="53" spans="1:36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56"/>
      <c r="AF53" s="103"/>
      <c r="AG53" s="2"/>
      <c r="AH53" s="2"/>
    </row>
    <row r="54" spans="1:36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66"/>
      <c r="AG54" s="12"/>
    </row>
    <row r="55" spans="1:36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64"/>
    </row>
    <row r="56" spans="1:36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04"/>
    </row>
    <row r="57" spans="1:36" x14ac:dyDescent="0.2">
      <c r="A57" s="55"/>
      <c r="B57" s="55"/>
      <c r="C57" s="63"/>
      <c r="D57" s="63"/>
      <c r="E57" s="63"/>
      <c r="F57" s="63"/>
      <c r="G57" s="63"/>
      <c r="H57" s="63"/>
      <c r="I57" s="63"/>
      <c r="J57" s="142"/>
      <c r="K57" s="142"/>
      <c r="L57" s="142"/>
      <c r="M57" s="142"/>
      <c r="N57" s="142"/>
      <c r="O57" s="55"/>
      <c r="P57" s="140"/>
      <c r="Q57" s="140"/>
      <c r="R57" s="140"/>
      <c r="S57" s="140"/>
      <c r="T57" s="140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7"/>
    </row>
    <row r="58" spans="1:36" x14ac:dyDescent="0.2">
      <c r="A58" s="55"/>
      <c r="B58" s="55"/>
      <c r="C58" s="55"/>
      <c r="D58" s="55"/>
      <c r="E58" s="55"/>
      <c r="F58" s="55"/>
      <c r="G58" s="55"/>
      <c r="H58" s="55"/>
      <c r="I58" s="55"/>
      <c r="J58" s="140"/>
      <c r="K58" s="140"/>
      <c r="L58" s="140"/>
      <c r="M58" s="140"/>
      <c r="N58" s="140"/>
      <c r="O58" s="55"/>
      <c r="P58" s="55"/>
      <c r="Q58" s="55"/>
      <c r="R58" s="55"/>
      <c r="S58" s="55" t="s">
        <v>54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7"/>
    </row>
    <row r="59" spans="1:36" x14ac:dyDescent="0.2">
      <c r="E59" s="53"/>
      <c r="F59" s="61"/>
      <c r="G59" s="63"/>
      <c r="H59" s="63"/>
      <c r="I59" s="63"/>
      <c r="J59" s="63"/>
      <c r="K59" s="63"/>
      <c r="L59" s="63"/>
      <c r="M59" s="63"/>
      <c r="N59" s="63"/>
      <c r="U59" s="2" t="s">
        <v>54</v>
      </c>
    </row>
    <row r="60" spans="1:36" x14ac:dyDescent="0.2">
      <c r="E60" s="53"/>
      <c r="F60" s="61"/>
      <c r="G60" s="63"/>
      <c r="H60" s="63"/>
      <c r="I60" s="63"/>
      <c r="J60" s="63"/>
      <c r="K60" s="63"/>
      <c r="L60" s="63"/>
      <c r="M60" s="63"/>
      <c r="N60" s="63"/>
      <c r="W60" s="2" t="s">
        <v>54</v>
      </c>
    </row>
    <row r="61" spans="1:36" x14ac:dyDescent="0.2">
      <c r="Q61" s="2" t="s">
        <v>54</v>
      </c>
      <c r="S61" s="2" t="s">
        <v>54</v>
      </c>
    </row>
    <row r="62" spans="1:36" x14ac:dyDescent="0.2">
      <c r="D62" s="2" t="s">
        <v>54</v>
      </c>
      <c r="P62" s="2" t="s">
        <v>54</v>
      </c>
      <c r="S62" s="2" t="s">
        <v>54</v>
      </c>
      <c r="AJ62" s="19" t="s">
        <v>54</v>
      </c>
    </row>
    <row r="64" spans="1:36" x14ac:dyDescent="0.2">
      <c r="L64" s="2" t="s">
        <v>54</v>
      </c>
      <c r="U64" s="2" t="s">
        <v>54</v>
      </c>
      <c r="AA64" s="2" t="s">
        <v>54</v>
      </c>
    </row>
    <row r="65" spans="6:35" x14ac:dyDescent="0.2">
      <c r="F65" s="2" t="s">
        <v>54</v>
      </c>
      <c r="L65" s="2" t="s">
        <v>54</v>
      </c>
      <c r="N65" s="2" t="s">
        <v>54</v>
      </c>
      <c r="O65" s="2" t="s">
        <v>54</v>
      </c>
      <c r="R65" s="2" t="s">
        <v>54</v>
      </c>
      <c r="AI65" s="19" t="s">
        <v>54</v>
      </c>
    </row>
    <row r="66" spans="6:35" x14ac:dyDescent="0.2">
      <c r="O66" s="2" t="s">
        <v>54</v>
      </c>
      <c r="AI66" s="19" t="s">
        <v>54</v>
      </c>
    </row>
    <row r="67" spans="6:35" x14ac:dyDescent="0.2">
      <c r="H67" s="2" t="s">
        <v>54</v>
      </c>
      <c r="I67" s="2" t="s">
        <v>54</v>
      </c>
      <c r="U67" s="2" t="s">
        <v>54</v>
      </c>
      <c r="Y67" s="2" t="s">
        <v>54</v>
      </c>
    </row>
  </sheetData>
  <mergeCells count="38">
    <mergeCell ref="AB3:AB4"/>
    <mergeCell ref="AC3:AC4"/>
    <mergeCell ref="AD3:AD4"/>
    <mergeCell ref="Y3:Y4"/>
    <mergeCell ref="Z3:Z4"/>
    <mergeCell ref="AA3:AA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F2"/>
    <mergeCell ref="W3:W4"/>
    <mergeCell ref="AE3:AE4"/>
    <mergeCell ref="X3:X4"/>
    <mergeCell ref="J58:N58"/>
    <mergeCell ref="L3:L4"/>
    <mergeCell ref="O3:O4"/>
    <mergeCell ref="P3:P4"/>
    <mergeCell ref="P57:T57"/>
    <mergeCell ref="J57:N57"/>
    <mergeCell ref="R3:R4"/>
    <mergeCell ref="S3:S4"/>
    <mergeCell ref="T3:T4"/>
    <mergeCell ref="N3:N4"/>
    <mergeCell ref="T52:X52"/>
    <mergeCell ref="T53:X53"/>
    <mergeCell ref="M3:M4"/>
    <mergeCell ref="V3:V4"/>
    <mergeCell ref="U3:U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zoomScale="80" zoomScaleNormal="80" workbookViewId="0">
      <selection activeCell="AJ61" sqref="AJ61"/>
    </sheetView>
  </sheetViews>
  <sheetFormatPr defaultRowHeight="12.75" x14ac:dyDescent="0.2"/>
  <cols>
    <col min="1" max="1" width="18.28515625" style="2" customWidth="1"/>
    <col min="2" max="2" width="8.140625" style="2" customWidth="1"/>
    <col min="3" max="3" width="7.7109375" style="2" customWidth="1"/>
    <col min="4" max="4" width="8" style="2" customWidth="1"/>
    <col min="5" max="5" width="7.42578125" style="2" customWidth="1"/>
    <col min="6" max="6" width="8.7109375" style="2" customWidth="1"/>
    <col min="7" max="7" width="8.85546875" style="2" customWidth="1"/>
    <col min="8" max="8" width="7.42578125" style="2" customWidth="1"/>
    <col min="9" max="9" width="8.5703125" style="2" customWidth="1"/>
    <col min="10" max="10" width="7.140625" style="2" customWidth="1"/>
    <col min="11" max="11" width="7.7109375" style="2" customWidth="1"/>
    <col min="12" max="12" width="6.5703125" style="2" customWidth="1"/>
    <col min="13" max="13" width="8" style="2" customWidth="1"/>
    <col min="14" max="14" width="8.28515625" style="2" customWidth="1"/>
    <col min="15" max="15" width="6.7109375" style="2" customWidth="1"/>
    <col min="16" max="16" width="5.5703125" style="2" customWidth="1"/>
    <col min="17" max="18" width="5.7109375" style="2" customWidth="1"/>
    <col min="19" max="19" width="6.85546875" style="2" customWidth="1"/>
    <col min="20" max="20" width="5.5703125" style="2" customWidth="1"/>
    <col min="21" max="21" width="7.28515625" style="2" bestFit="1" customWidth="1"/>
    <col min="22" max="22" width="7" style="2" bestFit="1" customWidth="1"/>
    <col min="23" max="23" width="5.85546875" style="2" customWidth="1"/>
    <col min="24" max="24" width="6" style="2" customWidth="1"/>
    <col min="25" max="25" width="5.5703125" style="2" customWidth="1"/>
    <col min="26" max="26" width="5.7109375" style="2" customWidth="1"/>
    <col min="27" max="27" width="6.28515625" style="2" customWidth="1"/>
    <col min="28" max="28" width="6.28515625" style="2" bestFit="1" customWidth="1"/>
    <col min="29" max="29" width="7" style="2" bestFit="1" customWidth="1"/>
    <col min="30" max="30" width="5.5703125" style="2" customWidth="1"/>
    <col min="31" max="31" width="5.85546875" style="2" customWidth="1"/>
    <col min="32" max="32" width="9.85546875" style="9" customWidth="1"/>
    <col min="33" max="33" width="8.140625" style="1" customWidth="1"/>
    <col min="34" max="34" width="15" style="12" customWidth="1"/>
  </cols>
  <sheetData>
    <row r="1" spans="1:36" ht="31.5" customHeight="1" thickBot="1" x14ac:dyDescent="0.25"/>
    <row r="2" spans="1:36" ht="31.5" customHeight="1" thickBot="1" x14ac:dyDescent="0.25">
      <c r="A2" s="143" t="s">
        <v>30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59"/>
    </row>
    <row r="3" spans="1:36" s="4" customFormat="1" ht="44.25" customHeight="1" x14ac:dyDescent="0.2">
      <c r="A3" s="167" t="s">
        <v>21</v>
      </c>
      <c r="B3" s="147" t="s">
        <v>136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95" t="s">
        <v>45</v>
      </c>
    </row>
    <row r="4" spans="1:36" s="5" customFormat="1" ht="20.100000000000001" customHeight="1" x14ac:dyDescent="0.2">
      <c r="A4" s="146"/>
      <c r="B4" s="141">
        <v>1</v>
      </c>
      <c r="C4" s="141">
        <f>SUM(B4+1)</f>
        <v>2</v>
      </c>
      <c r="D4" s="141">
        <f t="shared" ref="D4:AD4" si="0">SUM(C4+1)</f>
        <v>3</v>
      </c>
      <c r="E4" s="141">
        <f t="shared" si="0"/>
        <v>4</v>
      </c>
      <c r="F4" s="141">
        <f t="shared" si="0"/>
        <v>5</v>
      </c>
      <c r="G4" s="141">
        <f t="shared" si="0"/>
        <v>6</v>
      </c>
      <c r="H4" s="141">
        <f t="shared" si="0"/>
        <v>7</v>
      </c>
      <c r="I4" s="141">
        <f t="shared" si="0"/>
        <v>8</v>
      </c>
      <c r="J4" s="141">
        <f t="shared" si="0"/>
        <v>9</v>
      </c>
      <c r="K4" s="141">
        <f t="shared" si="0"/>
        <v>10</v>
      </c>
      <c r="L4" s="141">
        <f t="shared" si="0"/>
        <v>11</v>
      </c>
      <c r="M4" s="141">
        <f t="shared" si="0"/>
        <v>12</v>
      </c>
      <c r="N4" s="141">
        <f t="shared" si="0"/>
        <v>13</v>
      </c>
      <c r="O4" s="141">
        <f t="shared" si="0"/>
        <v>14</v>
      </c>
      <c r="P4" s="141">
        <f t="shared" si="0"/>
        <v>15</v>
      </c>
      <c r="Q4" s="141">
        <f t="shared" si="0"/>
        <v>16</v>
      </c>
      <c r="R4" s="141">
        <f t="shared" si="0"/>
        <v>17</v>
      </c>
      <c r="S4" s="141">
        <f t="shared" si="0"/>
        <v>18</v>
      </c>
      <c r="T4" s="141">
        <f t="shared" si="0"/>
        <v>19</v>
      </c>
      <c r="U4" s="141">
        <f t="shared" si="0"/>
        <v>20</v>
      </c>
      <c r="V4" s="141">
        <f t="shared" si="0"/>
        <v>21</v>
      </c>
      <c r="W4" s="141">
        <f t="shared" si="0"/>
        <v>22</v>
      </c>
      <c r="X4" s="141">
        <f t="shared" si="0"/>
        <v>23</v>
      </c>
      <c r="Y4" s="141">
        <f t="shared" si="0"/>
        <v>24</v>
      </c>
      <c r="Z4" s="141">
        <f t="shared" si="0"/>
        <v>25</v>
      </c>
      <c r="AA4" s="141">
        <f t="shared" si="0"/>
        <v>26</v>
      </c>
      <c r="AB4" s="141">
        <f t="shared" si="0"/>
        <v>27</v>
      </c>
      <c r="AC4" s="141">
        <f t="shared" si="0"/>
        <v>28</v>
      </c>
      <c r="AD4" s="141">
        <f t="shared" si="0"/>
        <v>29</v>
      </c>
      <c r="AE4" s="141">
        <v>30</v>
      </c>
      <c r="AF4" s="88" t="s">
        <v>44</v>
      </c>
      <c r="AG4" s="91" t="s">
        <v>41</v>
      </c>
      <c r="AH4" s="96" t="s">
        <v>46</v>
      </c>
    </row>
    <row r="5" spans="1:36" s="5" customFormat="1" ht="20.100000000000001" customHeight="1" x14ac:dyDescent="0.2">
      <c r="A5" s="146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81" t="s">
        <v>39</v>
      </c>
      <c r="AG5" s="91" t="s">
        <v>39</v>
      </c>
      <c r="AH5" s="97"/>
    </row>
    <row r="6" spans="1:36" s="5" customFormat="1" ht="20.100000000000001" customHeight="1" x14ac:dyDescent="0.2">
      <c r="A6" s="135" t="s">
        <v>47</v>
      </c>
      <c r="B6" s="13">
        <f>[1]Junho!$K$5</f>
        <v>0</v>
      </c>
      <c r="C6" s="13">
        <f>[1]Junho!$K$6</f>
        <v>0</v>
      </c>
      <c r="D6" s="13">
        <f>[1]Junho!$K$7</f>
        <v>0</v>
      </c>
      <c r="E6" s="13">
        <f>[1]Junho!$K$8</f>
        <v>0</v>
      </c>
      <c r="F6" s="13">
        <f>[1]Junho!$K$9</f>
        <v>0</v>
      </c>
      <c r="G6" s="13">
        <f>[1]Junho!$K$10</f>
        <v>0</v>
      </c>
      <c r="H6" s="13">
        <f>[1]Junho!$K$11</f>
        <v>0</v>
      </c>
      <c r="I6" s="13">
        <f>[1]Junho!$K$12</f>
        <v>0</v>
      </c>
      <c r="J6" s="13">
        <f>[1]Junho!$K$13</f>
        <v>0</v>
      </c>
      <c r="K6" s="13">
        <f>[1]Junho!$K$14</f>
        <v>0</v>
      </c>
      <c r="L6" s="13">
        <f>[1]Junho!$K$15</f>
        <v>0</v>
      </c>
      <c r="M6" s="13">
        <f>[1]Junho!$K$16</f>
        <v>0.2</v>
      </c>
      <c r="N6" s="13">
        <f>[1]Junho!$K$17</f>
        <v>0.2</v>
      </c>
      <c r="O6" s="13">
        <f>[1]Junho!$K$18</f>
        <v>0</v>
      </c>
      <c r="P6" s="13">
        <f>[1]Junho!$K$19</f>
        <v>0</v>
      </c>
      <c r="Q6" s="13">
        <f>[1]Junho!$K$20</f>
        <v>0</v>
      </c>
      <c r="R6" s="13">
        <f>[1]Junho!$K$21</f>
        <v>0</v>
      </c>
      <c r="S6" s="13">
        <f>[1]Junho!$K$22</f>
        <v>0</v>
      </c>
      <c r="T6" s="13">
        <f>[1]Junho!$K$23</f>
        <v>0</v>
      </c>
      <c r="U6" s="13">
        <f>[1]Junho!$K$24</f>
        <v>0</v>
      </c>
      <c r="V6" s="13">
        <f>[1]Junho!$K$25</f>
        <v>0</v>
      </c>
      <c r="W6" s="13">
        <f>[1]Junho!$K$26</f>
        <v>0</v>
      </c>
      <c r="X6" s="13">
        <f>[1]Junho!$K$27</f>
        <v>0</v>
      </c>
      <c r="Y6" s="13">
        <f>[1]Junho!$K$28</f>
        <v>0</v>
      </c>
      <c r="Z6" s="13">
        <f>[1]Junho!$K$29</f>
        <v>0</v>
      </c>
      <c r="AA6" s="13">
        <f>[1]Junho!$K$30</f>
        <v>0</v>
      </c>
      <c r="AB6" s="13">
        <f>[1]Junho!$K$31</f>
        <v>0</v>
      </c>
      <c r="AC6" s="13">
        <f>[1]Junho!$K$32</f>
        <v>0</v>
      </c>
      <c r="AD6" s="13">
        <f>[1]Junho!$K$33</f>
        <v>0</v>
      </c>
      <c r="AE6" s="13">
        <f>[1]Junho!$K$34</f>
        <v>0</v>
      </c>
      <c r="AF6" s="83">
        <f>SUM(B6:AE6)</f>
        <v>0.4</v>
      </c>
      <c r="AG6" s="92">
        <f>MAX(B6:AE6)</f>
        <v>0.2</v>
      </c>
      <c r="AH6" s="98">
        <f>COUNTIF(B6:AE6,"=0,0")</f>
        <v>28</v>
      </c>
    </row>
    <row r="7" spans="1:36" ht="17.100000000000001" customHeight="1" x14ac:dyDescent="0.2">
      <c r="A7" s="135" t="s">
        <v>0</v>
      </c>
      <c r="B7" s="13">
        <f>[2]Junho!$K$5</f>
        <v>0.2</v>
      </c>
      <c r="C7" s="13">
        <f>[2]Junho!$K$6</f>
        <v>0</v>
      </c>
      <c r="D7" s="13">
        <f>[2]Junho!$K$7</f>
        <v>0</v>
      </c>
      <c r="E7" s="13">
        <f>[2]Junho!$K$8</f>
        <v>6</v>
      </c>
      <c r="F7" s="13">
        <f>[2]Junho!$K$9</f>
        <v>0</v>
      </c>
      <c r="G7" s="13">
        <f>[2]Junho!$K$10</f>
        <v>0</v>
      </c>
      <c r="H7" s="13">
        <f>[2]Junho!$K$11</f>
        <v>1</v>
      </c>
      <c r="I7" s="13">
        <f>[2]Junho!$K$12</f>
        <v>0</v>
      </c>
      <c r="J7" s="13">
        <f>[2]Junho!$K$13</f>
        <v>0</v>
      </c>
      <c r="K7" s="13">
        <f>[2]Junho!$K$14</f>
        <v>0</v>
      </c>
      <c r="L7" s="13">
        <f>[2]Junho!$K$15</f>
        <v>0</v>
      </c>
      <c r="M7" s="13">
        <f>[2]Junho!$K$16</f>
        <v>6.8</v>
      </c>
      <c r="N7" s="13">
        <f>[2]Junho!$K$17</f>
        <v>1.5999999999999999</v>
      </c>
      <c r="O7" s="13">
        <f>[2]Junho!$K$18</f>
        <v>0</v>
      </c>
      <c r="P7" s="13">
        <f>[2]Junho!$K$19</f>
        <v>0</v>
      </c>
      <c r="Q7" s="13">
        <f>[2]Junho!$K$20</f>
        <v>0</v>
      </c>
      <c r="R7" s="13">
        <f>[2]Junho!$K$21</f>
        <v>0</v>
      </c>
      <c r="S7" s="13">
        <f>[2]Junho!$K$22</f>
        <v>0.2</v>
      </c>
      <c r="T7" s="13">
        <f>[2]Junho!$K$23</f>
        <v>0</v>
      </c>
      <c r="U7" s="13">
        <f>[2]Junho!$K$24</f>
        <v>0</v>
      </c>
      <c r="V7" s="13">
        <f>[2]Junho!$K$25</f>
        <v>0</v>
      </c>
      <c r="W7" s="13">
        <f>[2]Junho!$K$26</f>
        <v>0</v>
      </c>
      <c r="X7" s="13">
        <f>[2]Junho!$K$27</f>
        <v>0</v>
      </c>
      <c r="Y7" s="13">
        <f>[2]Junho!$K$28</f>
        <v>0</v>
      </c>
      <c r="Z7" s="13">
        <f>[2]Junho!$K$29</f>
        <v>0</v>
      </c>
      <c r="AA7" s="13">
        <f>[2]Junho!$K$30</f>
        <v>0</v>
      </c>
      <c r="AB7" s="13">
        <f>[2]Junho!$K$31</f>
        <v>0</v>
      </c>
      <c r="AC7" s="13">
        <f>[2]Junho!$K$32</f>
        <v>1.2000000000000002</v>
      </c>
      <c r="AD7" s="13">
        <f>[2]Junho!$K$33</f>
        <v>0</v>
      </c>
      <c r="AE7" s="13">
        <f>[2]Junho!$K$34</f>
        <v>0</v>
      </c>
      <c r="AF7" s="83">
        <f t="shared" ref="AF7:AF31" si="1">SUM(B7:AE7)</f>
        <v>17</v>
      </c>
      <c r="AG7" s="93">
        <f t="shared" ref="AG7:AG31" si="2">MAX(B7:AE7)</f>
        <v>6.8</v>
      </c>
      <c r="AH7" s="98">
        <f t="shared" ref="AH7:AH32" si="3">COUNTIF(B7:AE7,"=0,0")</f>
        <v>23</v>
      </c>
    </row>
    <row r="8" spans="1:36" ht="17.100000000000001" customHeight="1" x14ac:dyDescent="0.2">
      <c r="A8" s="135" t="s">
        <v>1</v>
      </c>
      <c r="B8" s="13">
        <f>[3]Junho!$K$5</f>
        <v>6.7999999999999989</v>
      </c>
      <c r="C8" s="13">
        <f>[3]Junho!$K$6</f>
        <v>0</v>
      </c>
      <c r="D8" s="13">
        <f>[3]Junho!$K$7</f>
        <v>0.4</v>
      </c>
      <c r="E8" s="13">
        <f>[3]Junho!$K$8</f>
        <v>0</v>
      </c>
      <c r="F8" s="13">
        <f>[3]Junho!$K$9</f>
        <v>0.2</v>
      </c>
      <c r="G8" s="13">
        <f>[3]Junho!$K$10</f>
        <v>0</v>
      </c>
      <c r="H8" s="13">
        <f>[3]Junho!$K$11</f>
        <v>0</v>
      </c>
      <c r="I8" s="13">
        <f>[3]Junho!$K$12</f>
        <v>0</v>
      </c>
      <c r="J8" s="13">
        <f>[3]Junho!$K$13</f>
        <v>0</v>
      </c>
      <c r="K8" s="13">
        <f>[3]Junho!$K$14</f>
        <v>0</v>
      </c>
      <c r="L8" s="13">
        <f>[3]Junho!$K$15</f>
        <v>0</v>
      </c>
      <c r="M8" s="13">
        <f>[3]Junho!$K$16</f>
        <v>15.200000000000001</v>
      </c>
      <c r="N8" s="13">
        <f>[3]Junho!$K$17</f>
        <v>1.8</v>
      </c>
      <c r="O8" s="13">
        <f>[3]Junho!$K$18</f>
        <v>0</v>
      </c>
      <c r="P8" s="13">
        <f>[3]Junho!$K$19</f>
        <v>0</v>
      </c>
      <c r="Q8" s="13">
        <f>[3]Junho!$K$20</f>
        <v>0</v>
      </c>
      <c r="R8" s="13">
        <f>[3]Junho!$K$21</f>
        <v>0</v>
      </c>
      <c r="S8" s="13">
        <f>[3]Junho!$K$22</f>
        <v>0</v>
      </c>
      <c r="T8" s="13">
        <f>[3]Junho!$K$23</f>
        <v>0</v>
      </c>
      <c r="U8" s="13">
        <f>[3]Junho!$K$24</f>
        <v>0</v>
      </c>
      <c r="V8" s="13">
        <f>[3]Junho!$K$25</f>
        <v>0</v>
      </c>
      <c r="W8" s="13">
        <f>[3]Junho!$K$26</f>
        <v>0</v>
      </c>
      <c r="X8" s="13">
        <f>[3]Junho!$K$27</f>
        <v>0</v>
      </c>
      <c r="Y8" s="13">
        <f>[3]Junho!$K$28</f>
        <v>0</v>
      </c>
      <c r="Z8" s="13">
        <f>[3]Junho!$K$29</f>
        <v>0</v>
      </c>
      <c r="AA8" s="13">
        <f>[3]Junho!$K$30</f>
        <v>0</v>
      </c>
      <c r="AB8" s="13">
        <f>[3]Junho!$K$31</f>
        <v>0</v>
      </c>
      <c r="AC8" s="13">
        <f>[3]Junho!$K$32</f>
        <v>1.2</v>
      </c>
      <c r="AD8" s="13">
        <f>[3]Junho!$K$33</f>
        <v>0</v>
      </c>
      <c r="AE8" s="13">
        <f>[3]Junho!$K$34</f>
        <v>0</v>
      </c>
      <c r="AF8" s="83">
        <f t="shared" si="1"/>
        <v>25.6</v>
      </c>
      <c r="AG8" s="93">
        <f t="shared" si="2"/>
        <v>15.200000000000001</v>
      </c>
      <c r="AH8" s="98">
        <f t="shared" si="3"/>
        <v>24</v>
      </c>
    </row>
    <row r="9" spans="1:36" ht="17.100000000000001" customHeight="1" x14ac:dyDescent="0.2">
      <c r="A9" s="135" t="s">
        <v>55</v>
      </c>
      <c r="B9" s="13">
        <f>[4]Junho!$K$5</f>
        <v>0</v>
      </c>
      <c r="C9" s="13">
        <f>[4]Junho!$K$6</f>
        <v>0</v>
      </c>
      <c r="D9" s="13">
        <f>[4]Junho!$K$7</f>
        <v>0</v>
      </c>
      <c r="E9" s="13">
        <f>[4]Junho!$K$8</f>
        <v>0.2</v>
      </c>
      <c r="F9" s="13">
        <f>[4]Junho!$K$9</f>
        <v>0</v>
      </c>
      <c r="G9" s="13">
        <f>[4]Junho!$K$10</f>
        <v>0</v>
      </c>
      <c r="H9" s="13">
        <f>[4]Junho!$K$11</f>
        <v>0</v>
      </c>
      <c r="I9" s="13">
        <f>[4]Junho!$K$12</f>
        <v>0</v>
      </c>
      <c r="J9" s="13">
        <f>[4]Junho!$K$13</f>
        <v>0</v>
      </c>
      <c r="K9" s="13">
        <f>[4]Junho!$K$14</f>
        <v>0</v>
      </c>
      <c r="L9" s="13">
        <f>[4]Junho!$K$15</f>
        <v>0</v>
      </c>
      <c r="M9" s="13">
        <f>[4]Junho!$K$16</f>
        <v>17.400000000000002</v>
      </c>
      <c r="N9" s="13">
        <f>[4]Junho!$K$17</f>
        <v>10.4</v>
      </c>
      <c r="O9" s="13">
        <f>[4]Junho!$K$18</f>
        <v>0</v>
      </c>
      <c r="P9" s="13">
        <f>[4]Junho!$K$19</f>
        <v>0</v>
      </c>
      <c r="Q9" s="13">
        <f>[4]Junho!$K$20</f>
        <v>0</v>
      </c>
      <c r="R9" s="13">
        <f>[4]Junho!$K$21</f>
        <v>0</v>
      </c>
      <c r="S9" s="13">
        <f>[4]Junho!$K$22</f>
        <v>0</v>
      </c>
      <c r="T9" s="13">
        <f>[4]Junho!$K$23</f>
        <v>0</v>
      </c>
      <c r="U9" s="13">
        <f>[4]Junho!$K$24</f>
        <v>0</v>
      </c>
      <c r="V9" s="13">
        <f>[4]Junho!$K$25</f>
        <v>0</v>
      </c>
      <c r="W9" s="13">
        <f>[4]Junho!$K$26</f>
        <v>0</v>
      </c>
      <c r="X9" s="13">
        <f>[4]Junho!$K$27</f>
        <v>0</v>
      </c>
      <c r="Y9" s="13">
        <f>[4]Junho!$K$28</f>
        <v>0</v>
      </c>
      <c r="Z9" s="13">
        <f>[4]Junho!$K$29</f>
        <v>0</v>
      </c>
      <c r="AA9" s="13">
        <f>[4]Junho!$K$30</f>
        <v>0</v>
      </c>
      <c r="AB9" s="13">
        <f>[4]Junho!$K$31</f>
        <v>0</v>
      </c>
      <c r="AC9" s="13">
        <f>[4]Junho!$K$32</f>
        <v>0</v>
      </c>
      <c r="AD9" s="13">
        <f>[4]Junho!$K$33</f>
        <v>0</v>
      </c>
      <c r="AE9" s="13">
        <f>[4]Junho!$K$34</f>
        <v>0</v>
      </c>
      <c r="AF9" s="83">
        <f t="shared" ref="AF9" si="4">SUM(B9:AE9)</f>
        <v>28</v>
      </c>
      <c r="AG9" s="93">
        <f t="shared" ref="AG9" si="5">MAX(B9:AE9)</f>
        <v>17.400000000000002</v>
      </c>
      <c r="AH9" s="98">
        <f t="shared" si="3"/>
        <v>27</v>
      </c>
    </row>
    <row r="10" spans="1:36" ht="17.100000000000001" customHeight="1" x14ac:dyDescent="0.2">
      <c r="A10" s="135" t="s">
        <v>48</v>
      </c>
      <c r="B10" s="13">
        <f>[5]Junho!$K$5</f>
        <v>18.8</v>
      </c>
      <c r="C10" s="13">
        <f>[5]Junho!$K$6</f>
        <v>2.8000000000000003</v>
      </c>
      <c r="D10" s="13">
        <f>[5]Junho!$K$7</f>
        <v>6.6000000000000005</v>
      </c>
      <c r="E10" s="13">
        <f>[5]Junho!$K$8</f>
        <v>1.5999999999999999</v>
      </c>
      <c r="F10" s="13">
        <f>[5]Junho!$K$9</f>
        <v>0.60000000000000009</v>
      </c>
      <c r="G10" s="13">
        <f>[5]Junho!$K$10</f>
        <v>1.6</v>
      </c>
      <c r="H10" s="13">
        <f>[5]Junho!$K$11</f>
        <v>1.2</v>
      </c>
      <c r="I10" s="13">
        <f>[5]Junho!$K$12</f>
        <v>0.2</v>
      </c>
      <c r="J10" s="13">
        <f>[5]Junho!$K$13</f>
        <v>0</v>
      </c>
      <c r="K10" s="13">
        <f>[5]Junho!$K$14</f>
        <v>0</v>
      </c>
      <c r="L10" s="13">
        <f>[5]Junho!$K$15</f>
        <v>0</v>
      </c>
      <c r="M10" s="13">
        <f>[5]Junho!$K$16</f>
        <v>1.6</v>
      </c>
      <c r="N10" s="13">
        <f>[5]Junho!$K$17</f>
        <v>0</v>
      </c>
      <c r="O10" s="13">
        <f>[5]Junho!$K$18</f>
        <v>0</v>
      </c>
      <c r="P10" s="13">
        <f>[5]Junho!$K$19</f>
        <v>0</v>
      </c>
      <c r="Q10" s="13">
        <f>[5]Junho!$K$20</f>
        <v>0</v>
      </c>
      <c r="R10" s="13">
        <f>[5]Junho!$K$21</f>
        <v>0</v>
      </c>
      <c r="S10" s="13">
        <f>[5]Junho!$K$22</f>
        <v>0</v>
      </c>
      <c r="T10" s="13">
        <f>[5]Junho!$K$23</f>
        <v>0.2</v>
      </c>
      <c r="U10" s="13">
        <f>[5]Junho!$K$24</f>
        <v>0</v>
      </c>
      <c r="V10" s="13">
        <f>[5]Junho!$K$25</f>
        <v>0</v>
      </c>
      <c r="W10" s="13">
        <f>[5]Junho!$K$26</f>
        <v>0.2</v>
      </c>
      <c r="X10" s="13">
        <f>[5]Junho!$K$27</f>
        <v>0</v>
      </c>
      <c r="Y10" s="13">
        <f>[5]Junho!$K$28</f>
        <v>0</v>
      </c>
      <c r="Z10" s="13">
        <f>[5]Junho!$K$29</f>
        <v>0</v>
      </c>
      <c r="AA10" s="13">
        <f>[5]Junho!$K$30</f>
        <v>0</v>
      </c>
      <c r="AB10" s="13">
        <f>[5]Junho!$K$31</f>
        <v>0</v>
      </c>
      <c r="AC10" s="13">
        <f>[5]Junho!$K$32</f>
        <v>0</v>
      </c>
      <c r="AD10" s="13">
        <f>[5]Junho!$K$33</f>
        <v>0</v>
      </c>
      <c r="AE10" s="13">
        <f>[5]Junho!$K$34</f>
        <v>0</v>
      </c>
      <c r="AF10" s="83">
        <f t="shared" si="1"/>
        <v>35.40000000000002</v>
      </c>
      <c r="AG10" s="93">
        <f t="shared" si="2"/>
        <v>18.8</v>
      </c>
      <c r="AH10" s="98">
        <f t="shared" si="3"/>
        <v>19</v>
      </c>
    </row>
    <row r="11" spans="1:36" ht="17.100000000000001" customHeight="1" x14ac:dyDescent="0.2">
      <c r="A11" s="135" t="s">
        <v>2</v>
      </c>
      <c r="B11" s="13">
        <f>[6]Junho!$K$5</f>
        <v>4.2</v>
      </c>
      <c r="C11" s="13">
        <f>[6]Junho!$K$6</f>
        <v>0.60000000000000009</v>
      </c>
      <c r="D11" s="13">
        <f>[6]Junho!$K$7</f>
        <v>0</v>
      </c>
      <c r="E11" s="13">
        <f>[6]Junho!$K$8</f>
        <v>0</v>
      </c>
      <c r="F11" s="13">
        <f>[6]Junho!$K$9</f>
        <v>0.2</v>
      </c>
      <c r="G11" s="13">
        <f>[6]Junho!$K$10</f>
        <v>0.60000000000000009</v>
      </c>
      <c r="H11" s="13">
        <f>[6]Junho!$K$11</f>
        <v>0.2</v>
      </c>
      <c r="I11" s="13">
        <f>[6]Junho!$K$12</f>
        <v>0</v>
      </c>
      <c r="J11" s="13">
        <f>[6]Junho!$K$13</f>
        <v>0</v>
      </c>
      <c r="K11" s="13">
        <f>[6]Junho!$K$14</f>
        <v>0</v>
      </c>
      <c r="L11" s="13">
        <f>[6]Junho!$K$15</f>
        <v>0</v>
      </c>
      <c r="M11" s="13">
        <f>[6]Junho!$K$16</f>
        <v>2.4000000000000004</v>
      </c>
      <c r="N11" s="13">
        <f>[6]Junho!$K$17</f>
        <v>2.8000000000000003</v>
      </c>
      <c r="O11" s="13">
        <f>[6]Junho!$K$18</f>
        <v>0</v>
      </c>
      <c r="P11" s="13">
        <f>[6]Junho!$K$19</f>
        <v>0</v>
      </c>
      <c r="Q11" s="13">
        <f>[6]Junho!$K$20</f>
        <v>0</v>
      </c>
      <c r="R11" s="13">
        <f>[6]Junho!$K$21</f>
        <v>0</v>
      </c>
      <c r="S11" s="13">
        <f>[6]Junho!$K$22</f>
        <v>0</v>
      </c>
      <c r="T11" s="13">
        <f>[6]Junho!$K$23</f>
        <v>0</v>
      </c>
      <c r="U11" s="13">
        <f>[6]Junho!$K$24</f>
        <v>0</v>
      </c>
      <c r="V11" s="13">
        <f>[6]Junho!$K$25</f>
        <v>0</v>
      </c>
      <c r="W11" s="13">
        <f>[6]Junho!$K$26</f>
        <v>0</v>
      </c>
      <c r="X11" s="13">
        <f>[6]Junho!$K$27</f>
        <v>0</v>
      </c>
      <c r="Y11" s="13">
        <f>[6]Junho!$K$28</f>
        <v>0</v>
      </c>
      <c r="Z11" s="13">
        <f>[6]Junho!$K$29</f>
        <v>0</v>
      </c>
      <c r="AA11" s="13">
        <f>[6]Junho!$K$30</f>
        <v>0</v>
      </c>
      <c r="AB11" s="13">
        <f>[6]Junho!$K$31</f>
        <v>0</v>
      </c>
      <c r="AC11" s="13">
        <f>[6]Junho!$K$32</f>
        <v>0</v>
      </c>
      <c r="AD11" s="13">
        <f>[6]Junho!$K$33</f>
        <v>0</v>
      </c>
      <c r="AE11" s="13">
        <f>[6]Junho!$K$34</f>
        <v>0</v>
      </c>
      <c r="AF11" s="83">
        <f t="shared" si="1"/>
        <v>11.000000000000004</v>
      </c>
      <c r="AG11" s="93">
        <f t="shared" si="2"/>
        <v>4.2</v>
      </c>
      <c r="AH11" s="98">
        <f t="shared" si="3"/>
        <v>23</v>
      </c>
      <c r="AJ11" s="19" t="s">
        <v>54</v>
      </c>
    </row>
    <row r="12" spans="1:36" ht="17.100000000000001" customHeight="1" x14ac:dyDescent="0.2">
      <c r="A12" s="135" t="s">
        <v>3</v>
      </c>
      <c r="B12" s="13">
        <f>[7]Junho!$K$5</f>
        <v>0</v>
      </c>
      <c r="C12" s="13">
        <f>[7]Junho!$K$6</f>
        <v>0</v>
      </c>
      <c r="D12" s="13">
        <f>[7]Junho!$K$7</f>
        <v>0</v>
      </c>
      <c r="E12" s="13">
        <f>[7]Junho!$K$8</f>
        <v>0</v>
      </c>
      <c r="F12" s="13">
        <f>[7]Junho!$K$9</f>
        <v>0</v>
      </c>
      <c r="G12" s="13">
        <f>[7]Junho!$K$10</f>
        <v>0</v>
      </c>
      <c r="H12" s="13">
        <f>[7]Junho!$K$11</f>
        <v>0</v>
      </c>
      <c r="I12" s="13">
        <f>[7]Junho!$K$12</f>
        <v>0</v>
      </c>
      <c r="J12" s="13">
        <f>[7]Junho!$K$13</f>
        <v>0</v>
      </c>
      <c r="K12" s="13">
        <f>[7]Junho!$K$14</f>
        <v>0</v>
      </c>
      <c r="L12" s="13">
        <f>[7]Junho!$K$15</f>
        <v>0</v>
      </c>
      <c r="M12" s="13">
        <f>[7]Junho!$K$16</f>
        <v>0</v>
      </c>
      <c r="N12" s="13">
        <f>[7]Junho!$K$17</f>
        <v>0</v>
      </c>
      <c r="O12" s="13">
        <f>[7]Junho!$K$18</f>
        <v>0</v>
      </c>
      <c r="P12" s="13">
        <f>[7]Junho!$K$19</f>
        <v>0</v>
      </c>
      <c r="Q12" s="13">
        <f>[7]Junho!$K$20</f>
        <v>0</v>
      </c>
      <c r="R12" s="13">
        <f>[7]Junho!$K$21</f>
        <v>0</v>
      </c>
      <c r="S12" s="13">
        <f>[7]Junho!$K$22</f>
        <v>0</v>
      </c>
      <c r="T12" s="13">
        <f>[7]Junho!$K$23</f>
        <v>0</v>
      </c>
      <c r="U12" s="13">
        <f>[7]Junho!$K$24</f>
        <v>0</v>
      </c>
      <c r="V12" s="13">
        <f>[7]Junho!$K$25</f>
        <v>0</v>
      </c>
      <c r="W12" s="13">
        <f>[7]Junho!$K$26</f>
        <v>0</v>
      </c>
      <c r="X12" s="13">
        <f>[7]Junho!$K$27</f>
        <v>0</v>
      </c>
      <c r="Y12" s="13">
        <f>[7]Junho!$K$28</f>
        <v>0</v>
      </c>
      <c r="Z12" s="13">
        <f>[7]Junho!$K$29</f>
        <v>0</v>
      </c>
      <c r="AA12" s="13">
        <f>[7]Junho!$K$30</f>
        <v>0</v>
      </c>
      <c r="AB12" s="13">
        <f>[7]Junho!$K$31</f>
        <v>0</v>
      </c>
      <c r="AC12" s="13">
        <f>[7]Junho!$K$32</f>
        <v>0</v>
      </c>
      <c r="AD12" s="13">
        <f>[7]Junho!$K$33</f>
        <v>0</v>
      </c>
      <c r="AE12" s="13">
        <f>[7]Junho!$K$34</f>
        <v>0</v>
      </c>
      <c r="AF12" s="83">
        <f t="shared" si="1"/>
        <v>0</v>
      </c>
      <c r="AG12" s="93">
        <f t="shared" si="2"/>
        <v>0</v>
      </c>
      <c r="AH12" s="98">
        <f t="shared" si="3"/>
        <v>30</v>
      </c>
    </row>
    <row r="13" spans="1:36" ht="17.100000000000001" customHeight="1" x14ac:dyDescent="0.2">
      <c r="A13" s="135" t="s">
        <v>4</v>
      </c>
      <c r="B13" s="13" t="str">
        <f>[8]Junho!$K$5</f>
        <v>*</v>
      </c>
      <c r="C13" s="13" t="str">
        <f>[8]Junho!$K$6</f>
        <v>*</v>
      </c>
      <c r="D13" s="13" t="str">
        <f>[8]Junho!$K$7</f>
        <v>*</v>
      </c>
      <c r="E13" s="13" t="str">
        <f>[8]Junho!$K$8</f>
        <v>*</v>
      </c>
      <c r="F13" s="13" t="str">
        <f>[8]Junho!$K$9</f>
        <v>*</v>
      </c>
      <c r="G13" s="13" t="str">
        <f>[8]Junho!$K$10</f>
        <v>*</v>
      </c>
      <c r="H13" s="13" t="str">
        <f>[8]Junho!$K$11</f>
        <v>*</v>
      </c>
      <c r="I13" s="13" t="str">
        <f>[8]Junho!$K$12</f>
        <v>*</v>
      </c>
      <c r="J13" s="13" t="str">
        <f>[8]Junho!$K$13</f>
        <v>*</v>
      </c>
      <c r="K13" s="13" t="str">
        <f>[8]Junho!$K$14</f>
        <v>*</v>
      </c>
      <c r="L13" s="13" t="str">
        <f>[8]Junho!$K$15</f>
        <v>*</v>
      </c>
      <c r="M13" s="13" t="str">
        <f>[8]Junho!$K$16</f>
        <v>*</v>
      </c>
      <c r="N13" s="13" t="str">
        <f>[8]Junho!$K$17</f>
        <v>*</v>
      </c>
      <c r="O13" s="13" t="str">
        <f>[8]Junho!$K$18</f>
        <v>*</v>
      </c>
      <c r="P13" s="13" t="str">
        <f>[8]Junho!$K$19</f>
        <v>*</v>
      </c>
      <c r="Q13" s="13" t="str">
        <f>[8]Junho!$K$20</f>
        <v>*</v>
      </c>
      <c r="R13" s="13" t="str">
        <f>[8]Junho!$K$21</f>
        <v>*</v>
      </c>
      <c r="S13" s="13" t="str">
        <f>[8]Junho!$K$22</f>
        <v>*</v>
      </c>
      <c r="T13" s="13" t="str">
        <f>[8]Junho!$K$23</f>
        <v>*</v>
      </c>
      <c r="U13" s="13" t="str">
        <f>[8]Junho!$K$24</f>
        <v>*</v>
      </c>
      <c r="V13" s="13" t="str">
        <f>[8]Junho!$K$25</f>
        <v>*</v>
      </c>
      <c r="W13" s="13" t="str">
        <f>[8]Junho!$K$26</f>
        <v>*</v>
      </c>
      <c r="X13" s="13" t="str">
        <f>[8]Junho!$K$27</f>
        <v>*</v>
      </c>
      <c r="Y13" s="13" t="str">
        <f>[8]Junho!$K$28</f>
        <v>*</v>
      </c>
      <c r="Z13" s="13" t="str">
        <f>[8]Junho!$K$29</f>
        <v>*</v>
      </c>
      <c r="AA13" s="13" t="str">
        <f>[8]Junho!$K$30</f>
        <v>*</v>
      </c>
      <c r="AB13" s="13" t="str">
        <f>[8]Junho!$K$31</f>
        <v>*</v>
      </c>
      <c r="AC13" s="13" t="str">
        <f>[8]Junho!$K$32</f>
        <v>*</v>
      </c>
      <c r="AD13" s="13" t="str">
        <f>[8]Junho!$K$33</f>
        <v>*</v>
      </c>
      <c r="AE13" s="13" t="str">
        <f>[8]Junho!$K$34</f>
        <v>*</v>
      </c>
      <c r="AF13" s="83" t="s">
        <v>131</v>
      </c>
      <c r="AG13" s="93" t="s">
        <v>131</v>
      </c>
      <c r="AH13" s="98" t="s">
        <v>131</v>
      </c>
    </row>
    <row r="14" spans="1:36" ht="17.100000000000001" customHeight="1" x14ac:dyDescent="0.2">
      <c r="A14" s="135" t="s">
        <v>5</v>
      </c>
      <c r="B14" s="13" t="str">
        <f>[9]Junho!$K$5</f>
        <v>*</v>
      </c>
      <c r="C14" s="13" t="str">
        <f>[9]Junho!$K$6</f>
        <v>*</v>
      </c>
      <c r="D14" s="13" t="str">
        <f>[9]Junho!$K$7</f>
        <v>*</v>
      </c>
      <c r="E14" s="13" t="str">
        <f>[9]Junho!$K$8</f>
        <v>*</v>
      </c>
      <c r="F14" s="13" t="str">
        <f>[9]Junho!$K$9</f>
        <v>*</v>
      </c>
      <c r="G14" s="13" t="str">
        <f>[9]Junho!$K$10</f>
        <v>*</v>
      </c>
      <c r="H14" s="13" t="str">
        <f>[9]Junho!$K$11</f>
        <v>*</v>
      </c>
      <c r="I14" s="13" t="str">
        <f>[9]Junho!$K$12</f>
        <v>*</v>
      </c>
      <c r="J14" s="13" t="str">
        <f>[9]Junho!$K$13</f>
        <v>*</v>
      </c>
      <c r="K14" s="13" t="str">
        <f>[9]Junho!$K$14</f>
        <v>*</v>
      </c>
      <c r="L14" s="13" t="str">
        <f>[9]Junho!$K$15</f>
        <v>*</v>
      </c>
      <c r="M14" s="13">
        <f>[9]Junho!$K$16</f>
        <v>8.6000000000000014</v>
      </c>
      <c r="N14" s="13">
        <f>[9]Junho!$K$17</f>
        <v>0.2</v>
      </c>
      <c r="O14" s="13">
        <f>[9]Junho!$K$18</f>
        <v>0</v>
      </c>
      <c r="P14" s="13">
        <f>[9]Junho!$K$19</f>
        <v>0</v>
      </c>
      <c r="Q14" s="13">
        <f>[9]Junho!$K$20</f>
        <v>0</v>
      </c>
      <c r="R14" s="13">
        <f>[9]Junho!$K$21</f>
        <v>0</v>
      </c>
      <c r="S14" s="13">
        <f>[9]Junho!$K$22</f>
        <v>0</v>
      </c>
      <c r="T14" s="13">
        <f>[9]Junho!$K$23</f>
        <v>0</v>
      </c>
      <c r="U14" s="13">
        <f>[9]Junho!$K$24</f>
        <v>0</v>
      </c>
      <c r="V14" s="13">
        <f>[9]Junho!$K$25</f>
        <v>0</v>
      </c>
      <c r="W14" s="13">
        <f>[9]Junho!$K$26</f>
        <v>0</v>
      </c>
      <c r="X14" s="13">
        <f>[9]Junho!$K$27</f>
        <v>0</v>
      </c>
      <c r="Y14" s="13">
        <f>[9]Junho!$K$28</f>
        <v>0</v>
      </c>
      <c r="Z14" s="13">
        <f>[9]Junho!$K$29</f>
        <v>0</v>
      </c>
      <c r="AA14" s="13">
        <f>[9]Junho!$K$30</f>
        <v>0</v>
      </c>
      <c r="AB14" s="13">
        <f>[9]Junho!$K$31</f>
        <v>0</v>
      </c>
      <c r="AC14" s="13">
        <f>[9]Junho!$K$32</f>
        <v>0</v>
      </c>
      <c r="AD14" s="13">
        <f>[9]Junho!$K$33</f>
        <v>1</v>
      </c>
      <c r="AE14" s="13">
        <f>[9]Junho!$K$34</f>
        <v>0</v>
      </c>
      <c r="AF14" s="83">
        <f t="shared" ref="AF14" si="6">SUM(B14:AE14)</f>
        <v>9.8000000000000007</v>
      </c>
      <c r="AG14" s="93">
        <f t="shared" ref="AG14" si="7">MAX(B14:AE14)</f>
        <v>8.6000000000000014</v>
      </c>
      <c r="AH14" s="98">
        <f t="shared" ref="AH14" si="8">COUNTIF(B14:AE14,"=0,0")</f>
        <v>16</v>
      </c>
    </row>
    <row r="15" spans="1:36" ht="17.100000000000001" customHeight="1" x14ac:dyDescent="0.2">
      <c r="A15" s="135" t="s">
        <v>50</v>
      </c>
      <c r="B15" s="13">
        <f>[10]Junho!$K$5</f>
        <v>0</v>
      </c>
      <c r="C15" s="13">
        <f>[10]Junho!$K$6</f>
        <v>0</v>
      </c>
      <c r="D15" s="13">
        <f>[10]Junho!$K$7</f>
        <v>0.4</v>
      </c>
      <c r="E15" s="13">
        <f>[10]Junho!$K$8</f>
        <v>0</v>
      </c>
      <c r="F15" s="13">
        <f>[10]Junho!$K$9</f>
        <v>0</v>
      </c>
      <c r="G15" s="13">
        <f>[10]Junho!$K$10</f>
        <v>0.4</v>
      </c>
      <c r="H15" s="13">
        <f>[10]Junho!$K$11</f>
        <v>0.2</v>
      </c>
      <c r="I15" s="13">
        <f>[10]Junho!$K$12</f>
        <v>0</v>
      </c>
      <c r="J15" s="13">
        <f>[10]Junho!$K$13</f>
        <v>0</v>
      </c>
      <c r="K15" s="13">
        <f>[10]Junho!$K$14</f>
        <v>0</v>
      </c>
      <c r="L15" s="13">
        <f>[10]Junho!$K$15</f>
        <v>0</v>
      </c>
      <c r="M15" s="13">
        <f>[10]Junho!$K$16</f>
        <v>0</v>
      </c>
      <c r="N15" s="13">
        <f>[10]Junho!$K$17</f>
        <v>2</v>
      </c>
      <c r="O15" s="13">
        <f>[10]Junho!$K$18</f>
        <v>0</v>
      </c>
      <c r="P15" s="13">
        <f>[10]Junho!$K$19</f>
        <v>0</v>
      </c>
      <c r="Q15" s="13">
        <f>[10]Junho!$K$20</f>
        <v>0</v>
      </c>
      <c r="R15" s="13">
        <f>[10]Junho!$K$21</f>
        <v>0</v>
      </c>
      <c r="S15" s="13">
        <f>[10]Junho!$K$22</f>
        <v>0</v>
      </c>
      <c r="T15" s="13">
        <f>[10]Junho!$K$23</f>
        <v>0</v>
      </c>
      <c r="U15" s="13">
        <f>[10]Junho!$K$24</f>
        <v>0</v>
      </c>
      <c r="V15" s="13">
        <f>[10]Junho!$K$25</f>
        <v>0</v>
      </c>
      <c r="W15" s="13">
        <f>[10]Junho!$K$26</f>
        <v>0</v>
      </c>
      <c r="X15" s="13">
        <f>[10]Junho!$K$27</f>
        <v>0</v>
      </c>
      <c r="Y15" s="13">
        <f>[10]Junho!$K$28</f>
        <v>0</v>
      </c>
      <c r="Z15" s="13">
        <f>[10]Junho!$K$29</f>
        <v>0</v>
      </c>
      <c r="AA15" s="13">
        <f>[10]Junho!$K$30</f>
        <v>0</v>
      </c>
      <c r="AB15" s="13">
        <f>[10]Junho!$K$31</f>
        <v>0</v>
      </c>
      <c r="AC15" s="13">
        <f>[10]Junho!$K$32</f>
        <v>0</v>
      </c>
      <c r="AD15" s="13">
        <f>[10]Junho!$K$33</f>
        <v>0</v>
      </c>
      <c r="AE15" s="13">
        <f>[10]Junho!$K$34</f>
        <v>0</v>
      </c>
      <c r="AF15" s="83">
        <f t="shared" si="1"/>
        <v>3</v>
      </c>
      <c r="AG15" s="93">
        <f t="shared" si="2"/>
        <v>2</v>
      </c>
      <c r="AH15" s="98">
        <f t="shared" si="3"/>
        <v>26</v>
      </c>
    </row>
    <row r="16" spans="1:36" ht="17.100000000000001" customHeight="1" x14ac:dyDescent="0.2">
      <c r="A16" s="135" t="s">
        <v>6</v>
      </c>
      <c r="B16" s="13">
        <f>[11]Junho!$K$5</f>
        <v>0</v>
      </c>
      <c r="C16" s="13">
        <f>[11]Junho!$K$6</f>
        <v>0</v>
      </c>
      <c r="D16" s="13">
        <f>[11]Junho!$K$7</f>
        <v>0</v>
      </c>
      <c r="E16" s="13">
        <f>[11]Junho!$K$8</f>
        <v>0</v>
      </c>
      <c r="F16" s="13">
        <f>[11]Junho!$K$9</f>
        <v>0</v>
      </c>
      <c r="G16" s="13">
        <f>[11]Junho!$K$10</f>
        <v>0</v>
      </c>
      <c r="H16" s="13">
        <f>[11]Junho!$K$11</f>
        <v>0</v>
      </c>
      <c r="I16" s="13">
        <f>[11]Junho!$K$12</f>
        <v>0</v>
      </c>
      <c r="J16" s="13">
        <f>[11]Junho!$K$13</f>
        <v>0</v>
      </c>
      <c r="K16" s="13">
        <f>[11]Junho!$K$14</f>
        <v>0</v>
      </c>
      <c r="L16" s="13">
        <f>[11]Junho!$K$15</f>
        <v>0</v>
      </c>
      <c r="M16" s="13">
        <f>[11]Junho!$K$16</f>
        <v>0</v>
      </c>
      <c r="N16" s="13">
        <f>[11]Junho!$K$17</f>
        <v>0</v>
      </c>
      <c r="O16" s="13">
        <f>[11]Junho!$K$18</f>
        <v>0</v>
      </c>
      <c r="P16" s="13">
        <f>[11]Junho!$K$19</f>
        <v>0</v>
      </c>
      <c r="Q16" s="13">
        <f>[11]Junho!$K$20</f>
        <v>0</v>
      </c>
      <c r="R16" s="13">
        <f>[11]Junho!$K$21</f>
        <v>0</v>
      </c>
      <c r="S16" s="13">
        <f>[11]Junho!$K$22</f>
        <v>0</v>
      </c>
      <c r="T16" s="13">
        <f>[11]Junho!$K$23</f>
        <v>0</v>
      </c>
      <c r="U16" s="13">
        <f>[11]Junho!$K$24</f>
        <v>0</v>
      </c>
      <c r="V16" s="13">
        <f>[11]Junho!$K$25</f>
        <v>0</v>
      </c>
      <c r="W16" s="13">
        <f>[11]Junho!$K$26</f>
        <v>0</v>
      </c>
      <c r="X16" s="13">
        <f>[11]Junho!$K$27</f>
        <v>0</v>
      </c>
      <c r="Y16" s="13">
        <f>[11]Junho!$K$28</f>
        <v>0</v>
      </c>
      <c r="Z16" s="13">
        <f>[11]Junho!$K$29</f>
        <v>0</v>
      </c>
      <c r="AA16" s="13">
        <f>[11]Junho!$K$30</f>
        <v>0</v>
      </c>
      <c r="AB16" s="13">
        <f>[11]Junho!$K$31</f>
        <v>0</v>
      </c>
      <c r="AC16" s="13">
        <f>[11]Junho!$K$32</f>
        <v>0</v>
      </c>
      <c r="AD16" s="13">
        <f>[11]Junho!$K$33</f>
        <v>0</v>
      </c>
      <c r="AE16" s="13">
        <f>[11]Junho!$K$34</f>
        <v>0</v>
      </c>
      <c r="AF16" s="83">
        <f t="shared" si="1"/>
        <v>0</v>
      </c>
      <c r="AG16" s="93">
        <f t="shared" si="2"/>
        <v>0</v>
      </c>
      <c r="AH16" s="98">
        <f t="shared" si="3"/>
        <v>30</v>
      </c>
    </row>
    <row r="17" spans="1:36" ht="17.100000000000001" customHeight="1" x14ac:dyDescent="0.2">
      <c r="A17" s="135" t="s">
        <v>7</v>
      </c>
      <c r="B17" s="13">
        <f>[12]Junho!$K$5</f>
        <v>1.4</v>
      </c>
      <c r="C17" s="13">
        <f>[12]Junho!$K$6</f>
        <v>4.4000000000000004</v>
      </c>
      <c r="D17" s="13">
        <f>[12]Junho!$K$7</f>
        <v>0.2</v>
      </c>
      <c r="E17" s="13">
        <f>[12]Junho!$K$8</f>
        <v>0.8</v>
      </c>
      <c r="F17" s="13">
        <f>[12]Junho!$K$9</f>
        <v>0.4</v>
      </c>
      <c r="G17" s="13">
        <f>[12]Junho!$K$10</f>
        <v>0</v>
      </c>
      <c r="H17" s="13">
        <f>[12]Junho!$K$11</f>
        <v>1.2</v>
      </c>
      <c r="I17" s="13">
        <f>[12]Junho!$K$12</f>
        <v>0.2</v>
      </c>
      <c r="J17" s="13">
        <f>[12]Junho!$K$13</f>
        <v>0</v>
      </c>
      <c r="K17" s="13">
        <f>[12]Junho!$K$14</f>
        <v>0</v>
      </c>
      <c r="L17" s="13">
        <f>[12]Junho!$K$15</f>
        <v>0</v>
      </c>
      <c r="M17" s="13">
        <f>[12]Junho!$K$16</f>
        <v>2.2000000000000002</v>
      </c>
      <c r="N17" s="13">
        <f>[12]Junho!$K$17</f>
        <v>0.4</v>
      </c>
      <c r="O17" s="13">
        <f>[12]Junho!$K$18</f>
        <v>0</v>
      </c>
      <c r="P17" s="13">
        <f>[12]Junho!$K$19</f>
        <v>0</v>
      </c>
      <c r="Q17" s="13">
        <f>[12]Junho!$K$20</f>
        <v>0</v>
      </c>
      <c r="R17" s="13">
        <f>[12]Junho!$K$21</f>
        <v>0</v>
      </c>
      <c r="S17" s="13">
        <f>[12]Junho!$K$22</f>
        <v>0</v>
      </c>
      <c r="T17" s="13">
        <f>[12]Junho!$K$23</f>
        <v>0</v>
      </c>
      <c r="U17" s="13">
        <f>[12]Junho!$K$24</f>
        <v>0</v>
      </c>
      <c r="V17" s="13">
        <f>[12]Junho!$K$25</f>
        <v>0</v>
      </c>
      <c r="W17" s="13">
        <f>[12]Junho!$K$26</f>
        <v>0</v>
      </c>
      <c r="X17" s="13">
        <f>[12]Junho!$K$27</f>
        <v>0</v>
      </c>
      <c r="Y17" s="13">
        <f>[12]Junho!$K$28</f>
        <v>0.2</v>
      </c>
      <c r="Z17" s="13">
        <f>[12]Junho!$K$29</f>
        <v>0</v>
      </c>
      <c r="AA17" s="13">
        <f>[12]Junho!$K$30</f>
        <v>0</v>
      </c>
      <c r="AB17" s="13">
        <f>[12]Junho!$K$31</f>
        <v>1.4</v>
      </c>
      <c r="AC17" s="13">
        <f>[12]Junho!$K$32</f>
        <v>0</v>
      </c>
      <c r="AD17" s="13">
        <f>[12]Junho!$K$33</f>
        <v>0</v>
      </c>
      <c r="AE17" s="13">
        <f>[12]Junho!$K$34</f>
        <v>0</v>
      </c>
      <c r="AF17" s="83">
        <f t="shared" si="1"/>
        <v>12.8</v>
      </c>
      <c r="AG17" s="93">
        <f t="shared" si="2"/>
        <v>4.4000000000000004</v>
      </c>
      <c r="AH17" s="98">
        <f t="shared" si="3"/>
        <v>19</v>
      </c>
    </row>
    <row r="18" spans="1:36" ht="17.100000000000001" customHeight="1" x14ac:dyDescent="0.2">
      <c r="A18" s="135" t="s">
        <v>8</v>
      </c>
      <c r="B18" s="13">
        <f>[13]Junho!$K$5</f>
        <v>8.6</v>
      </c>
      <c r="C18" s="13">
        <f>[13]Junho!$K$6</f>
        <v>7.8</v>
      </c>
      <c r="D18" s="13">
        <f>[13]Junho!$K$7</f>
        <v>0.2</v>
      </c>
      <c r="E18" s="13">
        <f>[13]Junho!$K$8</f>
        <v>0</v>
      </c>
      <c r="F18" s="13">
        <f>[13]Junho!$K$9</f>
        <v>0.60000000000000009</v>
      </c>
      <c r="G18" s="13">
        <f>[13]Junho!$K$10</f>
        <v>0</v>
      </c>
      <c r="H18" s="13">
        <f>[13]Junho!$K$11</f>
        <v>0.4</v>
      </c>
      <c r="I18" s="13">
        <f>[13]Junho!$K$12</f>
        <v>0</v>
      </c>
      <c r="J18" s="13">
        <f>[13]Junho!$K$13</f>
        <v>0</v>
      </c>
      <c r="K18" s="13">
        <f>[13]Junho!$K$14</f>
        <v>0</v>
      </c>
      <c r="L18" s="13">
        <f>[13]Junho!$K$15</f>
        <v>0</v>
      </c>
      <c r="M18" s="13">
        <f>[13]Junho!$K$16</f>
        <v>6.2</v>
      </c>
      <c r="N18" s="13">
        <f>[13]Junho!$K$17</f>
        <v>0</v>
      </c>
      <c r="O18" s="13">
        <f>[13]Junho!$K$18</f>
        <v>0</v>
      </c>
      <c r="P18" s="13">
        <f>[13]Junho!$K$19</f>
        <v>0</v>
      </c>
      <c r="Q18" s="13">
        <f>[13]Junho!$K$20</f>
        <v>0.2</v>
      </c>
      <c r="R18" s="13">
        <f>[13]Junho!$K$21</f>
        <v>0</v>
      </c>
      <c r="S18" s="13">
        <f>[13]Junho!$K$22</f>
        <v>0</v>
      </c>
      <c r="T18" s="13">
        <f>[13]Junho!$K$23</f>
        <v>0.2</v>
      </c>
      <c r="U18" s="13">
        <f>[13]Junho!$K$24</f>
        <v>0</v>
      </c>
      <c r="V18" s="13">
        <f>[13]Junho!$K$25</f>
        <v>0</v>
      </c>
      <c r="W18" s="13">
        <f>[13]Junho!$K$26</f>
        <v>0</v>
      </c>
      <c r="X18" s="13">
        <f>[13]Junho!$K$27</f>
        <v>0</v>
      </c>
      <c r="Y18" s="13">
        <f>[13]Junho!$K$28</f>
        <v>0</v>
      </c>
      <c r="Z18" s="13">
        <f>[13]Junho!$K$29</f>
        <v>0</v>
      </c>
      <c r="AA18" s="13">
        <f>[13]Junho!$K$30</f>
        <v>0</v>
      </c>
      <c r="AB18" s="13">
        <f>[13]Junho!$K$31</f>
        <v>0.2</v>
      </c>
      <c r="AC18" s="13">
        <f>[13]Junho!$K$32</f>
        <v>0</v>
      </c>
      <c r="AD18" s="13">
        <f>[13]Junho!$K$33</f>
        <v>0</v>
      </c>
      <c r="AE18" s="13">
        <f>[13]Junho!$K$34</f>
        <v>0</v>
      </c>
      <c r="AF18" s="83">
        <f t="shared" si="1"/>
        <v>24.399999999999995</v>
      </c>
      <c r="AG18" s="93">
        <f t="shared" si="2"/>
        <v>8.6</v>
      </c>
      <c r="AH18" s="98">
        <f t="shared" si="3"/>
        <v>21</v>
      </c>
    </row>
    <row r="19" spans="1:36" ht="17.100000000000001" customHeight="1" x14ac:dyDescent="0.2">
      <c r="A19" s="135" t="s">
        <v>9</v>
      </c>
      <c r="B19" s="13">
        <f>[14]Junho!$K$5</f>
        <v>1.2</v>
      </c>
      <c r="C19" s="13">
        <f>[14]Junho!$K$6</f>
        <v>3.2</v>
      </c>
      <c r="D19" s="13">
        <f>[14]Junho!$K$7</f>
        <v>0</v>
      </c>
      <c r="E19" s="13">
        <f>[14]Junho!$K$8</f>
        <v>0.2</v>
      </c>
      <c r="F19" s="13">
        <f>[14]Junho!$K$9</f>
        <v>0</v>
      </c>
      <c r="G19" s="13">
        <f>[14]Junho!$K$10</f>
        <v>0.2</v>
      </c>
      <c r="H19" s="13">
        <f>[14]Junho!$K$11</f>
        <v>2.4000000000000004</v>
      </c>
      <c r="I19" s="13">
        <f>[14]Junho!$K$12</f>
        <v>0</v>
      </c>
      <c r="J19" s="13">
        <f>[14]Junho!$K$13</f>
        <v>0</v>
      </c>
      <c r="K19" s="13">
        <f>[14]Junho!$K$14</f>
        <v>0</v>
      </c>
      <c r="L19" s="13">
        <f>[14]Junho!$K$15</f>
        <v>0</v>
      </c>
      <c r="M19" s="13">
        <f>[14]Junho!$K$16</f>
        <v>21.200000000000003</v>
      </c>
      <c r="N19" s="13">
        <f>[14]Junho!$K$17</f>
        <v>0.8</v>
      </c>
      <c r="O19" s="13">
        <f>[14]Junho!$K$18</f>
        <v>0</v>
      </c>
      <c r="P19" s="13">
        <f>[14]Junho!$K$19</f>
        <v>0</v>
      </c>
      <c r="Q19" s="13">
        <f>[14]Junho!$K$20</f>
        <v>0</v>
      </c>
      <c r="R19" s="13">
        <f>[14]Junho!$K$21</f>
        <v>0</v>
      </c>
      <c r="S19" s="13">
        <f>[14]Junho!$K$22</f>
        <v>0</v>
      </c>
      <c r="T19" s="13">
        <f>[14]Junho!$K$23</f>
        <v>0</v>
      </c>
      <c r="U19" s="13">
        <f>[14]Junho!$K$24</f>
        <v>0</v>
      </c>
      <c r="V19" s="13">
        <f>[14]Junho!$K$25</f>
        <v>0</v>
      </c>
      <c r="W19" s="13">
        <f>[14]Junho!$K$26</f>
        <v>0</v>
      </c>
      <c r="X19" s="13">
        <f>[14]Junho!$K$27</f>
        <v>0</v>
      </c>
      <c r="Y19" s="13">
        <f>[14]Junho!$K$28</f>
        <v>0</v>
      </c>
      <c r="Z19" s="13">
        <f>[14]Junho!$K$29</f>
        <v>0</v>
      </c>
      <c r="AA19" s="13">
        <f>[14]Junho!$K$30</f>
        <v>0</v>
      </c>
      <c r="AB19" s="13">
        <f>[14]Junho!$K$31</f>
        <v>0</v>
      </c>
      <c r="AC19" s="13">
        <f>[14]Junho!$K$32</f>
        <v>0</v>
      </c>
      <c r="AD19" s="13">
        <f>[14]Junho!$K$33</f>
        <v>0</v>
      </c>
      <c r="AE19" s="13">
        <f>[14]Junho!$K$34</f>
        <v>0</v>
      </c>
      <c r="AF19" s="83">
        <f t="shared" si="1"/>
        <v>29.200000000000006</v>
      </c>
      <c r="AG19" s="93">
        <f t="shared" si="2"/>
        <v>21.200000000000003</v>
      </c>
      <c r="AH19" s="98">
        <f t="shared" si="3"/>
        <v>23</v>
      </c>
    </row>
    <row r="20" spans="1:36" ht="17.100000000000001" customHeight="1" x14ac:dyDescent="0.2">
      <c r="A20" s="135" t="s">
        <v>49</v>
      </c>
      <c r="B20" s="13">
        <f>[15]Junho!$K$5</f>
        <v>11.399999999999999</v>
      </c>
      <c r="C20" s="13">
        <f>[15]Junho!$K$6</f>
        <v>9.8000000000000007</v>
      </c>
      <c r="D20" s="13">
        <f>[15]Junho!$K$7</f>
        <v>0</v>
      </c>
      <c r="E20" s="13">
        <f>[15]Junho!$K$8</f>
        <v>0</v>
      </c>
      <c r="F20" s="13">
        <f>[15]Junho!$K$9</f>
        <v>0</v>
      </c>
      <c r="G20" s="13">
        <f>[15]Junho!$K$10</f>
        <v>0</v>
      </c>
      <c r="H20" s="13">
        <f>[15]Junho!$K$11</f>
        <v>0.2</v>
      </c>
      <c r="I20" s="13">
        <f>[15]Junho!$K$12</f>
        <v>0.2</v>
      </c>
      <c r="J20" s="13">
        <f>[15]Junho!$K$13</f>
        <v>0</v>
      </c>
      <c r="K20" s="13">
        <f>[15]Junho!$K$14</f>
        <v>0</v>
      </c>
      <c r="L20" s="13">
        <f>[15]Junho!$K$15</f>
        <v>0</v>
      </c>
      <c r="M20" s="13">
        <f>[15]Junho!$K$16</f>
        <v>14.2</v>
      </c>
      <c r="N20" s="13">
        <f>[15]Junho!$K$17</f>
        <v>0.2</v>
      </c>
      <c r="O20" s="13">
        <f>[15]Junho!$K$18</f>
        <v>0</v>
      </c>
      <c r="P20" s="13">
        <f>[15]Junho!$K$19</f>
        <v>0</v>
      </c>
      <c r="Q20" s="13">
        <f>[15]Junho!$K$20</f>
        <v>0</v>
      </c>
      <c r="R20" s="13">
        <f>[15]Junho!$K$21</f>
        <v>0</v>
      </c>
      <c r="S20" s="13">
        <f>[15]Junho!$K$22</f>
        <v>0</v>
      </c>
      <c r="T20" s="13">
        <f>[15]Junho!$K$23</f>
        <v>0</v>
      </c>
      <c r="U20" s="13">
        <f>[15]Junho!$K$24</f>
        <v>0</v>
      </c>
      <c r="V20" s="13">
        <f>[15]Junho!$K$25</f>
        <v>0</v>
      </c>
      <c r="W20" s="13">
        <f>[15]Junho!$K$26</f>
        <v>0</v>
      </c>
      <c r="X20" s="13">
        <f>[15]Junho!$K$27</f>
        <v>0</v>
      </c>
      <c r="Y20" s="13">
        <f>[15]Junho!$K$28</f>
        <v>0</v>
      </c>
      <c r="Z20" s="13">
        <f>[15]Junho!$K$29</f>
        <v>0</v>
      </c>
      <c r="AA20" s="13">
        <f>[15]Junho!$K$30</f>
        <v>0</v>
      </c>
      <c r="AB20" s="13">
        <f>[15]Junho!$K$31</f>
        <v>0</v>
      </c>
      <c r="AC20" s="13">
        <f>[15]Junho!$K$32</f>
        <v>0</v>
      </c>
      <c r="AD20" s="13">
        <f>[15]Junho!$K$33</f>
        <v>0</v>
      </c>
      <c r="AE20" s="13">
        <f>[15]Junho!$K$34</f>
        <v>0</v>
      </c>
      <c r="AF20" s="83">
        <f t="shared" si="1"/>
        <v>36</v>
      </c>
      <c r="AG20" s="93">
        <f t="shared" si="2"/>
        <v>14.2</v>
      </c>
      <c r="AH20" s="98">
        <f t="shared" si="3"/>
        <v>24</v>
      </c>
    </row>
    <row r="21" spans="1:36" ht="17.100000000000001" customHeight="1" x14ac:dyDescent="0.2">
      <c r="A21" s="135" t="s">
        <v>10</v>
      </c>
      <c r="B21" s="13">
        <f>[16]Junho!$K$5</f>
        <v>1.2</v>
      </c>
      <c r="C21" s="13">
        <f>[16]Junho!$K$6</f>
        <v>5.0000000000000009</v>
      </c>
      <c r="D21" s="13">
        <f>[16]Junho!$K$7</f>
        <v>5.8</v>
      </c>
      <c r="E21" s="13">
        <f>[16]Junho!$K$8</f>
        <v>3</v>
      </c>
      <c r="F21" s="13">
        <f>[16]Junho!$K$9</f>
        <v>0.8</v>
      </c>
      <c r="G21" s="13">
        <f>[16]Junho!$K$10</f>
        <v>0</v>
      </c>
      <c r="H21" s="13">
        <f>[16]Junho!$K$11</f>
        <v>3.2</v>
      </c>
      <c r="I21" s="13">
        <f>[16]Junho!$K$12</f>
        <v>0.2</v>
      </c>
      <c r="J21" s="13">
        <f>[16]Junho!$K$13</f>
        <v>0</v>
      </c>
      <c r="K21" s="13">
        <f>[16]Junho!$K$14</f>
        <v>0</v>
      </c>
      <c r="L21" s="13">
        <f>[16]Junho!$K$15</f>
        <v>0</v>
      </c>
      <c r="M21" s="13">
        <f>[16]Junho!$K$16</f>
        <v>0.2</v>
      </c>
      <c r="N21" s="13">
        <f>[16]Junho!$K$17</f>
        <v>0.2</v>
      </c>
      <c r="O21" s="13">
        <f>[16]Junho!$K$18</f>
        <v>0</v>
      </c>
      <c r="P21" s="13">
        <f>[16]Junho!$K$19</f>
        <v>0</v>
      </c>
      <c r="Q21" s="13">
        <f>[16]Junho!$K$20</f>
        <v>0</v>
      </c>
      <c r="R21" s="13">
        <f>[16]Junho!$K$21</f>
        <v>0</v>
      </c>
      <c r="S21" s="13">
        <f>[16]Junho!$K$22</f>
        <v>0</v>
      </c>
      <c r="T21" s="13">
        <f>[16]Junho!$K$23</f>
        <v>0.2</v>
      </c>
      <c r="U21" s="13">
        <f>[16]Junho!$K$24</f>
        <v>0</v>
      </c>
      <c r="V21" s="13">
        <f>[16]Junho!$K$25</f>
        <v>0</v>
      </c>
      <c r="W21" s="13">
        <f>[16]Junho!$K$26</f>
        <v>0</v>
      </c>
      <c r="X21" s="13">
        <f>[16]Junho!$K$27</f>
        <v>0</v>
      </c>
      <c r="Y21" s="13">
        <f>[16]Junho!$K$28</f>
        <v>0</v>
      </c>
      <c r="Z21" s="13">
        <f>[16]Junho!$K$29</f>
        <v>0</v>
      </c>
      <c r="AA21" s="13">
        <f>[16]Junho!$K$30</f>
        <v>0</v>
      </c>
      <c r="AB21" s="13">
        <f>[16]Junho!$K$31</f>
        <v>0</v>
      </c>
      <c r="AC21" s="13">
        <f>[16]Junho!$K$32</f>
        <v>0</v>
      </c>
      <c r="AD21" s="13">
        <f>[16]Junho!$K$33</f>
        <v>0</v>
      </c>
      <c r="AE21" s="13">
        <f>[16]Junho!$K$34</f>
        <v>0</v>
      </c>
      <c r="AF21" s="83">
        <f t="shared" si="1"/>
        <v>19.799999999999997</v>
      </c>
      <c r="AG21" s="93">
        <f t="shared" si="2"/>
        <v>5.8</v>
      </c>
      <c r="AH21" s="98">
        <f t="shared" si="3"/>
        <v>20</v>
      </c>
    </row>
    <row r="22" spans="1:36" ht="17.100000000000001" customHeight="1" x14ac:dyDescent="0.2">
      <c r="A22" s="135" t="s">
        <v>11</v>
      </c>
      <c r="B22" s="13">
        <f>[17]Junho!$K$5</f>
        <v>2.4000000000000004</v>
      </c>
      <c r="C22" s="13">
        <f>[17]Junho!$K$6</f>
        <v>2.8000000000000003</v>
      </c>
      <c r="D22" s="13">
        <f>[17]Junho!$K$7</f>
        <v>0</v>
      </c>
      <c r="E22" s="13">
        <f>[17]Junho!$K$8</f>
        <v>0</v>
      </c>
      <c r="F22" s="13">
        <f>[17]Junho!$K$9</f>
        <v>0.8</v>
      </c>
      <c r="G22" s="13">
        <f>[17]Junho!$K$10</f>
        <v>0</v>
      </c>
      <c r="H22" s="13">
        <f>[17]Junho!$K$11</f>
        <v>2.8</v>
      </c>
      <c r="I22" s="13">
        <f>[17]Junho!$K$12</f>
        <v>0</v>
      </c>
      <c r="J22" s="13">
        <f>[17]Junho!$K$13</f>
        <v>0</v>
      </c>
      <c r="K22" s="13">
        <f>[17]Junho!$K$14</f>
        <v>0</v>
      </c>
      <c r="L22" s="13">
        <f>[17]Junho!$K$15</f>
        <v>0</v>
      </c>
      <c r="M22" s="13">
        <f>[17]Junho!$K$16</f>
        <v>2.6</v>
      </c>
      <c r="N22" s="13">
        <f>[17]Junho!$K$17</f>
        <v>0</v>
      </c>
      <c r="O22" s="13">
        <f>[17]Junho!$K$18</f>
        <v>0</v>
      </c>
      <c r="P22" s="13">
        <f>[17]Junho!$K$19</f>
        <v>0</v>
      </c>
      <c r="Q22" s="13">
        <f>[17]Junho!$K$20</f>
        <v>0</v>
      </c>
      <c r="R22" s="13">
        <f>[17]Junho!$K$21</f>
        <v>0</v>
      </c>
      <c r="S22" s="13">
        <f>[17]Junho!$K$22</f>
        <v>0</v>
      </c>
      <c r="T22" s="13">
        <f>[17]Junho!$K$23</f>
        <v>0</v>
      </c>
      <c r="U22" s="13">
        <f>[17]Junho!$K$24</f>
        <v>0</v>
      </c>
      <c r="V22" s="13">
        <f>[17]Junho!$K$25</f>
        <v>0</v>
      </c>
      <c r="W22" s="13">
        <f>[17]Junho!$K$26</f>
        <v>0</v>
      </c>
      <c r="X22" s="13">
        <f>[17]Junho!$K$27</f>
        <v>0</v>
      </c>
      <c r="Y22" s="13">
        <f>[17]Junho!$K$28</f>
        <v>0</v>
      </c>
      <c r="Z22" s="13">
        <f>[17]Junho!$K$29</f>
        <v>0</v>
      </c>
      <c r="AA22" s="13">
        <f>[17]Junho!$K$30</f>
        <v>0</v>
      </c>
      <c r="AB22" s="13">
        <f>[17]Junho!$K$31</f>
        <v>0</v>
      </c>
      <c r="AC22" s="13">
        <f>[17]Junho!$K$32</f>
        <v>0</v>
      </c>
      <c r="AD22" s="13">
        <f>[17]Junho!$K$33</f>
        <v>0</v>
      </c>
      <c r="AE22" s="13">
        <f>[17]Junho!$K$34</f>
        <v>0</v>
      </c>
      <c r="AF22" s="83">
        <f t="shared" si="1"/>
        <v>11.4</v>
      </c>
      <c r="AG22" s="93">
        <f t="shared" si="2"/>
        <v>2.8000000000000003</v>
      </c>
      <c r="AH22" s="98">
        <f t="shared" si="3"/>
        <v>25</v>
      </c>
      <c r="AJ22" s="19" t="s">
        <v>54</v>
      </c>
    </row>
    <row r="23" spans="1:36" ht="17.100000000000001" customHeight="1" x14ac:dyDescent="0.2">
      <c r="A23" s="135" t="s">
        <v>12</v>
      </c>
      <c r="B23" s="13" t="str">
        <f>[18]Junho!$K$5</f>
        <v>*</v>
      </c>
      <c r="C23" s="13" t="str">
        <f>[18]Junho!$K$6</f>
        <v>*</v>
      </c>
      <c r="D23" s="13" t="str">
        <f>[18]Junho!$K$7</f>
        <v>*</v>
      </c>
      <c r="E23" s="13" t="str">
        <f>[18]Junho!$K$8</f>
        <v>*</v>
      </c>
      <c r="F23" s="13" t="str">
        <f>[18]Junho!$K$9</f>
        <v>*</v>
      </c>
      <c r="G23" s="13" t="str">
        <f>[18]Junho!$K$10</f>
        <v>*</v>
      </c>
      <c r="H23" s="13" t="str">
        <f>[18]Junho!$K$11</f>
        <v>*</v>
      </c>
      <c r="I23" s="13" t="str">
        <f>[18]Junho!$K$12</f>
        <v>*</v>
      </c>
      <c r="J23" s="13" t="str">
        <f>[18]Junho!$K$13</f>
        <v>*</v>
      </c>
      <c r="K23" s="13" t="str">
        <f>[18]Junho!$K$14</f>
        <v>*</v>
      </c>
      <c r="L23" s="13">
        <f>[18]Junho!$K$15</f>
        <v>0.2</v>
      </c>
      <c r="M23" s="13">
        <f>[18]Junho!$K$16</f>
        <v>0</v>
      </c>
      <c r="N23" s="13">
        <f>[18]Junho!$K$17</f>
        <v>0</v>
      </c>
      <c r="O23" s="13">
        <f>[18]Junho!$K$18</f>
        <v>0</v>
      </c>
      <c r="P23" s="13">
        <f>[18]Junho!$K$19</f>
        <v>0</v>
      </c>
      <c r="Q23" s="13">
        <f>[18]Junho!$K$20</f>
        <v>0.2</v>
      </c>
      <c r="R23" s="13">
        <f>[18]Junho!$K$21</f>
        <v>0</v>
      </c>
      <c r="S23" s="13">
        <f>[18]Junho!$K$22</f>
        <v>0</v>
      </c>
      <c r="T23" s="13">
        <f>[18]Junho!$K$23</f>
        <v>0</v>
      </c>
      <c r="U23" s="13">
        <f>[18]Junho!$K$24</f>
        <v>0</v>
      </c>
      <c r="V23" s="13">
        <f>[18]Junho!$K$25</f>
        <v>0</v>
      </c>
      <c r="W23" s="13">
        <f>[18]Junho!$K$26</f>
        <v>0</v>
      </c>
      <c r="X23" s="13">
        <f>[18]Junho!$K$27</f>
        <v>0</v>
      </c>
      <c r="Y23" s="13">
        <f>[18]Junho!$K$28</f>
        <v>0</v>
      </c>
      <c r="Z23" s="13">
        <f>[18]Junho!$K$29</f>
        <v>0</v>
      </c>
      <c r="AA23" s="13">
        <f>[18]Junho!$K$30</f>
        <v>0</v>
      </c>
      <c r="AB23" s="13">
        <f>[18]Junho!$K$31</f>
        <v>0</v>
      </c>
      <c r="AC23" s="13">
        <f>[18]Junho!$K$32</f>
        <v>0.2</v>
      </c>
      <c r="AD23" s="13">
        <f>[18]Junho!$K$33</f>
        <v>0.4</v>
      </c>
      <c r="AE23" s="13">
        <f>[18]Junho!$K$34</f>
        <v>0</v>
      </c>
      <c r="AF23" s="83">
        <f t="shared" ref="AF23" si="9">SUM(B23:AE23)</f>
        <v>1</v>
      </c>
      <c r="AG23" s="93">
        <f t="shared" ref="AG23" si="10">MAX(B23:AE23)</f>
        <v>0.4</v>
      </c>
      <c r="AH23" s="98">
        <f t="shared" ref="AH23" si="11">COUNTIF(B23:AE23,"=0,0")</f>
        <v>16</v>
      </c>
    </row>
    <row r="24" spans="1:36" ht="17.100000000000001" customHeight="1" x14ac:dyDescent="0.2">
      <c r="A24" s="135" t="s">
        <v>13</v>
      </c>
      <c r="B24" s="13" t="str">
        <f>[19]Junho!$K$5</f>
        <v>*</v>
      </c>
      <c r="C24" s="13" t="str">
        <f>[19]Junho!$K$6</f>
        <v>*</v>
      </c>
      <c r="D24" s="13" t="str">
        <f>[19]Junho!$K$7</f>
        <v>*</v>
      </c>
      <c r="E24" s="13" t="str">
        <f>[19]Junho!$K$8</f>
        <v>*</v>
      </c>
      <c r="F24" s="13" t="str">
        <f>[19]Junho!$K$9</f>
        <v>*</v>
      </c>
      <c r="G24" s="13" t="str">
        <f>[19]Junho!$K$10</f>
        <v>*</v>
      </c>
      <c r="H24" s="13" t="str">
        <f>[19]Junho!$K$11</f>
        <v>*</v>
      </c>
      <c r="I24" s="13" t="str">
        <f>[19]Junho!$K$12</f>
        <v>*</v>
      </c>
      <c r="J24" s="13" t="str">
        <f>[19]Junho!$K$13</f>
        <v>*</v>
      </c>
      <c r="K24" s="13" t="str">
        <f>[19]Junho!$K$14</f>
        <v>*</v>
      </c>
      <c r="L24" s="13" t="str">
        <f>[19]Junho!$K$15</f>
        <v>*</v>
      </c>
      <c r="M24" s="13" t="str">
        <f>[19]Junho!$K$16</f>
        <v>*</v>
      </c>
      <c r="N24" s="13" t="str">
        <f>[19]Junho!$K$17</f>
        <v>*</v>
      </c>
      <c r="O24" s="13" t="str">
        <f>[19]Junho!$K$18</f>
        <v>*</v>
      </c>
      <c r="P24" s="13" t="str">
        <f>[19]Junho!$K$19</f>
        <v>*</v>
      </c>
      <c r="Q24" s="13" t="str">
        <f>[19]Junho!$K$20</f>
        <v>*</v>
      </c>
      <c r="R24" s="13" t="str">
        <f>[19]Junho!$K$21</f>
        <v>*</v>
      </c>
      <c r="S24" s="13" t="str">
        <f>[19]Junho!$K$22</f>
        <v>*</v>
      </c>
      <c r="T24" s="13" t="str">
        <f>[19]Junho!$K$23</f>
        <v>*</v>
      </c>
      <c r="U24" s="13" t="str">
        <f>[19]Junho!$K$24</f>
        <v>*</v>
      </c>
      <c r="V24" s="13" t="str">
        <f>[19]Junho!$K$25</f>
        <v>*</v>
      </c>
      <c r="W24" s="13" t="str">
        <f>[19]Junho!$K$26</f>
        <v>*</v>
      </c>
      <c r="X24" s="13" t="str">
        <f>[19]Junho!$K$27</f>
        <v>*</v>
      </c>
      <c r="Y24" s="13" t="str">
        <f>[19]Junho!$K$28</f>
        <v>*</v>
      </c>
      <c r="Z24" s="13" t="str">
        <f>[19]Junho!$K$29</f>
        <v>*</v>
      </c>
      <c r="AA24" s="13" t="str">
        <f>[19]Junho!$K$30</f>
        <v>*</v>
      </c>
      <c r="AB24" s="13" t="str">
        <f>[19]Junho!$K$31</f>
        <v>*</v>
      </c>
      <c r="AC24" s="13" t="str">
        <f>[19]Junho!$K$32</f>
        <v>*</v>
      </c>
      <c r="AD24" s="13" t="str">
        <f>[19]Junho!$K$33</f>
        <v>*</v>
      </c>
      <c r="AE24" s="13" t="str">
        <f>[19]Junho!$K$34</f>
        <v>*</v>
      </c>
      <c r="AF24" s="83" t="s">
        <v>131</v>
      </c>
      <c r="AG24" s="93" t="s">
        <v>131</v>
      </c>
      <c r="AH24" s="98" t="s">
        <v>131</v>
      </c>
    </row>
    <row r="25" spans="1:36" ht="17.100000000000001" customHeight="1" x14ac:dyDescent="0.2">
      <c r="A25" s="135" t="s">
        <v>14</v>
      </c>
      <c r="B25" s="13">
        <f>[20]Junho!$K$5</f>
        <v>0</v>
      </c>
      <c r="C25" s="13">
        <f>[20]Junho!$K$6</f>
        <v>0</v>
      </c>
      <c r="D25" s="13">
        <f>[20]Junho!$K$7</f>
        <v>0</v>
      </c>
      <c r="E25" s="13">
        <f>[20]Junho!$K$8</f>
        <v>0</v>
      </c>
      <c r="F25" s="13">
        <f>[20]Junho!$K$9</f>
        <v>0</v>
      </c>
      <c r="G25" s="13">
        <f>[20]Junho!$K$10</f>
        <v>0</v>
      </c>
      <c r="H25" s="13">
        <f>[20]Junho!$K$11</f>
        <v>0</v>
      </c>
      <c r="I25" s="13">
        <f>[20]Junho!$K$12</f>
        <v>0</v>
      </c>
      <c r="J25" s="13">
        <f>[20]Junho!$K$13</f>
        <v>0</v>
      </c>
      <c r="K25" s="13">
        <f>[20]Junho!$K$14</f>
        <v>0</v>
      </c>
      <c r="L25" s="13">
        <f>[20]Junho!$K$15</f>
        <v>0</v>
      </c>
      <c r="M25" s="13">
        <f>[20]Junho!$K$16</f>
        <v>0</v>
      </c>
      <c r="N25" s="13">
        <f>[20]Junho!$K$17</f>
        <v>0</v>
      </c>
      <c r="O25" s="13">
        <f>[20]Junho!$K$18</f>
        <v>0</v>
      </c>
      <c r="P25" s="13">
        <f>[20]Junho!$K$19</f>
        <v>0</v>
      </c>
      <c r="Q25" s="13">
        <f>[20]Junho!$K$20</f>
        <v>0</v>
      </c>
      <c r="R25" s="13">
        <f>[20]Junho!$K$21</f>
        <v>0</v>
      </c>
      <c r="S25" s="13">
        <f>[20]Junho!$K$22</f>
        <v>0</v>
      </c>
      <c r="T25" s="13">
        <f>[20]Junho!$K$23</f>
        <v>0</v>
      </c>
      <c r="U25" s="13">
        <f>[20]Junho!$K$24</f>
        <v>0</v>
      </c>
      <c r="V25" s="13">
        <f>[20]Junho!$K$25</f>
        <v>0</v>
      </c>
      <c r="W25" s="13">
        <f>[20]Junho!$K$26</f>
        <v>0</v>
      </c>
      <c r="X25" s="13">
        <f>[20]Junho!$K$27</f>
        <v>0</v>
      </c>
      <c r="Y25" s="13">
        <f>[20]Junho!$K$28</f>
        <v>0</v>
      </c>
      <c r="Z25" s="13">
        <f>[20]Junho!$K$29</f>
        <v>0</v>
      </c>
      <c r="AA25" s="13">
        <f>[20]Junho!$K$30</f>
        <v>0</v>
      </c>
      <c r="AB25" s="13">
        <f>[20]Junho!$K$31</f>
        <v>0</v>
      </c>
      <c r="AC25" s="13">
        <f>[20]Junho!$K$32</f>
        <v>0</v>
      </c>
      <c r="AD25" s="13">
        <f>[20]Junho!$K$33</f>
        <v>0</v>
      </c>
      <c r="AE25" s="13">
        <f>[20]Junho!$K$34</f>
        <v>0</v>
      </c>
      <c r="AF25" s="83">
        <f t="shared" si="1"/>
        <v>0</v>
      </c>
      <c r="AG25" s="93">
        <f t="shared" si="2"/>
        <v>0</v>
      </c>
      <c r="AH25" s="98">
        <f t="shared" si="3"/>
        <v>30</v>
      </c>
    </row>
    <row r="26" spans="1:36" ht="17.100000000000001" customHeight="1" x14ac:dyDescent="0.2">
      <c r="A26" s="135" t="s">
        <v>15</v>
      </c>
      <c r="B26" s="13">
        <f>[21]Junho!$K$5</f>
        <v>3.6000000000000005</v>
      </c>
      <c r="C26" s="13">
        <f>[21]Junho!$K$6</f>
        <v>3.0000000000000004</v>
      </c>
      <c r="D26" s="13">
        <f>[21]Junho!$K$7</f>
        <v>3.2000000000000006</v>
      </c>
      <c r="E26" s="13">
        <f>[21]Junho!$K$8</f>
        <v>3.2000000000000006</v>
      </c>
      <c r="F26" s="13">
        <f>[21]Junho!$K$9</f>
        <v>3.0000000000000004</v>
      </c>
      <c r="G26" s="13">
        <f>[21]Junho!$K$10</f>
        <v>2.4</v>
      </c>
      <c r="H26" s="13">
        <f>[21]Junho!$K$11</f>
        <v>1</v>
      </c>
      <c r="I26" s="13">
        <f>[21]Junho!$K$12</f>
        <v>1.7999999999999998</v>
      </c>
      <c r="J26" s="13">
        <f>[21]Junho!$K$13</f>
        <v>0.8</v>
      </c>
      <c r="K26" s="13">
        <f>[21]Junho!$K$14</f>
        <v>0</v>
      </c>
      <c r="L26" s="13">
        <f>[21]Junho!$K$15</f>
        <v>0</v>
      </c>
      <c r="M26" s="13">
        <f>[21]Junho!$K$16</f>
        <v>0.2</v>
      </c>
      <c r="N26" s="13">
        <f>[21]Junho!$K$17</f>
        <v>0.8</v>
      </c>
      <c r="O26" s="13">
        <f>[21]Junho!$K$18</f>
        <v>2</v>
      </c>
      <c r="P26" s="13">
        <f>[21]Junho!$K$19</f>
        <v>0</v>
      </c>
      <c r="Q26" s="13">
        <f>[21]Junho!$K$20</f>
        <v>0</v>
      </c>
      <c r="R26" s="13">
        <f>[21]Junho!$K$21</f>
        <v>0</v>
      </c>
      <c r="S26" s="13">
        <f>[21]Junho!$K$22</f>
        <v>0</v>
      </c>
      <c r="T26" s="13">
        <f>[21]Junho!$K$23</f>
        <v>0</v>
      </c>
      <c r="U26" s="13">
        <f>[21]Junho!$K$24</f>
        <v>0.2</v>
      </c>
      <c r="V26" s="13">
        <f>[21]Junho!$K$25</f>
        <v>0</v>
      </c>
      <c r="W26" s="13">
        <f>[21]Junho!$K$26</f>
        <v>0</v>
      </c>
      <c r="X26" s="13">
        <f>[21]Junho!$K$27</f>
        <v>0</v>
      </c>
      <c r="Y26" s="13">
        <f>[21]Junho!$K$28</f>
        <v>0</v>
      </c>
      <c r="Z26" s="13">
        <f>[21]Junho!$K$29</f>
        <v>0.2</v>
      </c>
      <c r="AA26" s="13">
        <f>[21]Junho!$K$30</f>
        <v>0</v>
      </c>
      <c r="AB26" s="13">
        <f>[21]Junho!$K$31</f>
        <v>0</v>
      </c>
      <c r="AC26" s="13">
        <f>[21]Junho!$K$32</f>
        <v>0.6</v>
      </c>
      <c r="AD26" s="13">
        <f>[21]Junho!$K$33</f>
        <v>0</v>
      </c>
      <c r="AE26" s="13">
        <f>[21]Junho!$K$34</f>
        <v>0</v>
      </c>
      <c r="AF26" s="83">
        <f t="shared" si="1"/>
        <v>26.000000000000004</v>
      </c>
      <c r="AG26" s="93">
        <f t="shared" si="2"/>
        <v>3.6000000000000005</v>
      </c>
      <c r="AH26" s="98">
        <f t="shared" si="3"/>
        <v>15</v>
      </c>
    </row>
    <row r="27" spans="1:36" ht="17.100000000000001" customHeight="1" x14ac:dyDescent="0.2">
      <c r="A27" s="135" t="s">
        <v>16</v>
      </c>
      <c r="B27" s="13">
        <f>[22]Junho!$K$5</f>
        <v>52.800000000000018</v>
      </c>
      <c r="C27" s="13">
        <f>[22]Junho!$K$6</f>
        <v>7.8000000000000007</v>
      </c>
      <c r="D27" s="13">
        <f>[22]Junho!$K$7</f>
        <v>1.4000000000000001</v>
      </c>
      <c r="E27" s="13">
        <f>[22]Junho!$K$8</f>
        <v>0.8</v>
      </c>
      <c r="F27" s="13">
        <f>[22]Junho!$K$9</f>
        <v>0.4</v>
      </c>
      <c r="G27" s="13">
        <f>[22]Junho!$K$10</f>
        <v>0.8</v>
      </c>
      <c r="H27" s="13">
        <f>[22]Junho!$K$11</f>
        <v>1.7999999999999998</v>
      </c>
      <c r="I27" s="13">
        <f>[22]Junho!$K$12</f>
        <v>0.2</v>
      </c>
      <c r="J27" s="13">
        <f>[22]Junho!$K$13</f>
        <v>0</v>
      </c>
      <c r="K27" s="13">
        <f>[22]Junho!$K$14</f>
        <v>0</v>
      </c>
      <c r="L27" s="13">
        <f>[22]Junho!$K$15</f>
        <v>0</v>
      </c>
      <c r="M27" s="13">
        <f>[22]Junho!$K$16</f>
        <v>0.4</v>
      </c>
      <c r="N27" s="13">
        <f>[22]Junho!$K$17</f>
        <v>0</v>
      </c>
      <c r="O27" s="13">
        <f>[22]Junho!$K$18</f>
        <v>0</v>
      </c>
      <c r="P27" s="13">
        <f>[22]Junho!$K$19</f>
        <v>0</v>
      </c>
      <c r="Q27" s="13">
        <f>[22]Junho!$K$20</f>
        <v>0</v>
      </c>
      <c r="R27" s="13">
        <f>[22]Junho!$K$21</f>
        <v>0</v>
      </c>
      <c r="S27" s="13">
        <f>[22]Junho!$K$22</f>
        <v>0</v>
      </c>
      <c r="T27" s="13">
        <f>[22]Junho!$K$23</f>
        <v>0</v>
      </c>
      <c r="U27" s="13">
        <f>[22]Junho!$K$24</f>
        <v>0</v>
      </c>
      <c r="V27" s="13">
        <f>[22]Junho!$K$25</f>
        <v>0</v>
      </c>
      <c r="W27" s="13">
        <f>[22]Junho!$K$26</f>
        <v>0</v>
      </c>
      <c r="X27" s="13">
        <f>[22]Junho!$K$27</f>
        <v>0</v>
      </c>
      <c r="Y27" s="13">
        <f>[22]Junho!$K$28</f>
        <v>0</v>
      </c>
      <c r="Z27" s="13">
        <f>[22]Junho!$K$29</f>
        <v>0.2</v>
      </c>
      <c r="AA27" s="13">
        <f>[22]Junho!$K$30</f>
        <v>0</v>
      </c>
      <c r="AB27" s="13">
        <f>[22]Junho!$K$31</f>
        <v>0</v>
      </c>
      <c r="AC27" s="13">
        <f>[22]Junho!$K$32</f>
        <v>0.2</v>
      </c>
      <c r="AD27" s="13">
        <f>[22]Junho!$K$33</f>
        <v>0</v>
      </c>
      <c r="AE27" s="13">
        <f>[22]Junho!$K$34</f>
        <v>0</v>
      </c>
      <c r="AF27" s="83">
        <f t="shared" si="1"/>
        <v>66.800000000000026</v>
      </c>
      <c r="AG27" s="93">
        <f t="shared" si="2"/>
        <v>52.800000000000018</v>
      </c>
      <c r="AH27" s="98">
        <f t="shared" si="3"/>
        <v>19</v>
      </c>
      <c r="AI27" s="19" t="s">
        <v>54</v>
      </c>
    </row>
    <row r="28" spans="1:36" ht="17.100000000000001" customHeight="1" x14ac:dyDescent="0.2">
      <c r="A28" s="135" t="s">
        <v>17</v>
      </c>
      <c r="B28" s="13">
        <f>[23]Junho!$K$5</f>
        <v>2</v>
      </c>
      <c r="C28" s="13">
        <f>[23]Junho!$K$6</f>
        <v>1.4</v>
      </c>
      <c r="D28" s="13">
        <f>[23]Junho!$K$7</f>
        <v>0</v>
      </c>
      <c r="E28" s="13">
        <f>[23]Junho!$K$8</f>
        <v>0.2</v>
      </c>
      <c r="F28" s="13">
        <f>[23]Junho!$K$9</f>
        <v>0.60000000000000009</v>
      </c>
      <c r="G28" s="13">
        <f>[23]Junho!$K$10</f>
        <v>0</v>
      </c>
      <c r="H28" s="13">
        <f>[23]Junho!$K$11</f>
        <v>2</v>
      </c>
      <c r="I28" s="13">
        <f>[23]Junho!$K$12</f>
        <v>0.2</v>
      </c>
      <c r="J28" s="13">
        <f>[23]Junho!$K$13</f>
        <v>0</v>
      </c>
      <c r="K28" s="13">
        <f>[23]Junho!$K$14</f>
        <v>0</v>
      </c>
      <c r="L28" s="13">
        <f>[23]Junho!$K$15</f>
        <v>0</v>
      </c>
      <c r="M28" s="13">
        <f>[23]Junho!$K$16</f>
        <v>40</v>
      </c>
      <c r="N28" s="13">
        <f>[23]Junho!$K$17</f>
        <v>1</v>
      </c>
      <c r="O28" s="13">
        <f>[23]Junho!$K$18</f>
        <v>0</v>
      </c>
      <c r="P28" s="13">
        <f>[23]Junho!$K$19</f>
        <v>0</v>
      </c>
      <c r="Q28" s="13">
        <f>[23]Junho!$K$20</f>
        <v>0</v>
      </c>
      <c r="R28" s="13">
        <f>[23]Junho!$K$21</f>
        <v>0</v>
      </c>
      <c r="S28" s="13">
        <f>[23]Junho!$K$22</f>
        <v>0</v>
      </c>
      <c r="T28" s="13">
        <f>[23]Junho!$K$23</f>
        <v>0.2</v>
      </c>
      <c r="U28" s="13">
        <f>[23]Junho!$K$24</f>
        <v>0</v>
      </c>
      <c r="V28" s="13">
        <f>[23]Junho!$K$25</f>
        <v>0</v>
      </c>
      <c r="W28" s="13">
        <f>[23]Junho!$K$26</f>
        <v>0</v>
      </c>
      <c r="X28" s="13">
        <f>[23]Junho!$K$27</f>
        <v>0</v>
      </c>
      <c r="Y28" s="13">
        <f>[23]Junho!$K$28</f>
        <v>0</v>
      </c>
      <c r="Z28" s="13">
        <f>[23]Junho!$K$29</f>
        <v>0</v>
      </c>
      <c r="AA28" s="13">
        <f>[23]Junho!$K$30</f>
        <v>0</v>
      </c>
      <c r="AB28" s="13">
        <f>[23]Junho!$K$31</f>
        <v>0</v>
      </c>
      <c r="AC28" s="13">
        <f>[23]Junho!$K$32</f>
        <v>0</v>
      </c>
      <c r="AD28" s="13">
        <f>[23]Junho!$K$33</f>
        <v>0</v>
      </c>
      <c r="AE28" s="13">
        <f>[23]Junho!$K$34</f>
        <v>0</v>
      </c>
      <c r="AF28" s="83">
        <f>SUM(B28:AE28)</f>
        <v>47.6</v>
      </c>
      <c r="AG28" s="93">
        <f>MAX(B28:AE28)</f>
        <v>40</v>
      </c>
      <c r="AH28" s="98">
        <f t="shared" si="3"/>
        <v>21</v>
      </c>
      <c r="AJ28" s="19" t="s">
        <v>54</v>
      </c>
    </row>
    <row r="29" spans="1:36" ht="17.100000000000001" customHeight="1" x14ac:dyDescent="0.2">
      <c r="A29" s="135" t="s">
        <v>18</v>
      </c>
      <c r="B29" s="13">
        <f>[24]Junho!$K$5</f>
        <v>0</v>
      </c>
      <c r="C29" s="13">
        <f>[24]Junho!$K$6</f>
        <v>0</v>
      </c>
      <c r="D29" s="13">
        <f>[24]Junho!$K$7</f>
        <v>0</v>
      </c>
      <c r="E29" s="13">
        <f>[24]Junho!$K$8</f>
        <v>0</v>
      </c>
      <c r="F29" s="13">
        <f>[24]Junho!$K$9</f>
        <v>0</v>
      </c>
      <c r="G29" s="13">
        <f>[24]Junho!$K$10</f>
        <v>0.2</v>
      </c>
      <c r="H29" s="13">
        <f>[24]Junho!$K$11</f>
        <v>0</v>
      </c>
      <c r="I29" s="13">
        <f>[24]Junho!$K$12</f>
        <v>0</v>
      </c>
      <c r="J29" s="13">
        <f>[24]Junho!$K$13</f>
        <v>0</v>
      </c>
      <c r="K29" s="13">
        <f>[24]Junho!$K$14</f>
        <v>0</v>
      </c>
      <c r="L29" s="13">
        <f>[24]Junho!$K$15</f>
        <v>0</v>
      </c>
      <c r="M29" s="13">
        <f>[24]Junho!$K$16</f>
        <v>0</v>
      </c>
      <c r="N29" s="13">
        <f>[24]Junho!$K$17</f>
        <v>2.8</v>
      </c>
      <c r="O29" s="13">
        <f>[24]Junho!$K$18</f>
        <v>0</v>
      </c>
      <c r="P29" s="13">
        <f>[24]Junho!$K$19</f>
        <v>0</v>
      </c>
      <c r="Q29" s="13">
        <f>[24]Junho!$K$20</f>
        <v>0</v>
      </c>
      <c r="R29" s="13">
        <f>[24]Junho!$K$21</f>
        <v>0</v>
      </c>
      <c r="S29" s="13">
        <f>[24]Junho!$K$22</f>
        <v>0</v>
      </c>
      <c r="T29" s="13">
        <f>[24]Junho!$K$23</f>
        <v>0</v>
      </c>
      <c r="U29" s="13">
        <f>[24]Junho!$K$24</f>
        <v>0</v>
      </c>
      <c r="V29" s="13">
        <f>[24]Junho!$K$25</f>
        <v>0</v>
      </c>
      <c r="W29" s="13">
        <f>[24]Junho!$K$26</f>
        <v>0</v>
      </c>
      <c r="X29" s="13">
        <f>[24]Junho!$K$27</f>
        <v>0</v>
      </c>
      <c r="Y29" s="13">
        <f>[24]Junho!$K$28</f>
        <v>0</v>
      </c>
      <c r="Z29" s="13">
        <f>[24]Junho!$K$29</f>
        <v>0</v>
      </c>
      <c r="AA29" s="13">
        <f>[24]Junho!$K$30</f>
        <v>0</v>
      </c>
      <c r="AB29" s="13">
        <f>[24]Junho!$K$31</f>
        <v>0</v>
      </c>
      <c r="AC29" s="13">
        <f>[24]Junho!$K$32</f>
        <v>0</v>
      </c>
      <c r="AD29" s="13">
        <f>[24]Junho!$K$33</f>
        <v>0</v>
      </c>
      <c r="AE29" s="13">
        <f>[24]Junho!$K$34</f>
        <v>0</v>
      </c>
      <c r="AF29" s="83">
        <f t="shared" si="1"/>
        <v>3</v>
      </c>
      <c r="AG29" s="93">
        <f t="shared" si="2"/>
        <v>2.8</v>
      </c>
      <c r="AH29" s="98">
        <f t="shared" si="3"/>
        <v>28</v>
      </c>
    </row>
    <row r="30" spans="1:36" ht="17.100000000000001" customHeight="1" x14ac:dyDescent="0.2">
      <c r="A30" s="135" t="s">
        <v>19</v>
      </c>
      <c r="B30" s="13">
        <f>[25]Junho!$K$5</f>
        <v>19.8</v>
      </c>
      <c r="C30" s="13">
        <f>[25]Junho!$K$6</f>
        <v>25.400000000000002</v>
      </c>
      <c r="D30" s="13">
        <f>[25]Junho!$K$7</f>
        <v>0.2</v>
      </c>
      <c r="E30" s="13">
        <f>[25]Junho!$K$8</f>
        <v>1.4</v>
      </c>
      <c r="F30" s="13">
        <f>[25]Junho!$K$9</f>
        <v>0</v>
      </c>
      <c r="G30" s="13">
        <f>[25]Junho!$K$10</f>
        <v>0</v>
      </c>
      <c r="H30" s="13">
        <f>[25]Junho!$K$11</f>
        <v>1</v>
      </c>
      <c r="I30" s="13">
        <f>[25]Junho!$K$12</f>
        <v>0.2</v>
      </c>
      <c r="J30" s="13">
        <f>[25]Junho!$K$13</f>
        <v>0</v>
      </c>
      <c r="K30" s="13">
        <f>[25]Junho!$K$14</f>
        <v>0</v>
      </c>
      <c r="L30" s="13">
        <f>[25]Junho!$K$15</f>
        <v>0</v>
      </c>
      <c r="M30" s="13">
        <f>[25]Junho!$K$16</f>
        <v>8.1999999999999993</v>
      </c>
      <c r="N30" s="13">
        <f>[25]Junho!$K$17</f>
        <v>0</v>
      </c>
      <c r="O30" s="13">
        <f>[25]Junho!$K$18</f>
        <v>0</v>
      </c>
      <c r="P30" s="13">
        <f>[25]Junho!$K$19</f>
        <v>0</v>
      </c>
      <c r="Q30" s="13">
        <f>[25]Junho!$K$20</f>
        <v>0.60000000000000009</v>
      </c>
      <c r="R30" s="13">
        <f>[25]Junho!$K$21</f>
        <v>0</v>
      </c>
      <c r="S30" s="13">
        <f>[25]Junho!$K$22</f>
        <v>0</v>
      </c>
      <c r="T30" s="13">
        <f>[25]Junho!$K$23</f>
        <v>0</v>
      </c>
      <c r="U30" s="13">
        <f>[25]Junho!$K$24</f>
        <v>0</v>
      </c>
      <c r="V30" s="13">
        <f>[25]Junho!$K$25</f>
        <v>0</v>
      </c>
      <c r="W30" s="13">
        <f>[25]Junho!$K$26</f>
        <v>0.4</v>
      </c>
      <c r="X30" s="13">
        <f>[25]Junho!$K$27</f>
        <v>0</v>
      </c>
      <c r="Y30" s="13">
        <f>[25]Junho!$K$28</f>
        <v>0</v>
      </c>
      <c r="Z30" s="13">
        <f>[25]Junho!$K$29</f>
        <v>0</v>
      </c>
      <c r="AA30" s="13">
        <f>[25]Junho!$K$30</f>
        <v>2.4</v>
      </c>
      <c r="AB30" s="13">
        <f>[25]Junho!$K$31</f>
        <v>0.4</v>
      </c>
      <c r="AC30" s="13">
        <f>[25]Junho!$K$32</f>
        <v>13.000000000000002</v>
      </c>
      <c r="AD30" s="13">
        <f>[25]Junho!$K$33</f>
        <v>0</v>
      </c>
      <c r="AE30" s="13">
        <f>[25]Junho!$K$34</f>
        <v>0</v>
      </c>
      <c r="AF30" s="83">
        <f t="shared" si="1"/>
        <v>73</v>
      </c>
      <c r="AG30" s="93">
        <f t="shared" si="2"/>
        <v>25.400000000000002</v>
      </c>
      <c r="AH30" s="98">
        <f t="shared" si="3"/>
        <v>18</v>
      </c>
    </row>
    <row r="31" spans="1:36" ht="17.100000000000001" customHeight="1" x14ac:dyDescent="0.2">
      <c r="A31" s="135" t="s">
        <v>31</v>
      </c>
      <c r="B31" s="13">
        <f>[26]Junho!$K$5</f>
        <v>0</v>
      </c>
      <c r="C31" s="13">
        <f>[26]Junho!$K$6</f>
        <v>0</v>
      </c>
      <c r="D31" s="13">
        <f>[26]Junho!$K$7</f>
        <v>0</v>
      </c>
      <c r="E31" s="13">
        <f>[26]Junho!$K$8</f>
        <v>0.2</v>
      </c>
      <c r="F31" s="13">
        <f>[26]Junho!$K$9</f>
        <v>0.2</v>
      </c>
      <c r="G31" s="13">
        <f>[26]Junho!$K$10</f>
        <v>0.2</v>
      </c>
      <c r="H31" s="13">
        <f>[26]Junho!$K$11</f>
        <v>0.2</v>
      </c>
      <c r="I31" s="13">
        <f>[26]Junho!$K$12</f>
        <v>0.2</v>
      </c>
      <c r="J31" s="13">
        <f>[26]Junho!$K$13</f>
        <v>0</v>
      </c>
      <c r="K31" s="13">
        <f>[26]Junho!$K$14</f>
        <v>0.2</v>
      </c>
      <c r="L31" s="13">
        <f>[26]Junho!$K$15</f>
        <v>0</v>
      </c>
      <c r="M31" s="13">
        <f>[26]Junho!$K$16</f>
        <v>0</v>
      </c>
      <c r="N31" s="13">
        <f>[26]Junho!$K$17</f>
        <v>0</v>
      </c>
      <c r="O31" s="13">
        <f>[26]Junho!$K$18</f>
        <v>0</v>
      </c>
      <c r="P31" s="13">
        <f>[26]Junho!$K$19</f>
        <v>0</v>
      </c>
      <c r="Q31" s="13">
        <f>[26]Junho!$K$20</f>
        <v>0</v>
      </c>
      <c r="R31" s="13">
        <f>[26]Junho!$K$21</f>
        <v>0</v>
      </c>
      <c r="S31" s="13">
        <f>[26]Junho!$K$22</f>
        <v>0</v>
      </c>
      <c r="T31" s="13">
        <f>[26]Junho!$K$23</f>
        <v>0</v>
      </c>
      <c r="U31" s="13">
        <f>[26]Junho!$K$24</f>
        <v>0</v>
      </c>
      <c r="V31" s="13">
        <f>[26]Junho!$K$25</f>
        <v>0</v>
      </c>
      <c r="W31" s="13">
        <f>[26]Junho!$K$26</f>
        <v>0</v>
      </c>
      <c r="X31" s="13">
        <f>[26]Junho!$K$27</f>
        <v>0</v>
      </c>
      <c r="Y31" s="13">
        <f>[26]Junho!$K$28</f>
        <v>0</v>
      </c>
      <c r="Z31" s="13">
        <f>[26]Junho!$K$29</f>
        <v>0</v>
      </c>
      <c r="AA31" s="13">
        <f>[26]Junho!$K$30</f>
        <v>0</v>
      </c>
      <c r="AB31" s="13">
        <f>[26]Junho!$K$31</f>
        <v>0</v>
      </c>
      <c r="AC31" s="13">
        <f>[26]Junho!$K$32</f>
        <v>0</v>
      </c>
      <c r="AD31" s="13">
        <f>[26]Junho!$K$33</f>
        <v>0</v>
      </c>
      <c r="AE31" s="13">
        <f>[26]Junho!$K$34</f>
        <v>0</v>
      </c>
      <c r="AF31" s="83">
        <f t="shared" si="1"/>
        <v>1.2</v>
      </c>
      <c r="AG31" s="93">
        <f t="shared" si="2"/>
        <v>0.2</v>
      </c>
      <c r="AH31" s="98">
        <f t="shared" si="3"/>
        <v>24</v>
      </c>
    </row>
    <row r="32" spans="1:36" ht="17.100000000000001" customHeight="1" x14ac:dyDescent="0.2">
      <c r="A32" s="135" t="s">
        <v>51</v>
      </c>
      <c r="B32" s="13">
        <f>[27]Junho!$K$5</f>
        <v>0</v>
      </c>
      <c r="C32" s="13">
        <f>[27]Junho!$K$6</f>
        <v>0</v>
      </c>
      <c r="D32" s="13">
        <f>[27]Junho!$K$7</f>
        <v>1.2</v>
      </c>
      <c r="E32" s="13">
        <f>[27]Junho!$K$8</f>
        <v>0.2</v>
      </c>
      <c r="F32" s="13">
        <f>[27]Junho!$K$9</f>
        <v>1</v>
      </c>
      <c r="G32" s="13">
        <f>[27]Junho!$K$10</f>
        <v>0.60000000000000009</v>
      </c>
      <c r="H32" s="13">
        <f>[27]Junho!$K$11</f>
        <v>0.2</v>
      </c>
      <c r="I32" s="13">
        <f>[27]Junho!$K$12</f>
        <v>0</v>
      </c>
      <c r="J32" s="13">
        <f>[27]Junho!$K$13</f>
        <v>0</v>
      </c>
      <c r="K32" s="13">
        <f>[27]Junho!$K$14</f>
        <v>0</v>
      </c>
      <c r="L32" s="13">
        <f>[27]Junho!$K$15</f>
        <v>0</v>
      </c>
      <c r="M32" s="13">
        <f>[27]Junho!$K$16</f>
        <v>0</v>
      </c>
      <c r="N32" s="13">
        <f>[27]Junho!$K$17</f>
        <v>0</v>
      </c>
      <c r="O32" s="13">
        <f>[27]Junho!$K$18</f>
        <v>0.2</v>
      </c>
      <c r="P32" s="13">
        <f>[27]Junho!$K$19</f>
        <v>0</v>
      </c>
      <c r="Q32" s="13">
        <f>[27]Junho!$K$20</f>
        <v>0</v>
      </c>
      <c r="R32" s="13">
        <f>[27]Junho!$K$21</f>
        <v>0</v>
      </c>
      <c r="S32" s="13">
        <f>[27]Junho!$K$22</f>
        <v>0</v>
      </c>
      <c r="T32" s="13">
        <f>[27]Junho!$K$23</f>
        <v>0</v>
      </c>
      <c r="U32" s="13">
        <f>[27]Junho!$K$24</f>
        <v>0</v>
      </c>
      <c r="V32" s="13">
        <f>[27]Junho!$K$25</f>
        <v>0</v>
      </c>
      <c r="W32" s="13">
        <f>[27]Junho!$K$26</f>
        <v>0</v>
      </c>
      <c r="X32" s="13">
        <f>[27]Junho!$K$27</f>
        <v>0</v>
      </c>
      <c r="Y32" s="13">
        <f>[27]Junho!$K$28</f>
        <v>0</v>
      </c>
      <c r="Z32" s="13">
        <f>[27]Junho!$K$29</f>
        <v>0</v>
      </c>
      <c r="AA32" s="13">
        <f>[27]Junho!$K$30</f>
        <v>0</v>
      </c>
      <c r="AB32" s="13">
        <f>[27]Junho!$K$31</f>
        <v>0</v>
      </c>
      <c r="AC32" s="13">
        <f>[27]Junho!$K$32</f>
        <v>0</v>
      </c>
      <c r="AD32" s="13">
        <f>[27]Junho!$K$33</f>
        <v>0</v>
      </c>
      <c r="AE32" s="13">
        <f>[27]Junho!$K$34</f>
        <v>0</v>
      </c>
      <c r="AF32" s="83">
        <f>SUM(B32:AE32)</f>
        <v>3.4000000000000004</v>
      </c>
      <c r="AG32" s="93">
        <f>MAX(B32:AE32)</f>
        <v>1.2</v>
      </c>
      <c r="AH32" s="98">
        <f t="shared" si="3"/>
        <v>24</v>
      </c>
    </row>
    <row r="33" spans="1:34" ht="17.100000000000001" customHeight="1" x14ac:dyDescent="0.2">
      <c r="A33" s="135" t="s">
        <v>20</v>
      </c>
      <c r="B33" s="13">
        <f>[28]Junho!$K$5</f>
        <v>0</v>
      </c>
      <c r="C33" s="13">
        <f>[28]Junho!$K$6</f>
        <v>0</v>
      </c>
      <c r="D33" s="13">
        <f>[28]Junho!$K$7</f>
        <v>0</v>
      </c>
      <c r="E33" s="13">
        <f>[28]Junho!$K$8</f>
        <v>0</v>
      </c>
      <c r="F33" s="13">
        <f>[28]Junho!$K$9</f>
        <v>0</v>
      </c>
      <c r="G33" s="13">
        <f>[28]Junho!$K$10</f>
        <v>0</v>
      </c>
      <c r="H33" s="13">
        <f>[28]Junho!$K$11</f>
        <v>0</v>
      </c>
      <c r="I33" s="13">
        <f>[28]Junho!$K$12</f>
        <v>0</v>
      </c>
      <c r="J33" s="13">
        <f>[28]Junho!$K$13</f>
        <v>0</v>
      </c>
      <c r="K33" s="13">
        <f>[28]Junho!$K$14</f>
        <v>0</v>
      </c>
      <c r="L33" s="13">
        <f>[28]Junho!$K$15</f>
        <v>0</v>
      </c>
      <c r="M33" s="13">
        <f>[28]Junho!$K$16</f>
        <v>2.2000000000000002</v>
      </c>
      <c r="N33" s="13">
        <f>[28]Junho!$K$17</f>
        <v>0.2</v>
      </c>
      <c r="O33" s="13">
        <f>[28]Junho!$K$18</f>
        <v>0</v>
      </c>
      <c r="P33" s="13">
        <f>[28]Junho!$K$19</f>
        <v>0</v>
      </c>
      <c r="Q33" s="13">
        <f>[28]Junho!$K$20</f>
        <v>0</v>
      </c>
      <c r="R33" s="13">
        <f>[28]Junho!$K$21</f>
        <v>0</v>
      </c>
      <c r="S33" s="13">
        <f>[28]Junho!$K$22</f>
        <v>0</v>
      </c>
      <c r="T33" s="13">
        <f>[28]Junho!$K$23</f>
        <v>0</v>
      </c>
      <c r="U33" s="13">
        <f>[28]Junho!$K$24</f>
        <v>0</v>
      </c>
      <c r="V33" s="13">
        <f>[28]Junho!$K$25</f>
        <v>0</v>
      </c>
      <c r="W33" s="13">
        <f>[28]Junho!$K$26</f>
        <v>0</v>
      </c>
      <c r="X33" s="13">
        <f>[28]Junho!$K$27</f>
        <v>0</v>
      </c>
      <c r="Y33" s="13">
        <f>[28]Junho!$K$28</f>
        <v>0</v>
      </c>
      <c r="Z33" s="13">
        <f>[28]Junho!$K$29</f>
        <v>0</v>
      </c>
      <c r="AA33" s="13">
        <f>[28]Junho!$K$30</f>
        <v>0</v>
      </c>
      <c r="AB33" s="13">
        <f>[28]Junho!$K$31</f>
        <v>0</v>
      </c>
      <c r="AC33" s="13">
        <f>[28]Junho!$K$32</f>
        <v>0</v>
      </c>
      <c r="AD33" s="13">
        <f>[28]Junho!$K$33</f>
        <v>0</v>
      </c>
      <c r="AE33" s="13">
        <f>[28]Junho!$K$34</f>
        <v>0</v>
      </c>
      <c r="AF33" s="83">
        <f t="shared" ref="AF33" si="12">SUM(B33:AE33)</f>
        <v>2.4000000000000004</v>
      </c>
      <c r="AG33" s="93">
        <f>MAX(B33:AE33)</f>
        <v>2.2000000000000002</v>
      </c>
      <c r="AH33" s="98">
        <f t="shared" ref="AH33" si="13">COUNTIF(B33:AE33,"=0,0")</f>
        <v>28</v>
      </c>
    </row>
    <row r="34" spans="1:34" ht="17.100000000000001" customHeight="1" x14ac:dyDescent="0.2">
      <c r="A34" s="51" t="s">
        <v>147</v>
      </c>
      <c r="B34" s="13">
        <f>[29]Junho!$K$5</f>
        <v>0.2</v>
      </c>
      <c r="C34" s="13">
        <f>[29]Junho!$K$6</f>
        <v>1.2000000000000002</v>
      </c>
      <c r="D34" s="13">
        <f>[29]Junho!$K$7</f>
        <v>0.4</v>
      </c>
      <c r="E34" s="13">
        <f>[29]Junho!$K$8</f>
        <v>0</v>
      </c>
      <c r="F34" s="13">
        <f>[29]Junho!$K$9</f>
        <v>0</v>
      </c>
      <c r="G34" s="13">
        <f>[29]Junho!$K$10</f>
        <v>0</v>
      </c>
      <c r="H34" s="13">
        <f>[29]Junho!$K$11</f>
        <v>1.6</v>
      </c>
      <c r="I34" s="13">
        <f>[29]Junho!$K$12</f>
        <v>0</v>
      </c>
      <c r="J34" s="13">
        <f>[29]Junho!$K$13</f>
        <v>0</v>
      </c>
      <c r="K34" s="13">
        <f>[29]Junho!$K$14</f>
        <v>0</v>
      </c>
      <c r="L34" s="13">
        <f>[29]Junho!$K$15</f>
        <v>0</v>
      </c>
      <c r="M34" s="13">
        <f>[29]Junho!$K$16</f>
        <v>23</v>
      </c>
      <c r="N34" s="13" t="str">
        <f>[29]Junho!$K$17</f>
        <v>*</v>
      </c>
      <c r="O34" s="13" t="str">
        <f>[29]Junho!$K$18</f>
        <v>*</v>
      </c>
      <c r="P34" s="13" t="str">
        <f>[29]Junho!$K$19</f>
        <v>*</v>
      </c>
      <c r="Q34" s="13" t="str">
        <f>[29]Junho!$K$20</f>
        <v>*</v>
      </c>
      <c r="R34" s="13" t="str">
        <f>[29]Junho!$K$21</f>
        <v>*</v>
      </c>
      <c r="S34" s="13" t="str">
        <f>[29]Junho!$K$22</f>
        <v>*</v>
      </c>
      <c r="T34" s="13" t="str">
        <f>[29]Junho!$K$23</f>
        <v>*</v>
      </c>
      <c r="U34" s="13" t="str">
        <f>[29]Junho!$K$24</f>
        <v>*</v>
      </c>
      <c r="V34" s="13" t="str">
        <f>[29]Junho!$K$25</f>
        <v>*</v>
      </c>
      <c r="W34" s="13" t="str">
        <f>[29]Junho!$K$26</f>
        <v>*</v>
      </c>
      <c r="X34" s="13" t="str">
        <f>[29]Junho!$K$27</f>
        <v>*</v>
      </c>
      <c r="Y34" s="13" t="str">
        <f>[29]Junho!$K$28</f>
        <v>*</v>
      </c>
      <c r="Z34" s="13" t="str">
        <f>[29]Junho!$K$29</f>
        <v>*</v>
      </c>
      <c r="AA34" s="13" t="str">
        <f>[29]Junho!$K$30</f>
        <v>*</v>
      </c>
      <c r="AB34" s="13" t="str">
        <f>[29]Junho!$K$31</f>
        <v>*</v>
      </c>
      <c r="AC34" s="13" t="str">
        <f>[29]Junho!$K$32</f>
        <v>*</v>
      </c>
      <c r="AD34" s="13" t="str">
        <f>[29]Junho!$K$33</f>
        <v>*</v>
      </c>
      <c r="AE34" s="13" t="str">
        <f>[29]Junho!$K$34</f>
        <v>*</v>
      </c>
      <c r="AF34" s="83">
        <f>SUM(B34:AE34)</f>
        <v>26.4</v>
      </c>
      <c r="AG34" s="92">
        <f>MAX(B34:AE34)</f>
        <v>23</v>
      </c>
      <c r="AH34" s="98">
        <f>COUNTIF(B34:AE34,"=0,0")</f>
        <v>7</v>
      </c>
    </row>
    <row r="35" spans="1:34" ht="17.100000000000001" customHeight="1" x14ac:dyDescent="0.2">
      <c r="A35" s="51" t="s">
        <v>148</v>
      </c>
      <c r="B35" s="13">
        <f>[30]Junho!$K$5</f>
        <v>4.4000000000000004</v>
      </c>
      <c r="C35" s="13">
        <f>[30]Junho!$K$6</f>
        <v>23.599999999999998</v>
      </c>
      <c r="D35" s="13">
        <f>[30]Junho!$K$7</f>
        <v>2.6</v>
      </c>
      <c r="E35" s="13">
        <f>[30]Junho!$K$8</f>
        <v>0.8</v>
      </c>
      <c r="F35" s="13">
        <f>[30]Junho!$K$9</f>
        <v>0.2</v>
      </c>
      <c r="G35" s="13">
        <f>[30]Junho!$K$10</f>
        <v>0</v>
      </c>
      <c r="H35" s="13">
        <f>[30]Junho!$K$11</f>
        <v>2.8</v>
      </c>
      <c r="I35" s="13">
        <f>[30]Junho!$K$12</f>
        <v>0</v>
      </c>
      <c r="J35" s="13">
        <f>[30]Junho!$K$13</f>
        <v>0</v>
      </c>
      <c r="K35" s="13">
        <f>[30]Junho!$K$14</f>
        <v>0</v>
      </c>
      <c r="L35" s="13">
        <f>[30]Junho!$K$15</f>
        <v>0</v>
      </c>
      <c r="M35" s="13">
        <f>[30]Junho!$K$16</f>
        <v>0</v>
      </c>
      <c r="N35" s="13" t="str">
        <f>[30]Junho!$K$17</f>
        <v>*</v>
      </c>
      <c r="O35" s="13" t="str">
        <f>[30]Junho!$K$18</f>
        <v>*</v>
      </c>
      <c r="P35" s="13" t="str">
        <f>[30]Junho!$K$19</f>
        <v>*</v>
      </c>
      <c r="Q35" s="13" t="str">
        <f>[30]Junho!$K$20</f>
        <v>*</v>
      </c>
      <c r="R35" s="13" t="str">
        <f>[30]Junho!$K$21</f>
        <v>*</v>
      </c>
      <c r="S35" s="13" t="str">
        <f>[30]Junho!$K$22</f>
        <v>*</v>
      </c>
      <c r="T35" s="13" t="str">
        <f>[30]Junho!$K$23</f>
        <v>*</v>
      </c>
      <c r="U35" s="13" t="str">
        <f>[30]Junho!$K$24</f>
        <v>*</v>
      </c>
      <c r="V35" s="13" t="str">
        <f>[30]Junho!$K$25</f>
        <v>*</v>
      </c>
      <c r="W35" s="13" t="str">
        <f>[30]Junho!$K$26</f>
        <v>*</v>
      </c>
      <c r="X35" s="13" t="str">
        <f>[30]Junho!$K$27</f>
        <v>*</v>
      </c>
      <c r="Y35" s="13" t="str">
        <f>[30]Junho!$K$28</f>
        <v>*</v>
      </c>
      <c r="Z35" s="13" t="str">
        <f>[30]Junho!$K$29</f>
        <v>*</v>
      </c>
      <c r="AA35" s="13" t="str">
        <f>[30]Junho!$K$30</f>
        <v>*</v>
      </c>
      <c r="AB35" s="13" t="str">
        <f>[30]Junho!$K$31</f>
        <v>*</v>
      </c>
      <c r="AC35" s="13" t="str">
        <f>[30]Junho!$K$32</f>
        <v>*</v>
      </c>
      <c r="AD35" s="13" t="str">
        <f>[30]Junho!$K$33</f>
        <v>*</v>
      </c>
      <c r="AE35" s="13" t="str">
        <f>[30]Junho!$K$34</f>
        <v>*</v>
      </c>
      <c r="AF35" s="83">
        <f t="shared" ref="AF35:AF49" si="14">SUM(B35:AE35)</f>
        <v>34.4</v>
      </c>
      <c r="AG35" s="93">
        <f t="shared" ref="AG35:AG49" si="15">MAX(B35:AE35)</f>
        <v>23.599999999999998</v>
      </c>
      <c r="AH35" s="98">
        <f t="shared" ref="AH35:AH49" si="16">COUNTIF(B35:AE35,"=0,0")</f>
        <v>6</v>
      </c>
    </row>
    <row r="36" spans="1:34" ht="17.100000000000001" customHeight="1" x14ac:dyDescent="0.2">
      <c r="A36" s="51" t="s">
        <v>149</v>
      </c>
      <c r="B36" s="13">
        <f>[31]Junho!$K$5</f>
        <v>0.2</v>
      </c>
      <c r="C36" s="13">
        <f>[31]Junho!$K$6</f>
        <v>0.2</v>
      </c>
      <c r="D36" s="13">
        <f>[31]Junho!$K$7</f>
        <v>0.2</v>
      </c>
      <c r="E36" s="13">
        <f>[31]Junho!$K$8</f>
        <v>0</v>
      </c>
      <c r="F36" s="13">
        <f>[31]Junho!$K$9</f>
        <v>0</v>
      </c>
      <c r="G36" s="13">
        <f>[31]Junho!$K$10</f>
        <v>0.2</v>
      </c>
      <c r="H36" s="13">
        <f>[31]Junho!$K$11</f>
        <v>0.60000000000000009</v>
      </c>
      <c r="I36" s="13">
        <f>[31]Junho!$K$12</f>
        <v>0</v>
      </c>
      <c r="J36" s="13">
        <f>[31]Junho!$K$13</f>
        <v>0</v>
      </c>
      <c r="K36" s="13">
        <f>[31]Junho!$K$14</f>
        <v>0</v>
      </c>
      <c r="L36" s="13">
        <f>[31]Junho!$K$15</f>
        <v>0</v>
      </c>
      <c r="M36" s="13">
        <f>[31]Junho!$K$16</f>
        <v>0.2</v>
      </c>
      <c r="N36" s="13" t="str">
        <f>[31]Junho!$K$17</f>
        <v>*</v>
      </c>
      <c r="O36" s="13" t="str">
        <f>[31]Junho!$K$18</f>
        <v>*</v>
      </c>
      <c r="P36" s="13" t="str">
        <f>[31]Junho!$K$19</f>
        <v>*</v>
      </c>
      <c r="Q36" s="13" t="str">
        <f>[31]Junho!$K$20</f>
        <v>*</v>
      </c>
      <c r="R36" s="13" t="str">
        <f>[31]Junho!$K$21</f>
        <v>*</v>
      </c>
      <c r="S36" s="13" t="str">
        <f>[31]Junho!$K$22</f>
        <v>*</v>
      </c>
      <c r="T36" s="13" t="str">
        <f>[31]Junho!$K$23</f>
        <v>*</v>
      </c>
      <c r="U36" s="13" t="str">
        <f>[31]Junho!$K$24</f>
        <v>*</v>
      </c>
      <c r="V36" s="13" t="str">
        <f>[31]Junho!$K$25</f>
        <v>*</v>
      </c>
      <c r="W36" s="13" t="str">
        <f>[31]Junho!$K$26</f>
        <v>*</v>
      </c>
      <c r="X36" s="13" t="str">
        <f>[31]Junho!$K$27</f>
        <v>*</v>
      </c>
      <c r="Y36" s="13" t="str">
        <f>[31]Junho!$K$28</f>
        <v>*</v>
      </c>
      <c r="Z36" s="13" t="str">
        <f>[31]Junho!$K$29</f>
        <v>*</v>
      </c>
      <c r="AA36" s="13" t="str">
        <f>[31]Junho!$K$30</f>
        <v>*</v>
      </c>
      <c r="AB36" s="13" t="str">
        <f>[31]Junho!$K$31</f>
        <v>*</v>
      </c>
      <c r="AC36" s="13" t="str">
        <f>[31]Junho!$K$32</f>
        <v>*</v>
      </c>
      <c r="AD36" s="13" t="str">
        <f>[31]Junho!$K$33</f>
        <v>*</v>
      </c>
      <c r="AE36" s="13" t="str">
        <f>[31]Junho!$K$34</f>
        <v>*</v>
      </c>
      <c r="AF36" s="83">
        <f t="shared" si="14"/>
        <v>1.6</v>
      </c>
      <c r="AG36" s="93">
        <f t="shared" si="15"/>
        <v>0.60000000000000009</v>
      </c>
      <c r="AH36" s="98">
        <f t="shared" si="16"/>
        <v>6</v>
      </c>
    </row>
    <row r="37" spans="1:34" ht="17.100000000000001" customHeight="1" x14ac:dyDescent="0.2">
      <c r="A37" s="51" t="s">
        <v>150</v>
      </c>
      <c r="B37" s="13" t="str">
        <f>[32]Junho!$K$5</f>
        <v>*</v>
      </c>
      <c r="C37" s="13" t="str">
        <f>[32]Junho!$K$6</f>
        <v>*</v>
      </c>
      <c r="D37" s="13" t="str">
        <f>[32]Junho!$K$7</f>
        <v>*</v>
      </c>
      <c r="E37" s="13" t="str">
        <f>[32]Junho!$K$8</f>
        <v>*</v>
      </c>
      <c r="F37" s="13" t="str">
        <f>[32]Junho!$K$9</f>
        <v>*</v>
      </c>
      <c r="G37" s="13" t="str">
        <f>[32]Junho!$K$10</f>
        <v>*</v>
      </c>
      <c r="H37" s="13" t="str">
        <f>[32]Junho!$K$11</f>
        <v>*</v>
      </c>
      <c r="I37" s="13" t="str">
        <f>[32]Junho!$K$12</f>
        <v>*</v>
      </c>
      <c r="J37" s="13" t="str">
        <f>[32]Junho!$K$13</f>
        <v>*</v>
      </c>
      <c r="K37" s="13" t="str">
        <f>[32]Junho!$K$14</f>
        <v>*</v>
      </c>
      <c r="L37" s="13" t="str">
        <f>[32]Junho!$K$15</f>
        <v>*</v>
      </c>
      <c r="M37" s="13" t="str">
        <f>[32]Junho!$K$16</f>
        <v>*</v>
      </c>
      <c r="N37" s="13" t="str">
        <f>[32]Junho!$K$17</f>
        <v>*</v>
      </c>
      <c r="O37" s="13" t="str">
        <f>[32]Junho!$K$18</f>
        <v>*</v>
      </c>
      <c r="P37" s="13" t="str">
        <f>[32]Junho!$K$19</f>
        <v>*</v>
      </c>
      <c r="Q37" s="13" t="str">
        <f>[32]Junho!$K$20</f>
        <v>*</v>
      </c>
      <c r="R37" s="13" t="str">
        <f>[32]Junho!$K$21</f>
        <v>*</v>
      </c>
      <c r="S37" s="13" t="str">
        <f>[32]Junho!$K$22</f>
        <v>*</v>
      </c>
      <c r="T37" s="13" t="str">
        <f>[32]Junho!$K$23</f>
        <v>*</v>
      </c>
      <c r="U37" s="13" t="str">
        <f>[32]Junho!$K$24</f>
        <v>*</v>
      </c>
      <c r="V37" s="13" t="str">
        <f>[32]Junho!$K$25</f>
        <v>*</v>
      </c>
      <c r="W37" s="13" t="str">
        <f>[32]Junho!$K$26</f>
        <v>*</v>
      </c>
      <c r="X37" s="13" t="str">
        <f>[32]Junho!$K$27</f>
        <v>*</v>
      </c>
      <c r="Y37" s="13" t="str">
        <f>[32]Junho!$K$28</f>
        <v>*</v>
      </c>
      <c r="Z37" s="13" t="str">
        <f>[32]Junho!$K$29</f>
        <v>*</v>
      </c>
      <c r="AA37" s="13" t="str">
        <f>[32]Junho!$K$30</f>
        <v>*</v>
      </c>
      <c r="AB37" s="13" t="str">
        <f>[32]Junho!$K$31</f>
        <v>*</v>
      </c>
      <c r="AC37" s="13" t="str">
        <f>[32]Junho!$K$32</f>
        <v>*</v>
      </c>
      <c r="AD37" s="13" t="str">
        <f>[32]Junho!$K$33</f>
        <v>*</v>
      </c>
      <c r="AE37" s="13" t="str">
        <f>[32]Junho!$K$34</f>
        <v>*</v>
      </c>
      <c r="AF37" s="83" t="s">
        <v>131</v>
      </c>
      <c r="AG37" s="93" t="s">
        <v>131</v>
      </c>
      <c r="AH37" s="98" t="s">
        <v>131</v>
      </c>
    </row>
    <row r="38" spans="1:34" ht="17.100000000000001" customHeight="1" x14ac:dyDescent="0.2">
      <c r="A38" s="51" t="s">
        <v>151</v>
      </c>
      <c r="B38" s="13">
        <f>[33]Junho!$K$5</f>
        <v>0</v>
      </c>
      <c r="C38" s="13">
        <f>[33]Junho!$K$6</f>
        <v>0</v>
      </c>
      <c r="D38" s="13">
        <f>[33]Junho!$K$7</f>
        <v>0</v>
      </c>
      <c r="E38" s="13">
        <f>[33]Junho!$K$8</f>
        <v>0</v>
      </c>
      <c r="F38" s="13">
        <f>[33]Junho!$K$9</f>
        <v>0</v>
      </c>
      <c r="G38" s="13">
        <f>[33]Junho!$K$10</f>
        <v>0</v>
      </c>
      <c r="H38" s="13">
        <f>[33]Junho!$K$11</f>
        <v>0</v>
      </c>
      <c r="I38" s="13">
        <f>[33]Junho!$K$12</f>
        <v>0</v>
      </c>
      <c r="J38" s="13">
        <f>[33]Junho!$K$13</f>
        <v>0</v>
      </c>
      <c r="K38" s="13">
        <f>[33]Junho!$K$14</f>
        <v>0</v>
      </c>
      <c r="L38" s="13">
        <f>[33]Junho!$K$15</f>
        <v>0</v>
      </c>
      <c r="M38" s="13">
        <f>[33]Junho!$K$16</f>
        <v>0</v>
      </c>
      <c r="N38" s="13" t="str">
        <f>[33]Junho!$K$17</f>
        <v>*</v>
      </c>
      <c r="O38" s="13" t="str">
        <f>[33]Junho!$K$18</f>
        <v>*</v>
      </c>
      <c r="P38" s="13" t="str">
        <f>[33]Junho!$K$19</f>
        <v>*</v>
      </c>
      <c r="Q38" s="13" t="str">
        <f>[33]Junho!$K$20</f>
        <v>*</v>
      </c>
      <c r="R38" s="13" t="str">
        <f>[33]Junho!$K$21</f>
        <v>*</v>
      </c>
      <c r="S38" s="13" t="str">
        <f>[33]Junho!$K$22</f>
        <v>*</v>
      </c>
      <c r="T38" s="13" t="str">
        <f>[33]Junho!$K$23</f>
        <v>*</v>
      </c>
      <c r="U38" s="13" t="str">
        <f>[33]Junho!$K$24</f>
        <v>*</v>
      </c>
      <c r="V38" s="13" t="str">
        <f>[33]Junho!$K$25</f>
        <v>*</v>
      </c>
      <c r="W38" s="13" t="str">
        <f>[33]Junho!$K$26</f>
        <v>*</v>
      </c>
      <c r="X38" s="13" t="str">
        <f>[33]Junho!$K$27</f>
        <v>*</v>
      </c>
      <c r="Y38" s="13" t="str">
        <f>[33]Junho!$K$28</f>
        <v>*</v>
      </c>
      <c r="Z38" s="13" t="str">
        <f>[33]Junho!$K$29</f>
        <v>*</v>
      </c>
      <c r="AA38" s="13" t="str">
        <f>[33]Junho!$K$30</f>
        <v>*</v>
      </c>
      <c r="AB38" s="13" t="str">
        <f>[33]Junho!$K$31</f>
        <v>*</v>
      </c>
      <c r="AC38" s="13" t="str">
        <f>[33]Junho!$K$32</f>
        <v>*</v>
      </c>
      <c r="AD38" s="13" t="str">
        <f>[33]Junho!$K$33</f>
        <v>*</v>
      </c>
      <c r="AE38" s="13" t="str">
        <f>[33]Junho!$K$34</f>
        <v>*</v>
      </c>
      <c r="AF38" s="83">
        <f t="shared" si="14"/>
        <v>0</v>
      </c>
      <c r="AG38" s="93">
        <f t="shared" si="15"/>
        <v>0</v>
      </c>
      <c r="AH38" s="98">
        <f t="shared" si="16"/>
        <v>12</v>
      </c>
    </row>
    <row r="39" spans="1:34" ht="17.100000000000001" customHeight="1" x14ac:dyDescent="0.2">
      <c r="A39" s="51" t="s">
        <v>152</v>
      </c>
      <c r="B39" s="13">
        <f>[34]Junho!$K$5</f>
        <v>3</v>
      </c>
      <c r="C39" s="13">
        <f>[34]Junho!$K$6</f>
        <v>2.8000000000000003</v>
      </c>
      <c r="D39" s="13">
        <f>[34]Junho!$K$7</f>
        <v>1.8</v>
      </c>
      <c r="E39" s="13">
        <f>[34]Junho!$K$8</f>
        <v>4.5999999999999996</v>
      </c>
      <c r="F39" s="13">
        <f>[34]Junho!$K$9</f>
        <v>0.2</v>
      </c>
      <c r="G39" s="13">
        <f>[34]Junho!$K$10</f>
        <v>0.2</v>
      </c>
      <c r="H39" s="13">
        <f>[34]Junho!$K$11</f>
        <v>1.7999999999999998</v>
      </c>
      <c r="I39" s="13">
        <f>[34]Junho!$K$12</f>
        <v>0.2</v>
      </c>
      <c r="J39" s="13">
        <f>[34]Junho!$K$13</f>
        <v>0</v>
      </c>
      <c r="K39" s="13">
        <f>[34]Junho!$K$14</f>
        <v>0</v>
      </c>
      <c r="L39" s="13">
        <f>[34]Junho!$K$15</f>
        <v>0</v>
      </c>
      <c r="M39" s="13">
        <f>[34]Junho!$K$16</f>
        <v>0.6</v>
      </c>
      <c r="N39" s="13" t="str">
        <f>[34]Junho!$K$17</f>
        <v>*</v>
      </c>
      <c r="O39" s="13" t="str">
        <f>[34]Junho!$K$18</f>
        <v>*</v>
      </c>
      <c r="P39" s="13" t="str">
        <f>[34]Junho!$K$19</f>
        <v>*</v>
      </c>
      <c r="Q39" s="13" t="str">
        <f>[34]Junho!$K$20</f>
        <v>*</v>
      </c>
      <c r="R39" s="13" t="str">
        <f>[34]Junho!$K$21</f>
        <v>*</v>
      </c>
      <c r="S39" s="13" t="str">
        <f>[34]Junho!$K$22</f>
        <v>*</v>
      </c>
      <c r="T39" s="13" t="str">
        <f>[34]Junho!$K$23</f>
        <v>*</v>
      </c>
      <c r="U39" s="13" t="str">
        <f>[34]Junho!$K$24</f>
        <v>*</v>
      </c>
      <c r="V39" s="13" t="str">
        <f>[34]Junho!$K$25</f>
        <v>*</v>
      </c>
      <c r="W39" s="13" t="str">
        <f>[34]Junho!$K$26</f>
        <v>*</v>
      </c>
      <c r="X39" s="13" t="str">
        <f>[34]Junho!$K$27</f>
        <v>*</v>
      </c>
      <c r="Y39" s="13" t="str">
        <f>[34]Junho!$K$28</f>
        <v>*</v>
      </c>
      <c r="Z39" s="13" t="str">
        <f>[34]Junho!$K$29</f>
        <v>*</v>
      </c>
      <c r="AA39" s="13" t="str">
        <f>[34]Junho!$K$30</f>
        <v>*</v>
      </c>
      <c r="AB39" s="13" t="str">
        <f>[34]Junho!$K$31</f>
        <v>*</v>
      </c>
      <c r="AC39" s="13" t="str">
        <f>[34]Junho!$K$32</f>
        <v>*</v>
      </c>
      <c r="AD39" s="13" t="str">
        <f>[34]Junho!$K$33</f>
        <v>*</v>
      </c>
      <c r="AE39" s="13" t="str">
        <f>[34]Junho!$K$34</f>
        <v>*</v>
      </c>
      <c r="AF39" s="83">
        <f t="shared" si="14"/>
        <v>15.199999999999998</v>
      </c>
      <c r="AG39" s="93">
        <f t="shared" si="15"/>
        <v>4.5999999999999996</v>
      </c>
      <c r="AH39" s="98">
        <f t="shared" si="16"/>
        <v>3</v>
      </c>
    </row>
    <row r="40" spans="1:34" ht="17.100000000000001" customHeight="1" x14ac:dyDescent="0.2">
      <c r="A40" s="51" t="s">
        <v>153</v>
      </c>
      <c r="B40" s="13">
        <f>[35]Junho!$K$5</f>
        <v>0</v>
      </c>
      <c r="C40" s="13">
        <f>[35]Junho!$K$6</f>
        <v>0</v>
      </c>
      <c r="D40" s="13">
        <f>[35]Junho!$K$7</f>
        <v>0</v>
      </c>
      <c r="E40" s="13">
        <f>[35]Junho!$K$8</f>
        <v>0</v>
      </c>
      <c r="F40" s="13">
        <f>[35]Junho!$K$9</f>
        <v>0</v>
      </c>
      <c r="G40" s="13">
        <f>[35]Junho!$K$10</f>
        <v>0.2</v>
      </c>
      <c r="H40" s="13">
        <f>[35]Junho!$K$11</f>
        <v>0</v>
      </c>
      <c r="I40" s="13">
        <f>[35]Junho!$K$12</f>
        <v>0</v>
      </c>
      <c r="J40" s="13">
        <f>[35]Junho!$K$13</f>
        <v>0</v>
      </c>
      <c r="K40" s="13">
        <f>[35]Junho!$K$14</f>
        <v>0</v>
      </c>
      <c r="L40" s="13">
        <f>[35]Junho!$K$15</f>
        <v>0</v>
      </c>
      <c r="M40" s="13">
        <f>[35]Junho!$K$16</f>
        <v>3.2</v>
      </c>
      <c r="N40" s="13">
        <f>[35]Junho!$K$17</f>
        <v>0.4</v>
      </c>
      <c r="O40" s="13">
        <f>[35]Junho!$K$18</f>
        <v>0</v>
      </c>
      <c r="P40" s="13">
        <f>[35]Junho!$K$19</f>
        <v>0</v>
      </c>
      <c r="Q40" s="13">
        <f>[35]Junho!$K$20</f>
        <v>0</v>
      </c>
      <c r="R40" s="13">
        <f>[35]Junho!$K$21</f>
        <v>0</v>
      </c>
      <c r="S40" s="13">
        <f>[35]Junho!$K$22</f>
        <v>0</v>
      </c>
      <c r="T40" s="13">
        <f>[35]Junho!$K$23</f>
        <v>0</v>
      </c>
      <c r="U40" s="13">
        <f>[35]Junho!$K$24</f>
        <v>0</v>
      </c>
      <c r="V40" s="13">
        <f>[35]Junho!$K$25</f>
        <v>0</v>
      </c>
      <c r="W40" s="13">
        <f>[35]Junho!$K$26</f>
        <v>0</v>
      </c>
      <c r="X40" s="13">
        <f>[35]Junho!$K$27</f>
        <v>0</v>
      </c>
      <c r="Y40" s="13">
        <f>[35]Junho!$K$28</f>
        <v>0</v>
      </c>
      <c r="Z40" s="13">
        <f>[35]Junho!$K$29</f>
        <v>0</v>
      </c>
      <c r="AA40" s="13">
        <f>[35]Junho!$K$30</f>
        <v>0</v>
      </c>
      <c r="AB40" s="13">
        <f>[35]Junho!$K$31</f>
        <v>0</v>
      </c>
      <c r="AC40" s="13">
        <f>[35]Junho!$K$32</f>
        <v>0</v>
      </c>
      <c r="AD40" s="13">
        <f>[35]Junho!$K$33</f>
        <v>0</v>
      </c>
      <c r="AE40" s="13">
        <f>[35]Junho!$K$34</f>
        <v>0</v>
      </c>
      <c r="AF40" s="83">
        <f t="shared" si="14"/>
        <v>3.8000000000000003</v>
      </c>
      <c r="AG40" s="93">
        <f t="shared" si="15"/>
        <v>3.2</v>
      </c>
      <c r="AH40" s="98">
        <f t="shared" si="16"/>
        <v>27</v>
      </c>
    </row>
    <row r="41" spans="1:34" ht="17.100000000000001" customHeight="1" x14ac:dyDescent="0.2">
      <c r="A41" s="51" t="s">
        <v>154</v>
      </c>
      <c r="B41" s="13" t="str">
        <f>[36]Junho!$K$5</f>
        <v>*</v>
      </c>
      <c r="C41" s="13" t="str">
        <f>[36]Junho!$K$6</f>
        <v>*</v>
      </c>
      <c r="D41" s="13" t="str">
        <f>[36]Junho!$K$7</f>
        <v>*</v>
      </c>
      <c r="E41" s="13" t="str">
        <f>[36]Junho!$K$8</f>
        <v>*</v>
      </c>
      <c r="F41" s="13" t="str">
        <f>[36]Junho!$K$9</f>
        <v>*</v>
      </c>
      <c r="G41" s="13" t="str">
        <f>[36]Junho!$K$10</f>
        <v>*</v>
      </c>
      <c r="H41" s="13" t="str">
        <f>[36]Junho!$K$11</f>
        <v>*</v>
      </c>
      <c r="I41" s="13" t="str">
        <f>[36]Junho!$K$12</f>
        <v>*</v>
      </c>
      <c r="J41" s="13" t="str">
        <f>[36]Junho!$K$13</f>
        <v>*</v>
      </c>
      <c r="K41" s="13" t="str">
        <f>[36]Junho!$K$14</f>
        <v>*</v>
      </c>
      <c r="L41" s="13" t="str">
        <f>[36]Junho!$K$15</f>
        <v>*</v>
      </c>
      <c r="M41" s="13" t="str">
        <f>[36]Junho!$K$16</f>
        <v>*</v>
      </c>
      <c r="N41" s="13" t="str">
        <f>[36]Junho!$K$17</f>
        <v>*</v>
      </c>
      <c r="O41" s="13" t="str">
        <f>[36]Junho!$K$18</f>
        <v>*</v>
      </c>
      <c r="P41" s="13" t="str">
        <f>[36]Junho!$K$19</f>
        <v>*</v>
      </c>
      <c r="Q41" s="13" t="str">
        <f>[36]Junho!$K$20</f>
        <v>*</v>
      </c>
      <c r="R41" s="13" t="str">
        <f>[36]Junho!$K$21</f>
        <v>*</v>
      </c>
      <c r="S41" s="13" t="str">
        <f>[36]Junho!$K$22</f>
        <v>*</v>
      </c>
      <c r="T41" s="13" t="str">
        <f>[36]Junho!$K$23</f>
        <v>*</v>
      </c>
      <c r="U41" s="13" t="str">
        <f>[36]Junho!$K$24</f>
        <v>*</v>
      </c>
      <c r="V41" s="13" t="str">
        <f>[36]Junho!$K$25</f>
        <v>*</v>
      </c>
      <c r="W41" s="13" t="str">
        <f>[36]Junho!$K$26</f>
        <v>*</v>
      </c>
      <c r="X41" s="13" t="str">
        <f>[36]Junho!$K$27</f>
        <v>*</v>
      </c>
      <c r="Y41" s="13" t="str">
        <f>[36]Junho!$K$28</f>
        <v>*</v>
      </c>
      <c r="Z41" s="13" t="str">
        <f>[36]Junho!$K$29</f>
        <v>*</v>
      </c>
      <c r="AA41" s="13" t="str">
        <f>[36]Junho!$K$30</f>
        <v>*</v>
      </c>
      <c r="AB41" s="13" t="str">
        <f>[36]Junho!$K$31</f>
        <v>*</v>
      </c>
      <c r="AC41" s="13" t="str">
        <f>[36]Junho!$K$32</f>
        <v>*</v>
      </c>
      <c r="AD41" s="13" t="str">
        <f>[36]Junho!$K$33</f>
        <v>*</v>
      </c>
      <c r="AE41" s="13" t="str">
        <f>[36]Junho!$K$34</f>
        <v>*</v>
      </c>
      <c r="AF41" s="83" t="s">
        <v>131</v>
      </c>
      <c r="AG41" s="93" t="s">
        <v>131</v>
      </c>
      <c r="AH41" s="98" t="s">
        <v>131</v>
      </c>
    </row>
    <row r="42" spans="1:34" ht="17.100000000000001" customHeight="1" x14ac:dyDescent="0.2">
      <c r="A42" s="51" t="s">
        <v>155</v>
      </c>
      <c r="B42" s="13">
        <f>[37]Junho!$K$5</f>
        <v>8</v>
      </c>
      <c r="C42" s="13">
        <f>[37]Junho!$K$6</f>
        <v>19</v>
      </c>
      <c r="D42" s="13">
        <f>[37]Junho!$K$7</f>
        <v>0</v>
      </c>
      <c r="E42" s="13">
        <f>[37]Junho!$K$8</f>
        <v>0.2</v>
      </c>
      <c r="F42" s="13">
        <f>[37]Junho!$K$9</f>
        <v>0</v>
      </c>
      <c r="G42" s="13">
        <f>[37]Junho!$K$10</f>
        <v>0</v>
      </c>
      <c r="H42" s="13">
        <f>[37]Junho!$K$11</f>
        <v>0</v>
      </c>
      <c r="I42" s="13">
        <f>[37]Junho!$K$12</f>
        <v>0.2</v>
      </c>
      <c r="J42" s="13">
        <f>[37]Junho!$K$13</f>
        <v>0</v>
      </c>
      <c r="K42" s="13">
        <f>[37]Junho!$K$14</f>
        <v>0</v>
      </c>
      <c r="L42" s="13">
        <f>[37]Junho!$K$15</f>
        <v>0</v>
      </c>
      <c r="M42" s="13">
        <f>[37]Junho!$K$16</f>
        <v>0.2</v>
      </c>
      <c r="N42" s="13" t="str">
        <f>[37]Junho!$K$17</f>
        <v>*</v>
      </c>
      <c r="O42" s="13" t="str">
        <f>[37]Junho!$K$18</f>
        <v>*</v>
      </c>
      <c r="P42" s="13" t="str">
        <f>[37]Junho!$K$19</f>
        <v>*</v>
      </c>
      <c r="Q42" s="13" t="str">
        <f>[37]Junho!$K$20</f>
        <v>*</v>
      </c>
      <c r="R42" s="13" t="str">
        <f>[37]Junho!$K$21</f>
        <v>*</v>
      </c>
      <c r="S42" s="13" t="str">
        <f>[37]Junho!$K$22</f>
        <v>*</v>
      </c>
      <c r="T42" s="13" t="str">
        <f>[37]Junho!$K$23</f>
        <v>*</v>
      </c>
      <c r="U42" s="13" t="str">
        <f>[37]Junho!$K$24</f>
        <v>*</v>
      </c>
      <c r="V42" s="13" t="str">
        <f>[37]Junho!$K$25</f>
        <v>*</v>
      </c>
      <c r="W42" s="13" t="str">
        <f>[37]Junho!$K$26</f>
        <v>*</v>
      </c>
      <c r="X42" s="13" t="str">
        <f>[37]Junho!$K$27</f>
        <v>*</v>
      </c>
      <c r="Y42" s="13" t="str">
        <f>[37]Junho!$K$28</f>
        <v>*</v>
      </c>
      <c r="Z42" s="13" t="str">
        <f>[37]Junho!$K$29</f>
        <v>*</v>
      </c>
      <c r="AA42" s="13" t="str">
        <f>[37]Junho!$K$30</f>
        <v>*</v>
      </c>
      <c r="AB42" s="13" t="str">
        <f>[37]Junho!$K$31</f>
        <v>*</v>
      </c>
      <c r="AC42" s="13" t="str">
        <f>[37]Junho!$K$32</f>
        <v>*</v>
      </c>
      <c r="AD42" s="13" t="str">
        <f>[37]Junho!$K$33</f>
        <v>*</v>
      </c>
      <c r="AE42" s="13" t="str">
        <f>[37]Junho!$K$34</f>
        <v>*</v>
      </c>
      <c r="AF42" s="83">
        <f t="shared" ref="AF42" si="17">SUM(B42:AE42)</f>
        <v>27.599999999999998</v>
      </c>
      <c r="AG42" s="93">
        <f t="shared" ref="AG42" si="18">MAX(B42:AE42)</f>
        <v>19</v>
      </c>
      <c r="AH42" s="98">
        <f t="shared" ref="AH42" si="19">COUNTIF(B42:AE42,"=0,0")</f>
        <v>7</v>
      </c>
    </row>
    <row r="43" spans="1:34" ht="17.100000000000001" customHeight="1" x14ac:dyDescent="0.2">
      <c r="A43" s="51" t="s">
        <v>156</v>
      </c>
      <c r="B43" s="13">
        <f>[38]Junho!$K$5</f>
        <v>1.2</v>
      </c>
      <c r="C43" s="13">
        <f>[38]Junho!$K$6</f>
        <v>9</v>
      </c>
      <c r="D43" s="13">
        <f>[38]Junho!$K$7</f>
        <v>0.2</v>
      </c>
      <c r="E43" s="13">
        <f>[38]Junho!$K$8</f>
        <v>0.2</v>
      </c>
      <c r="F43" s="13">
        <f>[38]Junho!$K$9</f>
        <v>0</v>
      </c>
      <c r="G43" s="13">
        <f>[38]Junho!$K$10</f>
        <v>0</v>
      </c>
      <c r="H43" s="13">
        <f>[38]Junho!$K$11</f>
        <v>1.2</v>
      </c>
      <c r="I43" s="13">
        <f>[38]Junho!$K$12</f>
        <v>0</v>
      </c>
      <c r="J43" s="13">
        <f>[38]Junho!$K$13</f>
        <v>0</v>
      </c>
      <c r="K43" s="13">
        <f>[38]Junho!$K$14</f>
        <v>0</v>
      </c>
      <c r="L43" s="13">
        <f>[38]Junho!$K$15</f>
        <v>0</v>
      </c>
      <c r="M43" s="13">
        <f>[38]Junho!$K$16</f>
        <v>9.8000000000000007</v>
      </c>
      <c r="N43" s="13" t="str">
        <f>[38]Junho!$K$17</f>
        <v>*</v>
      </c>
      <c r="O43" s="13" t="str">
        <f>[38]Junho!$K$18</f>
        <v>*</v>
      </c>
      <c r="P43" s="13" t="str">
        <f>[38]Junho!$K$19</f>
        <v>*</v>
      </c>
      <c r="Q43" s="13" t="str">
        <f>[38]Junho!$K$20</f>
        <v>*</v>
      </c>
      <c r="R43" s="13" t="str">
        <f>[38]Junho!$K$21</f>
        <v>*</v>
      </c>
      <c r="S43" s="13" t="str">
        <f>[38]Junho!$K$22</f>
        <v>*</v>
      </c>
      <c r="T43" s="13" t="str">
        <f>[38]Junho!$K$23</f>
        <v>*</v>
      </c>
      <c r="U43" s="13" t="str">
        <f>[38]Junho!$K$24</f>
        <v>*</v>
      </c>
      <c r="V43" s="13" t="str">
        <f>[38]Junho!$K$25</f>
        <v>*</v>
      </c>
      <c r="W43" s="13" t="str">
        <f>[38]Junho!$K$26</f>
        <v>*</v>
      </c>
      <c r="X43" s="13" t="str">
        <f>[38]Junho!$K$27</f>
        <v>*</v>
      </c>
      <c r="Y43" s="13" t="str">
        <f>[38]Junho!$K$28</f>
        <v>*</v>
      </c>
      <c r="Z43" s="13" t="str">
        <f>[38]Junho!$K$29</f>
        <v>*</v>
      </c>
      <c r="AA43" s="13" t="str">
        <f>[38]Junho!$K$30</f>
        <v>*</v>
      </c>
      <c r="AB43" s="13" t="str">
        <f>[38]Junho!$K$31</f>
        <v>*</v>
      </c>
      <c r="AC43" s="13" t="str">
        <f>[38]Junho!$K$32</f>
        <v>*</v>
      </c>
      <c r="AD43" s="13" t="str">
        <f>[38]Junho!$K$33</f>
        <v>*</v>
      </c>
      <c r="AE43" s="13" t="str">
        <f>[38]Junho!$K$34</f>
        <v>*</v>
      </c>
      <c r="AF43" s="83">
        <f t="shared" si="14"/>
        <v>21.599999999999998</v>
      </c>
      <c r="AG43" s="93">
        <f t="shared" si="15"/>
        <v>9.8000000000000007</v>
      </c>
      <c r="AH43" s="98">
        <f t="shared" si="16"/>
        <v>6</v>
      </c>
    </row>
    <row r="44" spans="1:34" ht="17.100000000000001" customHeight="1" x14ac:dyDescent="0.2">
      <c r="A44" s="51" t="s">
        <v>157</v>
      </c>
      <c r="B44" s="13">
        <f>[39]Junho!$K$5</f>
        <v>1.2000000000000002</v>
      </c>
      <c r="C44" s="13">
        <f>[39]Junho!$K$6</f>
        <v>2.2000000000000002</v>
      </c>
      <c r="D44" s="13">
        <f>[39]Junho!$K$7</f>
        <v>2.4</v>
      </c>
      <c r="E44" s="13">
        <f>[39]Junho!$K$8</f>
        <v>3.2</v>
      </c>
      <c r="F44" s="13">
        <f>[39]Junho!$K$9</f>
        <v>0</v>
      </c>
      <c r="G44" s="13">
        <f>[39]Junho!$K$10</f>
        <v>0</v>
      </c>
      <c r="H44" s="13">
        <f>[39]Junho!$K$11</f>
        <v>1.4</v>
      </c>
      <c r="I44" s="13">
        <f>[39]Junho!$K$12</f>
        <v>0.2</v>
      </c>
      <c r="J44" s="13">
        <f>[39]Junho!$K$13</f>
        <v>0</v>
      </c>
      <c r="K44" s="13">
        <f>[39]Junho!$K$14</f>
        <v>0</v>
      </c>
      <c r="L44" s="13">
        <f>[39]Junho!$K$15</f>
        <v>0</v>
      </c>
      <c r="M44" s="13">
        <f>[39]Junho!$K$16</f>
        <v>11</v>
      </c>
      <c r="N44" s="13" t="str">
        <f>[39]Junho!$K$17</f>
        <v>*</v>
      </c>
      <c r="O44" s="13" t="str">
        <f>[39]Junho!$K$18</f>
        <v>*</v>
      </c>
      <c r="P44" s="13" t="str">
        <f>[39]Junho!$K$19</f>
        <v>*</v>
      </c>
      <c r="Q44" s="13" t="str">
        <f>[39]Junho!$K$20</f>
        <v>*</v>
      </c>
      <c r="R44" s="13" t="str">
        <f>[39]Junho!$K$21</f>
        <v>*</v>
      </c>
      <c r="S44" s="13" t="str">
        <f>[39]Junho!$K$22</f>
        <v>*</v>
      </c>
      <c r="T44" s="13" t="str">
        <f>[39]Junho!$K$23</f>
        <v>*</v>
      </c>
      <c r="U44" s="13" t="str">
        <f>[39]Junho!$K$24</f>
        <v>*</v>
      </c>
      <c r="V44" s="13" t="str">
        <f>[39]Junho!$K$25</f>
        <v>*</v>
      </c>
      <c r="W44" s="13" t="str">
        <f>[39]Junho!$K$26</f>
        <v>*</v>
      </c>
      <c r="X44" s="13" t="str">
        <f>[39]Junho!$K$27</f>
        <v>*</v>
      </c>
      <c r="Y44" s="13" t="str">
        <f>[39]Junho!$K$28</f>
        <v>*</v>
      </c>
      <c r="Z44" s="13" t="str">
        <f>[39]Junho!$K$29</f>
        <v>*</v>
      </c>
      <c r="AA44" s="13" t="str">
        <f>[39]Junho!$K$30</f>
        <v>*</v>
      </c>
      <c r="AB44" s="13" t="str">
        <f>[39]Junho!$K$31</f>
        <v>*</v>
      </c>
      <c r="AC44" s="13" t="str">
        <f>[39]Junho!$K$32</f>
        <v>*</v>
      </c>
      <c r="AD44" s="13" t="str">
        <f>[39]Junho!$K$33</f>
        <v>*</v>
      </c>
      <c r="AE44" s="13" t="str">
        <f>[39]Junho!$K$34</f>
        <v>*</v>
      </c>
      <c r="AF44" s="83">
        <f t="shared" si="14"/>
        <v>21.6</v>
      </c>
      <c r="AG44" s="93">
        <f t="shared" si="15"/>
        <v>11</v>
      </c>
      <c r="AH44" s="98">
        <f t="shared" si="16"/>
        <v>5</v>
      </c>
    </row>
    <row r="45" spans="1:34" ht="17.100000000000001" customHeight="1" x14ac:dyDescent="0.2">
      <c r="A45" s="51" t="s">
        <v>158</v>
      </c>
      <c r="B45" s="13">
        <f>[40]Junho!$K$5</f>
        <v>0.2</v>
      </c>
      <c r="C45" s="13">
        <f>[40]Junho!$K$6</f>
        <v>0.8</v>
      </c>
      <c r="D45" s="13">
        <f>[40]Junho!$K$7</f>
        <v>0</v>
      </c>
      <c r="E45" s="13">
        <f>[40]Junho!$K$8</f>
        <v>0</v>
      </c>
      <c r="F45" s="13">
        <f>[40]Junho!$K$9</f>
        <v>0.4</v>
      </c>
      <c r="G45" s="13">
        <f>[40]Junho!$K$10</f>
        <v>0.60000000000000009</v>
      </c>
      <c r="H45" s="13">
        <f>[40]Junho!$K$11</f>
        <v>2</v>
      </c>
      <c r="I45" s="13">
        <f>[40]Junho!$K$12</f>
        <v>0.2</v>
      </c>
      <c r="J45" s="13">
        <f>[40]Junho!$K$13</f>
        <v>0</v>
      </c>
      <c r="K45" s="13">
        <f>[40]Junho!$K$14</f>
        <v>0</v>
      </c>
      <c r="L45" s="13">
        <f>[40]Junho!$K$15</f>
        <v>0</v>
      </c>
      <c r="M45" s="13">
        <f>[40]Junho!$K$16</f>
        <v>24.200000000000003</v>
      </c>
      <c r="N45" s="13" t="str">
        <f>[40]Junho!$K$17</f>
        <v>*</v>
      </c>
      <c r="O45" s="13" t="str">
        <f>[40]Junho!$K$18</f>
        <v>*</v>
      </c>
      <c r="P45" s="13" t="str">
        <f>[40]Junho!$K$19</f>
        <v>*</v>
      </c>
      <c r="Q45" s="13" t="str">
        <f>[40]Junho!$K$20</f>
        <v>*</v>
      </c>
      <c r="R45" s="13" t="str">
        <f>[40]Junho!$K$21</f>
        <v>*</v>
      </c>
      <c r="S45" s="13" t="str">
        <f>[40]Junho!$K$22</f>
        <v>*</v>
      </c>
      <c r="T45" s="13" t="str">
        <f>[40]Junho!$K$23</f>
        <v>*</v>
      </c>
      <c r="U45" s="13" t="str">
        <f>[40]Junho!$K$24</f>
        <v>*</v>
      </c>
      <c r="V45" s="13" t="str">
        <f>[40]Junho!$K$25</f>
        <v>*</v>
      </c>
      <c r="W45" s="13" t="str">
        <f>[40]Junho!$K$26</f>
        <v>*</v>
      </c>
      <c r="X45" s="13" t="str">
        <f>[40]Junho!$K$27</f>
        <v>*</v>
      </c>
      <c r="Y45" s="13" t="str">
        <f>[40]Junho!$K$28</f>
        <v>*</v>
      </c>
      <c r="Z45" s="13" t="str">
        <f>[40]Junho!$K$29</f>
        <v>*</v>
      </c>
      <c r="AA45" s="13" t="str">
        <f>[40]Junho!$K$30</f>
        <v>*</v>
      </c>
      <c r="AB45" s="13" t="str">
        <f>[40]Junho!$K$31</f>
        <v>*</v>
      </c>
      <c r="AC45" s="13" t="str">
        <f>[40]Junho!$K$32</f>
        <v>*</v>
      </c>
      <c r="AD45" s="13" t="str">
        <f>[40]Junho!$K$33</f>
        <v>*</v>
      </c>
      <c r="AE45" s="13" t="str">
        <f>[40]Junho!$K$34</f>
        <v>*</v>
      </c>
      <c r="AF45" s="83">
        <f t="shared" si="14"/>
        <v>28.400000000000002</v>
      </c>
      <c r="AG45" s="93">
        <f t="shared" si="15"/>
        <v>24.200000000000003</v>
      </c>
      <c r="AH45" s="98">
        <f t="shared" si="16"/>
        <v>5</v>
      </c>
    </row>
    <row r="46" spans="1:34" ht="17.100000000000001" customHeight="1" x14ac:dyDescent="0.2">
      <c r="A46" s="51" t="s">
        <v>159</v>
      </c>
      <c r="B46" s="13">
        <f>[41]Junho!$K$5</f>
        <v>1.8</v>
      </c>
      <c r="C46" s="13">
        <f>[41]Junho!$K$6</f>
        <v>0.4</v>
      </c>
      <c r="D46" s="13">
        <f>[41]Junho!$K$7</f>
        <v>0</v>
      </c>
      <c r="E46" s="13">
        <f>[41]Junho!$K$8</f>
        <v>0.60000000000000009</v>
      </c>
      <c r="F46" s="13">
        <f>[41]Junho!$K$9</f>
        <v>0</v>
      </c>
      <c r="G46" s="13">
        <f>[41]Junho!$K$10</f>
        <v>0</v>
      </c>
      <c r="H46" s="13">
        <f>[41]Junho!$K$11</f>
        <v>0.8</v>
      </c>
      <c r="I46" s="13">
        <f>[41]Junho!$K$12</f>
        <v>0.2</v>
      </c>
      <c r="J46" s="13">
        <f>[41]Junho!$K$13</f>
        <v>0</v>
      </c>
      <c r="K46" s="13">
        <f>[41]Junho!$K$14</f>
        <v>0</v>
      </c>
      <c r="L46" s="13">
        <f>[41]Junho!$K$15</f>
        <v>0</v>
      </c>
      <c r="M46" s="13">
        <f>[41]Junho!$K$16</f>
        <v>11.6</v>
      </c>
      <c r="N46" s="13" t="str">
        <f>[41]Junho!$K$17</f>
        <v>*</v>
      </c>
      <c r="O46" s="13" t="str">
        <f>[41]Junho!$K$18</f>
        <v>*</v>
      </c>
      <c r="P46" s="13" t="str">
        <f>[41]Junho!$K$19</f>
        <v>*</v>
      </c>
      <c r="Q46" s="13" t="str">
        <f>[41]Junho!$K$20</f>
        <v>*</v>
      </c>
      <c r="R46" s="13" t="str">
        <f>[41]Junho!$K$21</f>
        <v>*</v>
      </c>
      <c r="S46" s="13" t="str">
        <f>[41]Junho!$K$22</f>
        <v>*</v>
      </c>
      <c r="T46" s="13" t="str">
        <f>[41]Junho!$K$23</f>
        <v>*</v>
      </c>
      <c r="U46" s="13" t="str">
        <f>[41]Junho!$K$24</f>
        <v>*</v>
      </c>
      <c r="V46" s="13" t="str">
        <f>[41]Junho!$K$25</f>
        <v>*</v>
      </c>
      <c r="W46" s="13" t="str">
        <f>[41]Junho!$K$26</f>
        <v>*</v>
      </c>
      <c r="X46" s="13" t="str">
        <f>[41]Junho!$K$27</f>
        <v>*</v>
      </c>
      <c r="Y46" s="13" t="str">
        <f>[41]Junho!$K$28</f>
        <v>*</v>
      </c>
      <c r="Z46" s="13" t="str">
        <f>[41]Junho!$K$29</f>
        <v>*</v>
      </c>
      <c r="AA46" s="13" t="str">
        <f>[41]Junho!$K$30</f>
        <v>*</v>
      </c>
      <c r="AB46" s="13" t="str">
        <f>[41]Junho!$K$31</f>
        <v>*</v>
      </c>
      <c r="AC46" s="13" t="str">
        <f>[41]Junho!$K$32</f>
        <v>*</v>
      </c>
      <c r="AD46" s="13" t="str">
        <f>[41]Junho!$K$33</f>
        <v>*</v>
      </c>
      <c r="AE46" s="13" t="str">
        <f>[41]Junho!$K$34</f>
        <v>*</v>
      </c>
      <c r="AF46" s="83">
        <f t="shared" si="14"/>
        <v>15.4</v>
      </c>
      <c r="AG46" s="93">
        <f t="shared" si="15"/>
        <v>11.6</v>
      </c>
      <c r="AH46" s="98">
        <f t="shared" si="16"/>
        <v>6</v>
      </c>
    </row>
    <row r="47" spans="1:34" ht="17.100000000000001" customHeight="1" x14ac:dyDescent="0.2">
      <c r="A47" s="51" t="s">
        <v>160</v>
      </c>
      <c r="B47" s="13">
        <f>[42]Junho!$K$5</f>
        <v>0</v>
      </c>
      <c r="C47" s="13">
        <f>[42]Junho!$K$6</f>
        <v>0</v>
      </c>
      <c r="D47" s="13">
        <f>[42]Junho!$K$7</f>
        <v>0</v>
      </c>
      <c r="E47" s="13">
        <f>[42]Junho!$K$8</f>
        <v>0</v>
      </c>
      <c r="F47" s="13">
        <f>[42]Junho!$K$9</f>
        <v>0</v>
      </c>
      <c r="G47" s="13">
        <f>[42]Junho!$K$10</f>
        <v>0.2</v>
      </c>
      <c r="H47" s="13">
        <f>[42]Junho!$K$11</f>
        <v>0</v>
      </c>
      <c r="I47" s="13">
        <f>[42]Junho!$K$12</f>
        <v>0</v>
      </c>
      <c r="J47" s="13">
        <f>[42]Junho!$K$13</f>
        <v>0</v>
      </c>
      <c r="K47" s="13">
        <f>[42]Junho!$K$14</f>
        <v>0</v>
      </c>
      <c r="L47" s="13">
        <f>[42]Junho!$K$15</f>
        <v>0</v>
      </c>
      <c r="M47" s="13">
        <f>[42]Junho!$K$16</f>
        <v>0</v>
      </c>
      <c r="N47" s="13" t="str">
        <f>[42]Junho!$K$17</f>
        <v>*</v>
      </c>
      <c r="O47" s="13" t="str">
        <f>[42]Junho!$K$18</f>
        <v>*</v>
      </c>
      <c r="P47" s="13" t="str">
        <f>[42]Junho!$K$19</f>
        <v>*</v>
      </c>
      <c r="Q47" s="13" t="str">
        <f>[42]Junho!$K$20</f>
        <v>*</v>
      </c>
      <c r="R47" s="13" t="str">
        <f>[42]Junho!$K$21</f>
        <v>*</v>
      </c>
      <c r="S47" s="13" t="str">
        <f>[42]Junho!$K$22</f>
        <v>*</v>
      </c>
      <c r="T47" s="13" t="str">
        <f>[42]Junho!$K$23</f>
        <v>*</v>
      </c>
      <c r="U47" s="13" t="str">
        <f>[42]Junho!$K$24</f>
        <v>*</v>
      </c>
      <c r="V47" s="13" t="str">
        <f>[42]Junho!$K$25</f>
        <v>*</v>
      </c>
      <c r="W47" s="13" t="str">
        <f>[42]Junho!$K$26</f>
        <v>*</v>
      </c>
      <c r="X47" s="13" t="str">
        <f>[42]Junho!$K$27</f>
        <v>*</v>
      </c>
      <c r="Y47" s="13" t="str">
        <f>[42]Junho!$K$28</f>
        <v>*</v>
      </c>
      <c r="Z47" s="13" t="str">
        <f>[42]Junho!$K$29</f>
        <v>*</v>
      </c>
      <c r="AA47" s="13" t="str">
        <f>[42]Junho!$K$30</f>
        <v>*</v>
      </c>
      <c r="AB47" s="13" t="str">
        <f>[42]Junho!$K$31</f>
        <v>*</v>
      </c>
      <c r="AC47" s="13" t="str">
        <f>[42]Junho!$K$32</f>
        <v>*</v>
      </c>
      <c r="AD47" s="13" t="str">
        <f>[42]Junho!$K$33</f>
        <v>*</v>
      </c>
      <c r="AE47" s="13" t="str">
        <f>[42]Junho!$K$34</f>
        <v>*</v>
      </c>
      <c r="AF47" s="83">
        <f t="shared" si="14"/>
        <v>0.2</v>
      </c>
      <c r="AG47" s="93">
        <f t="shared" si="15"/>
        <v>0.2</v>
      </c>
      <c r="AH47" s="98">
        <f t="shared" si="16"/>
        <v>11</v>
      </c>
    </row>
    <row r="48" spans="1:34" ht="17.100000000000001" customHeight="1" x14ac:dyDescent="0.2">
      <c r="A48" s="51" t="s">
        <v>161</v>
      </c>
      <c r="B48" s="13">
        <f>[43]Junho!$K$5</f>
        <v>0</v>
      </c>
      <c r="C48" s="13">
        <f>[43]Junho!$K$6</f>
        <v>0</v>
      </c>
      <c r="D48" s="13">
        <f>[43]Junho!$K$7</f>
        <v>0</v>
      </c>
      <c r="E48" s="13">
        <f>[43]Junho!$K$8</f>
        <v>0</v>
      </c>
      <c r="F48" s="13">
        <f>[43]Junho!$K$9</f>
        <v>0</v>
      </c>
      <c r="G48" s="13">
        <f>[43]Junho!$K$10</f>
        <v>0</v>
      </c>
      <c r="H48" s="13">
        <f>[43]Junho!$K$11</f>
        <v>0</v>
      </c>
      <c r="I48" s="13">
        <f>[43]Junho!$K$12</f>
        <v>0</v>
      </c>
      <c r="J48" s="13">
        <f>[43]Junho!$K$13</f>
        <v>0</v>
      </c>
      <c r="K48" s="13">
        <f>[43]Junho!$K$14</f>
        <v>0</v>
      </c>
      <c r="L48" s="13">
        <f>[43]Junho!$K$15</f>
        <v>0</v>
      </c>
      <c r="M48" s="13">
        <f>[43]Junho!$K$16</f>
        <v>4.5999999999999996</v>
      </c>
      <c r="N48" s="13" t="str">
        <f>[43]Junho!$K$17</f>
        <v>*</v>
      </c>
      <c r="O48" s="13" t="str">
        <f>[43]Junho!$K$18</f>
        <v>*</v>
      </c>
      <c r="P48" s="13" t="str">
        <f>[43]Junho!$K$19</f>
        <v>*</v>
      </c>
      <c r="Q48" s="13" t="str">
        <f>[43]Junho!$K$20</f>
        <v>*</v>
      </c>
      <c r="R48" s="13" t="str">
        <f>[43]Junho!$K$21</f>
        <v>*</v>
      </c>
      <c r="S48" s="13" t="str">
        <f>[43]Junho!$K$22</f>
        <v>*</v>
      </c>
      <c r="T48" s="13" t="str">
        <f>[43]Junho!$K$23</f>
        <v>*</v>
      </c>
      <c r="U48" s="13" t="str">
        <f>[43]Junho!$K$24</f>
        <v>*</v>
      </c>
      <c r="V48" s="13" t="str">
        <f>[43]Junho!$K$25</f>
        <v>*</v>
      </c>
      <c r="W48" s="13" t="str">
        <f>[43]Junho!$K$26</f>
        <v>*</v>
      </c>
      <c r="X48" s="13" t="str">
        <f>[43]Junho!$K$27</f>
        <v>*</v>
      </c>
      <c r="Y48" s="13" t="str">
        <f>[43]Junho!$K$28</f>
        <v>*</v>
      </c>
      <c r="Z48" s="13" t="str">
        <f>[43]Junho!$K$29</f>
        <v>*</v>
      </c>
      <c r="AA48" s="13" t="str">
        <f>[43]Junho!$K$30</f>
        <v>*</v>
      </c>
      <c r="AB48" s="13" t="str">
        <f>[43]Junho!$K$31</f>
        <v>*</v>
      </c>
      <c r="AC48" s="13" t="str">
        <f>[43]Junho!$K$32</f>
        <v>*</v>
      </c>
      <c r="AD48" s="13" t="str">
        <f>[43]Junho!$K$33</f>
        <v>*</v>
      </c>
      <c r="AE48" s="13" t="str">
        <f>[43]Junho!$K$34</f>
        <v>*</v>
      </c>
      <c r="AF48" s="83">
        <f t="shared" si="14"/>
        <v>4.5999999999999996</v>
      </c>
      <c r="AG48" s="93">
        <f t="shared" si="15"/>
        <v>4.5999999999999996</v>
      </c>
      <c r="AH48" s="98">
        <f t="shared" si="16"/>
        <v>11</v>
      </c>
    </row>
    <row r="49" spans="1:36" ht="17.100000000000001" customHeight="1" x14ac:dyDescent="0.2">
      <c r="A49" s="51" t="s">
        <v>162</v>
      </c>
      <c r="B49" s="13">
        <f>[44]Junho!$K$5</f>
        <v>0</v>
      </c>
      <c r="C49" s="13">
        <f>[44]Junho!$K$6</f>
        <v>0</v>
      </c>
      <c r="D49" s="13">
        <f>[44]Junho!$K$7</f>
        <v>0</v>
      </c>
      <c r="E49" s="13">
        <f>[44]Junho!$K$8</f>
        <v>0</v>
      </c>
      <c r="F49" s="13">
        <f>[44]Junho!$K$9</f>
        <v>0</v>
      </c>
      <c r="G49" s="13">
        <f>[44]Junho!$K$10</f>
        <v>0</v>
      </c>
      <c r="H49" s="13">
        <f>[44]Junho!$K$11</f>
        <v>0</v>
      </c>
      <c r="I49" s="13">
        <f>[44]Junho!$K$12</f>
        <v>0</v>
      </c>
      <c r="J49" s="13">
        <f>[44]Junho!$K$13</f>
        <v>0</v>
      </c>
      <c r="K49" s="13">
        <f>[44]Junho!$K$14</f>
        <v>0</v>
      </c>
      <c r="L49" s="13">
        <f>[44]Junho!$K$15</f>
        <v>0</v>
      </c>
      <c r="M49" s="13">
        <f>[44]Junho!$K$16</f>
        <v>0.2</v>
      </c>
      <c r="N49" s="13" t="str">
        <f>[44]Junho!$K$17</f>
        <v>*</v>
      </c>
      <c r="O49" s="13" t="str">
        <f>[44]Junho!$K$18</f>
        <v>*</v>
      </c>
      <c r="P49" s="13" t="str">
        <f>[44]Junho!$K$19</f>
        <v>*</v>
      </c>
      <c r="Q49" s="13" t="str">
        <f>[44]Junho!$K$20</f>
        <v>*</v>
      </c>
      <c r="R49" s="13" t="str">
        <f>[44]Junho!$K$21</f>
        <v>*</v>
      </c>
      <c r="S49" s="13" t="str">
        <f>[44]Junho!$K$22</f>
        <v>*</v>
      </c>
      <c r="T49" s="13" t="str">
        <f>[44]Junho!$K$23</f>
        <v>*</v>
      </c>
      <c r="U49" s="13" t="str">
        <f>[44]Junho!$K$24</f>
        <v>*</v>
      </c>
      <c r="V49" s="13" t="str">
        <f>[44]Junho!$K$25</f>
        <v>*</v>
      </c>
      <c r="W49" s="13" t="str">
        <f>[44]Junho!$K$26</f>
        <v>*</v>
      </c>
      <c r="X49" s="13" t="str">
        <f>[44]Junho!$K$27</f>
        <v>*</v>
      </c>
      <c r="Y49" s="13" t="str">
        <f>[44]Junho!$K$28</f>
        <v>*</v>
      </c>
      <c r="Z49" s="13" t="str">
        <f>[44]Junho!$K$29</f>
        <v>*</v>
      </c>
      <c r="AA49" s="13" t="str">
        <f>[44]Junho!$K$30</f>
        <v>*</v>
      </c>
      <c r="AB49" s="13" t="str">
        <f>[44]Junho!$K$31</f>
        <v>*</v>
      </c>
      <c r="AC49" s="13" t="str">
        <f>[44]Junho!$K$32</f>
        <v>*</v>
      </c>
      <c r="AD49" s="13" t="str">
        <f>[44]Junho!$K$33</f>
        <v>*</v>
      </c>
      <c r="AE49" s="13" t="str">
        <f>[44]Junho!$K$34</f>
        <v>*</v>
      </c>
      <c r="AF49" s="83">
        <f t="shared" si="14"/>
        <v>0.2</v>
      </c>
      <c r="AG49" s="93">
        <f t="shared" si="15"/>
        <v>0.2</v>
      </c>
      <c r="AH49" s="98">
        <f t="shared" si="16"/>
        <v>11</v>
      </c>
    </row>
    <row r="50" spans="1:36" ht="17.100000000000001" customHeight="1" x14ac:dyDescent="0.2">
      <c r="A50" s="51" t="s">
        <v>163</v>
      </c>
      <c r="B50" s="13">
        <f>[45]Junho!$K$5</f>
        <v>0</v>
      </c>
      <c r="C50" s="13">
        <f>[45]Junho!$K$6</f>
        <v>0</v>
      </c>
      <c r="D50" s="13">
        <f>[45]Junho!$K$7</f>
        <v>0</v>
      </c>
      <c r="E50" s="13">
        <f>[45]Junho!$K$8</f>
        <v>0</v>
      </c>
      <c r="F50" s="13">
        <f>[45]Junho!$K$9</f>
        <v>0</v>
      </c>
      <c r="G50" s="13">
        <f>[45]Junho!$K$10</f>
        <v>0</v>
      </c>
      <c r="H50" s="13">
        <f>[45]Junho!$K$11</f>
        <v>0</v>
      </c>
      <c r="I50" s="13">
        <f>[45]Junho!$K$12</f>
        <v>0</v>
      </c>
      <c r="J50" s="13">
        <f>[45]Junho!$K$13</f>
        <v>0</v>
      </c>
      <c r="K50" s="13">
        <f>[45]Junho!$K$14</f>
        <v>0</v>
      </c>
      <c r="L50" s="13">
        <f>[45]Junho!$K$15</f>
        <v>0</v>
      </c>
      <c r="M50" s="13">
        <f>[45]Junho!$K$16</f>
        <v>0</v>
      </c>
      <c r="N50" s="13" t="str">
        <f>[45]Junho!$K$17</f>
        <v>*</v>
      </c>
      <c r="O50" s="13" t="str">
        <f>[45]Junho!$K$18</f>
        <v>*</v>
      </c>
      <c r="P50" s="13" t="str">
        <f>[45]Junho!$K$19</f>
        <v>*</v>
      </c>
      <c r="Q50" s="13" t="str">
        <f>[45]Junho!$K$20</f>
        <v>*</v>
      </c>
      <c r="R50" s="13" t="str">
        <f>[45]Junho!$K$21</f>
        <v>*</v>
      </c>
      <c r="S50" s="13" t="str">
        <f>[45]Junho!$K$22</f>
        <v>*</v>
      </c>
      <c r="T50" s="13" t="str">
        <f>[45]Junho!$K$23</f>
        <v>*</v>
      </c>
      <c r="U50" s="13" t="str">
        <f>[45]Junho!$K$24</f>
        <v>*</v>
      </c>
      <c r="V50" s="13" t="str">
        <f>[45]Junho!$K$25</f>
        <v>*</v>
      </c>
      <c r="W50" s="13" t="str">
        <f>[45]Junho!$K$26</f>
        <v>*</v>
      </c>
      <c r="X50" s="13" t="str">
        <f>[45]Junho!$K$27</f>
        <v>*</v>
      </c>
      <c r="Y50" s="13" t="str">
        <f>[45]Junho!$K$28</f>
        <v>*</v>
      </c>
      <c r="Z50" s="13" t="str">
        <f>[45]Junho!$K$29</f>
        <v>*</v>
      </c>
      <c r="AA50" s="13" t="str">
        <f>[45]Junho!$K$30</f>
        <v>*</v>
      </c>
      <c r="AB50" s="13" t="str">
        <f>[45]Junho!$K$31</f>
        <v>*</v>
      </c>
      <c r="AC50" s="13" t="str">
        <f>[45]Junho!$K$32</f>
        <v>*</v>
      </c>
      <c r="AD50" s="13" t="str">
        <f>[45]Junho!$K$33</f>
        <v>*</v>
      </c>
      <c r="AE50" s="13" t="str">
        <f>[45]Junho!$K$34</f>
        <v>*</v>
      </c>
      <c r="AF50" s="83">
        <f t="shared" ref="AF50" si="20">SUM(B50:AE50)</f>
        <v>0</v>
      </c>
      <c r="AG50" s="93">
        <f t="shared" ref="AG50" si="21">MAX(B50:AE50)</f>
        <v>0</v>
      </c>
      <c r="AH50" s="98">
        <f t="shared" ref="AH50" si="22">COUNTIF(B50:AE50,"=0,0")</f>
        <v>12</v>
      </c>
    </row>
    <row r="51" spans="1:36" ht="17.100000000000001" customHeight="1" x14ac:dyDescent="0.2">
      <c r="A51" s="52" t="s">
        <v>33</v>
      </c>
      <c r="B51" s="18">
        <f t="shared" ref="B51:AG51" si="23">MAX(B6:B50)</f>
        <v>52.800000000000018</v>
      </c>
      <c r="C51" s="18">
        <f t="shared" si="23"/>
        <v>25.400000000000002</v>
      </c>
      <c r="D51" s="18">
        <f t="shared" si="23"/>
        <v>6.6000000000000005</v>
      </c>
      <c r="E51" s="18">
        <f t="shared" si="23"/>
        <v>6</v>
      </c>
      <c r="F51" s="18">
        <f t="shared" si="23"/>
        <v>3.0000000000000004</v>
      </c>
      <c r="G51" s="18">
        <f t="shared" si="23"/>
        <v>2.4</v>
      </c>
      <c r="H51" s="18">
        <f t="shared" si="23"/>
        <v>3.2</v>
      </c>
      <c r="I51" s="18">
        <f t="shared" si="23"/>
        <v>1.7999999999999998</v>
      </c>
      <c r="J51" s="18">
        <f t="shared" si="23"/>
        <v>0.8</v>
      </c>
      <c r="K51" s="18">
        <f t="shared" si="23"/>
        <v>0.2</v>
      </c>
      <c r="L51" s="18">
        <f t="shared" si="23"/>
        <v>0.2</v>
      </c>
      <c r="M51" s="18">
        <f t="shared" si="23"/>
        <v>40</v>
      </c>
      <c r="N51" s="18">
        <f t="shared" si="23"/>
        <v>10.4</v>
      </c>
      <c r="O51" s="18">
        <f t="shared" si="23"/>
        <v>2</v>
      </c>
      <c r="P51" s="18">
        <f t="shared" si="23"/>
        <v>0</v>
      </c>
      <c r="Q51" s="18">
        <f t="shared" si="23"/>
        <v>0.60000000000000009</v>
      </c>
      <c r="R51" s="18">
        <f t="shared" si="23"/>
        <v>0</v>
      </c>
      <c r="S51" s="18">
        <f t="shared" si="23"/>
        <v>0.2</v>
      </c>
      <c r="T51" s="18">
        <f t="shared" si="23"/>
        <v>0.2</v>
      </c>
      <c r="U51" s="18">
        <f t="shared" si="23"/>
        <v>0.2</v>
      </c>
      <c r="V51" s="18">
        <f t="shared" si="23"/>
        <v>0</v>
      </c>
      <c r="W51" s="18">
        <f t="shared" si="23"/>
        <v>0.4</v>
      </c>
      <c r="X51" s="18">
        <f t="shared" si="23"/>
        <v>0</v>
      </c>
      <c r="Y51" s="18">
        <f t="shared" si="23"/>
        <v>0.2</v>
      </c>
      <c r="Z51" s="18">
        <f t="shared" si="23"/>
        <v>0.2</v>
      </c>
      <c r="AA51" s="18">
        <f t="shared" si="23"/>
        <v>2.4</v>
      </c>
      <c r="AB51" s="18">
        <f t="shared" si="23"/>
        <v>1.4</v>
      </c>
      <c r="AC51" s="18">
        <f t="shared" si="23"/>
        <v>13.000000000000002</v>
      </c>
      <c r="AD51" s="18">
        <f t="shared" si="23"/>
        <v>1</v>
      </c>
      <c r="AE51" s="18">
        <f t="shared" si="23"/>
        <v>0</v>
      </c>
      <c r="AF51" s="82">
        <f t="shared" si="23"/>
        <v>73</v>
      </c>
      <c r="AG51" s="94">
        <f t="shared" si="23"/>
        <v>52.800000000000018</v>
      </c>
      <c r="AH51" s="98"/>
    </row>
    <row r="52" spans="1:36" s="10" customFormat="1" x14ac:dyDescent="0.2">
      <c r="A52" s="136" t="s">
        <v>36</v>
      </c>
      <c r="B52" s="83">
        <f t="shared" ref="B52:AF52" si="24">SUM(B6:B50)</f>
        <v>154.6</v>
      </c>
      <c r="C52" s="83">
        <f t="shared" si="24"/>
        <v>133.20000000000002</v>
      </c>
      <c r="D52" s="83">
        <f t="shared" si="24"/>
        <v>27.199999999999996</v>
      </c>
      <c r="E52" s="83">
        <f t="shared" si="24"/>
        <v>27.399999999999995</v>
      </c>
      <c r="F52" s="83">
        <f t="shared" si="24"/>
        <v>9.6</v>
      </c>
      <c r="G52" s="83">
        <f t="shared" si="24"/>
        <v>8.4</v>
      </c>
      <c r="H52" s="83">
        <f t="shared" si="24"/>
        <v>31.200000000000003</v>
      </c>
      <c r="I52" s="83">
        <f t="shared" si="24"/>
        <v>4.4000000000000012</v>
      </c>
      <c r="J52" s="83">
        <f t="shared" si="24"/>
        <v>0.8</v>
      </c>
      <c r="K52" s="83">
        <f t="shared" si="24"/>
        <v>0.2</v>
      </c>
      <c r="L52" s="83">
        <f t="shared" si="24"/>
        <v>0.2</v>
      </c>
      <c r="M52" s="83">
        <f t="shared" si="24"/>
        <v>238.39999999999998</v>
      </c>
      <c r="N52" s="83">
        <f t="shared" si="24"/>
        <v>25.799999999999997</v>
      </c>
      <c r="O52" s="83">
        <f t="shared" si="24"/>
        <v>2.2000000000000002</v>
      </c>
      <c r="P52" s="83">
        <f t="shared" si="24"/>
        <v>0</v>
      </c>
      <c r="Q52" s="83">
        <f t="shared" si="24"/>
        <v>1</v>
      </c>
      <c r="R52" s="83">
        <f t="shared" si="24"/>
        <v>0</v>
      </c>
      <c r="S52" s="83">
        <f t="shared" si="24"/>
        <v>0.2</v>
      </c>
      <c r="T52" s="83">
        <f t="shared" si="24"/>
        <v>0.8</v>
      </c>
      <c r="U52" s="83">
        <f t="shared" si="24"/>
        <v>0.2</v>
      </c>
      <c r="V52" s="83">
        <f t="shared" si="24"/>
        <v>0</v>
      </c>
      <c r="W52" s="83">
        <f t="shared" si="24"/>
        <v>0.60000000000000009</v>
      </c>
      <c r="X52" s="83">
        <f t="shared" si="24"/>
        <v>0</v>
      </c>
      <c r="Y52" s="83">
        <f t="shared" si="24"/>
        <v>0.2</v>
      </c>
      <c r="Z52" s="83">
        <f t="shared" si="24"/>
        <v>0.4</v>
      </c>
      <c r="AA52" s="83">
        <f t="shared" si="24"/>
        <v>2.4</v>
      </c>
      <c r="AB52" s="83">
        <f t="shared" si="24"/>
        <v>2</v>
      </c>
      <c r="AC52" s="83">
        <f t="shared" si="24"/>
        <v>16.400000000000002</v>
      </c>
      <c r="AD52" s="83">
        <f t="shared" si="24"/>
        <v>1.4</v>
      </c>
      <c r="AE52" s="83">
        <f t="shared" si="24"/>
        <v>0</v>
      </c>
      <c r="AF52" s="83">
        <f t="shared" si="24"/>
        <v>689.20000000000016</v>
      </c>
      <c r="AG52" s="137"/>
      <c r="AH52" s="98"/>
    </row>
    <row r="53" spans="1:36" x14ac:dyDescent="0.2">
      <c r="A53" s="62"/>
      <c r="B53" s="56"/>
      <c r="C53" s="56"/>
      <c r="D53" s="56" t="s">
        <v>137</v>
      </c>
      <c r="E53" s="56"/>
      <c r="F53" s="56"/>
      <c r="G53" s="56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65"/>
      <c r="AE53" s="65"/>
      <c r="AF53" s="71"/>
      <c r="AG53" s="71"/>
      <c r="AH53" s="66"/>
      <c r="AJ53" s="19" t="s">
        <v>54</v>
      </c>
    </row>
    <row r="54" spans="1:36" x14ac:dyDescent="0.2">
      <c r="A54" s="62"/>
      <c r="B54" s="63" t="s">
        <v>138</v>
      </c>
      <c r="C54" s="63"/>
      <c r="D54" s="63"/>
      <c r="E54" s="63"/>
      <c r="F54" s="63"/>
      <c r="G54" s="63"/>
      <c r="H54" s="63"/>
      <c r="I54" s="63"/>
      <c r="J54" s="101"/>
      <c r="K54" s="101"/>
      <c r="L54" s="101"/>
      <c r="M54" s="101" t="s">
        <v>52</v>
      </c>
      <c r="N54" s="101"/>
      <c r="O54" s="101"/>
      <c r="P54" s="101"/>
      <c r="Q54" s="101"/>
      <c r="R54" s="101"/>
      <c r="S54" s="101"/>
      <c r="T54" s="142" t="s">
        <v>132</v>
      </c>
      <c r="U54" s="142"/>
      <c r="V54" s="142"/>
      <c r="W54" s="142"/>
      <c r="X54" s="142"/>
      <c r="Y54" s="101"/>
      <c r="Z54" s="101"/>
      <c r="AA54" s="101"/>
      <c r="AB54" s="101"/>
      <c r="AC54" s="101"/>
      <c r="AD54" s="101"/>
      <c r="AE54" s="101" t="s">
        <v>54</v>
      </c>
      <c r="AF54" s="101"/>
      <c r="AG54" s="102"/>
      <c r="AH54" s="64"/>
    </row>
    <row r="55" spans="1:36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0"/>
      <c r="K55" s="100"/>
      <c r="L55" s="100"/>
      <c r="M55" s="100" t="s">
        <v>53</v>
      </c>
      <c r="N55" s="100"/>
      <c r="O55" s="100"/>
      <c r="P55" s="100"/>
      <c r="Q55" s="101"/>
      <c r="R55" s="101"/>
      <c r="S55" s="101"/>
      <c r="T55" s="140" t="s">
        <v>133</v>
      </c>
      <c r="U55" s="140"/>
      <c r="V55" s="140"/>
      <c r="W55" s="140"/>
      <c r="X55" s="140"/>
      <c r="Y55" s="101"/>
      <c r="Z55" s="101"/>
      <c r="AA55" s="101"/>
      <c r="AB55" s="101"/>
      <c r="AC55" s="101"/>
      <c r="AD55" s="65"/>
      <c r="AE55" s="65"/>
      <c r="AF55" s="71"/>
      <c r="AG55" s="101"/>
      <c r="AH55" s="64"/>
    </row>
    <row r="56" spans="1:36" x14ac:dyDescent="0.2">
      <c r="A56" s="62"/>
      <c r="B56" s="56"/>
      <c r="C56" s="56"/>
      <c r="D56" s="56"/>
      <c r="E56" s="56"/>
      <c r="F56" s="56"/>
      <c r="G56" s="56"/>
      <c r="H56" s="56"/>
      <c r="I56" s="56"/>
      <c r="J56" s="56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65"/>
      <c r="AE56" s="65"/>
      <c r="AF56" s="71"/>
      <c r="AG56" s="100"/>
      <c r="AH56" s="106"/>
    </row>
    <row r="57" spans="1:36" x14ac:dyDescent="0.2">
      <c r="A57" s="54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65"/>
      <c r="AF57" s="71"/>
      <c r="AG57" s="102"/>
      <c r="AH57" s="74"/>
      <c r="AJ57" s="19" t="s">
        <v>54</v>
      </c>
    </row>
    <row r="58" spans="1:36" ht="13.5" thickBot="1" x14ac:dyDescent="0.25">
      <c r="A58" s="68"/>
      <c r="B58" s="69"/>
      <c r="C58" s="69"/>
      <c r="D58" s="69"/>
      <c r="E58" s="69"/>
      <c r="F58" s="69"/>
      <c r="G58" s="69"/>
      <c r="H58" s="130"/>
      <c r="I58" s="130"/>
      <c r="J58" s="131"/>
      <c r="K58" s="130"/>
      <c r="L58" s="130"/>
      <c r="M58" s="130"/>
      <c r="N58" s="130"/>
      <c r="O58" s="130"/>
      <c r="P58" s="131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69"/>
      <c r="AB58" s="69"/>
      <c r="AC58" s="69"/>
      <c r="AD58" s="69"/>
      <c r="AE58" s="69"/>
      <c r="AF58" s="69"/>
      <c r="AG58" s="72"/>
      <c r="AH58" s="99"/>
    </row>
    <row r="59" spans="1:36" x14ac:dyDescent="0.2">
      <c r="E59" s="20" t="s">
        <v>54</v>
      </c>
      <c r="F59" s="20"/>
      <c r="G59" s="20"/>
      <c r="H59" s="20"/>
      <c r="I59" s="20"/>
      <c r="J59" s="20"/>
      <c r="K59" s="20"/>
      <c r="L59" s="20"/>
      <c r="M59" s="20"/>
      <c r="AJ59" s="19" t="s">
        <v>54</v>
      </c>
    </row>
    <row r="61" spans="1:36" x14ac:dyDescent="0.2">
      <c r="AG61" s="17"/>
    </row>
    <row r="62" spans="1:36" x14ac:dyDescent="0.2">
      <c r="I62" s="2" t="s">
        <v>54</v>
      </c>
      <c r="AI62" s="19" t="s">
        <v>54</v>
      </c>
    </row>
    <row r="63" spans="1:36" x14ac:dyDescent="0.2">
      <c r="P63" s="2" t="s">
        <v>54</v>
      </c>
      <c r="AJ63" s="19" t="s">
        <v>139</v>
      </c>
    </row>
    <row r="64" spans="1:36" x14ac:dyDescent="0.2">
      <c r="G64" s="2" t="s">
        <v>54</v>
      </c>
      <c r="AE64" s="2" t="s">
        <v>54</v>
      </c>
    </row>
    <row r="65" spans="4:35" x14ac:dyDescent="0.2">
      <c r="H65" s="2" t="s">
        <v>54</v>
      </c>
      <c r="I65" s="2" t="s">
        <v>54</v>
      </c>
      <c r="J65" s="2" t="s">
        <v>54</v>
      </c>
      <c r="L65" s="2" t="s">
        <v>54</v>
      </c>
      <c r="N65" s="2" t="s">
        <v>54</v>
      </c>
    </row>
    <row r="66" spans="4:35" x14ac:dyDescent="0.2">
      <c r="D66" s="2" t="s">
        <v>54</v>
      </c>
    </row>
    <row r="67" spans="4:35" x14ac:dyDescent="0.2">
      <c r="N67" s="2" t="s">
        <v>54</v>
      </c>
    </row>
    <row r="71" spans="4:35" x14ac:dyDescent="0.2">
      <c r="AI71" s="19" t="s">
        <v>54</v>
      </c>
    </row>
  </sheetData>
  <sheetProtection algorithmName="SHA-512" hashValue="Owc8aSUePV412brF/q/2ASdYJAYMpTqrgT2pZWBAponll4nrPliuZH9YjqMpeoYwRQaaL/jjDWl7yMfd9R8HDA==" saltValue="x02V20FpZSe12D8Ek+J+Bw==" spinCount="100000" sheet="1" objects="1" scenarios="1"/>
  <mergeCells count="35">
    <mergeCell ref="A2:AG2"/>
    <mergeCell ref="B3:AG3"/>
    <mergeCell ref="X4:X5"/>
    <mergeCell ref="AB4:AB5"/>
    <mergeCell ref="AC4:AC5"/>
    <mergeCell ref="AD4:AD5"/>
    <mergeCell ref="Y4:Y5"/>
    <mergeCell ref="I4:I5"/>
    <mergeCell ref="H4:H5"/>
    <mergeCell ref="P4:P5"/>
    <mergeCell ref="K4:K5"/>
    <mergeCell ref="L4:L5"/>
    <mergeCell ref="Z4:Z5"/>
    <mergeCell ref="U4:U5"/>
    <mergeCell ref="F4:F5"/>
    <mergeCell ref="G4:G5"/>
    <mergeCell ref="J4:J5"/>
    <mergeCell ref="A3:A5"/>
    <mergeCell ref="B4:B5"/>
    <mergeCell ref="C4:C5"/>
    <mergeCell ref="D4:D5"/>
    <mergeCell ref="E4:E5"/>
    <mergeCell ref="T54:X54"/>
    <mergeCell ref="T55:X55"/>
    <mergeCell ref="AE4:AE5"/>
    <mergeCell ref="S4:S5"/>
    <mergeCell ref="R4:R5"/>
    <mergeCell ref="Q4:Q5"/>
    <mergeCell ref="M4:M5"/>
    <mergeCell ref="N4:N5"/>
    <mergeCell ref="O4:O5"/>
    <mergeCell ref="AA4:AA5"/>
    <mergeCell ref="T4:T5"/>
    <mergeCell ref="V4:V5"/>
    <mergeCell ref="W4:W5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9 AF51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4" zoomScaleNormal="100" workbookViewId="0">
      <selection activeCell="I35" sqref="I35"/>
    </sheetView>
  </sheetViews>
  <sheetFormatPr defaultRowHeight="12.75" x14ac:dyDescent="0.2"/>
  <cols>
    <col min="1" max="1" width="30.28515625" customWidth="1"/>
    <col min="2" max="2" width="9.5703125" style="48" customWidth="1"/>
    <col min="3" max="3" width="9.5703125" style="49" customWidth="1"/>
    <col min="4" max="4" width="10.140625" style="48" bestFit="1" customWidth="1"/>
    <col min="5" max="5" width="11.85546875" style="48" customWidth="1"/>
    <col min="6" max="6" width="9.5703125" style="48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3" customFormat="1" ht="42.75" customHeight="1" x14ac:dyDescent="0.2">
      <c r="A1" s="21" t="s">
        <v>57</v>
      </c>
      <c r="B1" s="21" t="s">
        <v>58</v>
      </c>
      <c r="C1" s="21" t="s">
        <v>59</v>
      </c>
      <c r="D1" s="21" t="s">
        <v>60</v>
      </c>
      <c r="E1" s="21" t="s">
        <v>61</v>
      </c>
      <c r="F1" s="21" t="s">
        <v>62</v>
      </c>
      <c r="G1" s="21" t="s">
        <v>63</v>
      </c>
      <c r="H1" s="21" t="s">
        <v>64</v>
      </c>
      <c r="I1" s="21" t="s">
        <v>65</v>
      </c>
      <c r="J1" s="22"/>
      <c r="K1" s="22"/>
      <c r="L1" s="22"/>
      <c r="M1" s="22"/>
    </row>
    <row r="2" spans="1:13" s="28" customFormat="1" x14ac:dyDescent="0.2">
      <c r="A2" s="24" t="s">
        <v>66</v>
      </c>
      <c r="B2" s="24" t="s">
        <v>67</v>
      </c>
      <c r="C2" s="25" t="s">
        <v>68</v>
      </c>
      <c r="D2" s="25">
        <v>-20.444199999999999</v>
      </c>
      <c r="E2" s="25">
        <v>-52.875599999999999</v>
      </c>
      <c r="F2" s="25">
        <v>388</v>
      </c>
      <c r="G2" s="26">
        <v>40405</v>
      </c>
      <c r="H2" s="27">
        <v>1</v>
      </c>
      <c r="I2" s="25" t="s">
        <v>69</v>
      </c>
      <c r="J2" s="22"/>
      <c r="K2" s="22"/>
      <c r="L2" s="22"/>
      <c r="M2" s="22"/>
    </row>
    <row r="3" spans="1:13" ht="12.75" customHeight="1" x14ac:dyDescent="0.2">
      <c r="A3" s="24" t="s">
        <v>0</v>
      </c>
      <c r="B3" s="24" t="s">
        <v>67</v>
      </c>
      <c r="C3" s="25" t="s">
        <v>70</v>
      </c>
      <c r="D3" s="27">
        <v>-23.002500000000001</v>
      </c>
      <c r="E3" s="27">
        <v>-55.3294</v>
      </c>
      <c r="F3" s="27">
        <v>431</v>
      </c>
      <c r="G3" s="29">
        <v>39611</v>
      </c>
      <c r="H3" s="27">
        <v>1</v>
      </c>
      <c r="I3" s="25" t="s">
        <v>71</v>
      </c>
      <c r="J3" s="30"/>
      <c r="K3" s="30"/>
      <c r="L3" s="30"/>
      <c r="M3" s="30"/>
    </row>
    <row r="4" spans="1:13" x14ac:dyDescent="0.2">
      <c r="A4" s="24" t="s">
        <v>1</v>
      </c>
      <c r="B4" s="24" t="s">
        <v>67</v>
      </c>
      <c r="C4" s="25" t="s">
        <v>72</v>
      </c>
      <c r="D4" s="31">
        <v>-20.4756</v>
      </c>
      <c r="E4" s="31">
        <v>-55.783900000000003</v>
      </c>
      <c r="F4" s="31">
        <v>155</v>
      </c>
      <c r="G4" s="29">
        <v>39022</v>
      </c>
      <c r="H4" s="27">
        <v>1</v>
      </c>
      <c r="I4" s="25" t="s">
        <v>73</v>
      </c>
      <c r="J4" s="30"/>
      <c r="K4" s="30"/>
      <c r="L4" s="30"/>
      <c r="M4" s="30"/>
    </row>
    <row r="5" spans="1:13" s="33" customFormat="1" x14ac:dyDescent="0.2">
      <c r="A5" s="24" t="s">
        <v>48</v>
      </c>
      <c r="B5" s="24" t="s">
        <v>67</v>
      </c>
      <c r="C5" s="25" t="s">
        <v>74</v>
      </c>
      <c r="D5" s="31">
        <v>-22.1008</v>
      </c>
      <c r="E5" s="31">
        <v>-56.54</v>
      </c>
      <c r="F5" s="31">
        <v>208</v>
      </c>
      <c r="G5" s="29">
        <v>40764</v>
      </c>
      <c r="H5" s="27">
        <v>1</v>
      </c>
      <c r="I5" s="32" t="s">
        <v>75</v>
      </c>
      <c r="J5" s="30"/>
      <c r="K5" s="30"/>
      <c r="L5" s="30"/>
      <c r="M5" s="30"/>
    </row>
    <row r="6" spans="1:13" s="33" customFormat="1" x14ac:dyDescent="0.2">
      <c r="A6" s="24" t="s">
        <v>55</v>
      </c>
      <c r="B6" s="24" t="s">
        <v>67</v>
      </c>
      <c r="C6" s="25" t="s">
        <v>76</v>
      </c>
      <c r="D6" s="31">
        <v>-21.7514</v>
      </c>
      <c r="E6" s="31">
        <v>-52.470599999999997</v>
      </c>
      <c r="F6" s="31">
        <v>387</v>
      </c>
      <c r="G6" s="29">
        <v>41354</v>
      </c>
      <c r="H6" s="27">
        <v>1</v>
      </c>
      <c r="I6" s="32" t="s">
        <v>77</v>
      </c>
      <c r="J6" s="30"/>
      <c r="K6" s="30"/>
      <c r="L6" s="30"/>
      <c r="M6" s="30"/>
    </row>
    <row r="7" spans="1:13" x14ac:dyDescent="0.2">
      <c r="A7" s="24" t="s">
        <v>2</v>
      </c>
      <c r="B7" s="24" t="s">
        <v>67</v>
      </c>
      <c r="C7" s="25" t="s">
        <v>78</v>
      </c>
      <c r="D7" s="31">
        <v>-20.45</v>
      </c>
      <c r="E7" s="31">
        <v>-54.616599999999998</v>
      </c>
      <c r="F7" s="31">
        <v>530</v>
      </c>
      <c r="G7" s="29">
        <v>37145</v>
      </c>
      <c r="H7" s="27">
        <v>1</v>
      </c>
      <c r="I7" s="25" t="s">
        <v>79</v>
      </c>
      <c r="J7" s="30"/>
      <c r="K7" s="30"/>
      <c r="L7" s="30"/>
      <c r="M7" s="30"/>
    </row>
    <row r="8" spans="1:13" x14ac:dyDescent="0.2">
      <c r="A8" s="24" t="s">
        <v>3</v>
      </c>
      <c r="B8" s="24" t="s">
        <v>67</v>
      </c>
      <c r="C8" s="25" t="s">
        <v>80</v>
      </c>
      <c r="D8" s="27">
        <v>-19.122499999999999</v>
      </c>
      <c r="E8" s="27">
        <v>-51.720799999999997</v>
      </c>
      <c r="F8" s="31">
        <v>516</v>
      </c>
      <c r="G8" s="29">
        <v>39515</v>
      </c>
      <c r="H8" s="27">
        <v>1</v>
      </c>
      <c r="I8" s="25" t="s">
        <v>81</v>
      </c>
      <c r="J8" s="30"/>
      <c r="K8" s="30"/>
      <c r="L8" s="30"/>
      <c r="M8" s="30"/>
    </row>
    <row r="9" spans="1:13" x14ac:dyDescent="0.2">
      <c r="A9" s="24" t="s">
        <v>4</v>
      </c>
      <c r="B9" s="24" t="s">
        <v>67</v>
      </c>
      <c r="C9" s="25" t="s">
        <v>82</v>
      </c>
      <c r="D9" s="31">
        <v>-18.802199999999999</v>
      </c>
      <c r="E9" s="31">
        <v>-52.602800000000002</v>
      </c>
      <c r="F9" s="31">
        <v>818</v>
      </c>
      <c r="G9" s="29">
        <v>39070</v>
      </c>
      <c r="H9" s="27">
        <v>1</v>
      </c>
      <c r="I9" s="25" t="s">
        <v>135</v>
      </c>
      <c r="J9" s="30"/>
      <c r="K9" s="30"/>
      <c r="L9" s="30"/>
      <c r="M9" s="30"/>
    </row>
    <row r="10" spans="1:13" ht="13.5" customHeight="1" x14ac:dyDescent="0.2">
      <c r="A10" s="24" t="s">
        <v>5</v>
      </c>
      <c r="B10" s="24" t="s">
        <v>67</v>
      </c>
      <c r="C10" s="25" t="s">
        <v>83</v>
      </c>
      <c r="D10" s="31">
        <v>-18.996700000000001</v>
      </c>
      <c r="E10" s="31">
        <v>-57.637500000000003</v>
      </c>
      <c r="F10" s="31">
        <v>126</v>
      </c>
      <c r="G10" s="29">
        <v>39017</v>
      </c>
      <c r="H10" s="27">
        <v>1</v>
      </c>
      <c r="I10" s="25" t="s">
        <v>84</v>
      </c>
      <c r="J10" s="30"/>
      <c r="K10" s="30"/>
      <c r="L10" s="30"/>
      <c r="M10" s="30"/>
    </row>
    <row r="11" spans="1:13" ht="13.5" customHeight="1" x14ac:dyDescent="0.2">
      <c r="A11" s="24" t="s">
        <v>50</v>
      </c>
      <c r="B11" s="24" t="s">
        <v>67</v>
      </c>
      <c r="C11" s="25" t="s">
        <v>85</v>
      </c>
      <c r="D11" s="31">
        <v>-18.4922</v>
      </c>
      <c r="E11" s="31">
        <v>-53.167200000000001</v>
      </c>
      <c r="F11" s="31">
        <v>730</v>
      </c>
      <c r="G11" s="29">
        <v>41247</v>
      </c>
      <c r="H11" s="27">
        <v>1</v>
      </c>
      <c r="I11" s="32" t="s">
        <v>86</v>
      </c>
      <c r="J11" s="30"/>
      <c r="K11" s="30"/>
      <c r="L11" s="30"/>
      <c r="M11" s="30"/>
    </row>
    <row r="12" spans="1:13" x14ac:dyDescent="0.2">
      <c r="A12" s="24" t="s">
        <v>6</v>
      </c>
      <c r="B12" s="24" t="s">
        <v>67</v>
      </c>
      <c r="C12" s="25" t="s">
        <v>87</v>
      </c>
      <c r="D12" s="31">
        <v>-18.304400000000001</v>
      </c>
      <c r="E12" s="31">
        <v>-54.440899999999999</v>
      </c>
      <c r="F12" s="31">
        <v>252</v>
      </c>
      <c r="G12" s="29">
        <v>39028</v>
      </c>
      <c r="H12" s="27">
        <v>1</v>
      </c>
      <c r="I12" s="25" t="s">
        <v>88</v>
      </c>
      <c r="J12" s="30"/>
      <c r="K12" s="30"/>
      <c r="L12" s="30"/>
      <c r="M12" s="30"/>
    </row>
    <row r="13" spans="1:13" x14ac:dyDescent="0.2">
      <c r="A13" s="24" t="s">
        <v>7</v>
      </c>
      <c r="B13" s="24" t="s">
        <v>67</v>
      </c>
      <c r="C13" s="25" t="s">
        <v>89</v>
      </c>
      <c r="D13" s="31">
        <v>-22.193899999999999</v>
      </c>
      <c r="E13" s="34">
        <v>-54.9114</v>
      </c>
      <c r="F13" s="31">
        <v>469</v>
      </c>
      <c r="G13" s="29">
        <v>39011</v>
      </c>
      <c r="H13" s="27">
        <v>1</v>
      </c>
      <c r="I13" s="25" t="s">
        <v>90</v>
      </c>
      <c r="J13" s="30"/>
      <c r="K13" s="30"/>
      <c r="L13" s="30"/>
      <c r="M13" s="30"/>
    </row>
    <row r="14" spans="1:13" x14ac:dyDescent="0.2">
      <c r="A14" s="24" t="s">
        <v>91</v>
      </c>
      <c r="B14" s="24" t="s">
        <v>67</v>
      </c>
      <c r="C14" s="25" t="s">
        <v>92</v>
      </c>
      <c r="D14" s="27">
        <v>-23.449400000000001</v>
      </c>
      <c r="E14" s="27">
        <v>-54.181699999999999</v>
      </c>
      <c r="F14" s="27">
        <v>336</v>
      </c>
      <c r="G14" s="29">
        <v>39598</v>
      </c>
      <c r="H14" s="27">
        <v>1</v>
      </c>
      <c r="I14" s="25" t="s">
        <v>93</v>
      </c>
      <c r="J14" s="30"/>
      <c r="K14" s="30"/>
      <c r="L14" s="30"/>
      <c r="M14" s="30"/>
    </row>
    <row r="15" spans="1:13" x14ac:dyDescent="0.2">
      <c r="A15" s="24" t="s">
        <v>9</v>
      </c>
      <c r="B15" s="24" t="s">
        <v>67</v>
      </c>
      <c r="C15" s="25" t="s">
        <v>94</v>
      </c>
      <c r="D15" s="31">
        <v>-22.3</v>
      </c>
      <c r="E15" s="31">
        <v>-53.816600000000001</v>
      </c>
      <c r="F15" s="31">
        <v>373.29</v>
      </c>
      <c r="G15" s="29">
        <v>37662</v>
      </c>
      <c r="H15" s="27">
        <v>1</v>
      </c>
      <c r="I15" s="25" t="s">
        <v>95</v>
      </c>
      <c r="J15" s="30"/>
      <c r="K15" s="30"/>
      <c r="L15" s="30"/>
      <c r="M15" s="30"/>
    </row>
    <row r="16" spans="1:13" s="33" customFormat="1" x14ac:dyDescent="0.2">
      <c r="A16" s="24" t="s">
        <v>49</v>
      </c>
      <c r="B16" s="24" t="s">
        <v>67</v>
      </c>
      <c r="C16" s="25" t="s">
        <v>96</v>
      </c>
      <c r="D16" s="31">
        <v>-21.478200000000001</v>
      </c>
      <c r="E16" s="31">
        <v>-56.136899999999997</v>
      </c>
      <c r="F16" s="31">
        <v>249</v>
      </c>
      <c r="G16" s="29">
        <v>40759</v>
      </c>
      <c r="H16" s="27">
        <v>1</v>
      </c>
      <c r="I16" s="32" t="s">
        <v>97</v>
      </c>
      <c r="J16" s="30"/>
      <c r="K16" s="30"/>
      <c r="L16" s="30"/>
      <c r="M16" s="30"/>
    </row>
    <row r="17" spans="1:13" x14ac:dyDescent="0.2">
      <c r="A17" s="24" t="s">
        <v>10</v>
      </c>
      <c r="B17" s="24" t="s">
        <v>67</v>
      </c>
      <c r="C17" s="25" t="s">
        <v>98</v>
      </c>
      <c r="D17" s="27">
        <v>-22.857199999999999</v>
      </c>
      <c r="E17" s="27">
        <v>-54.605600000000003</v>
      </c>
      <c r="F17" s="27">
        <v>379</v>
      </c>
      <c r="G17" s="29">
        <v>39617</v>
      </c>
      <c r="H17" s="27">
        <v>1</v>
      </c>
      <c r="I17" s="25" t="s">
        <v>99</v>
      </c>
      <c r="J17" s="30"/>
      <c r="K17" s="30"/>
      <c r="L17" s="30"/>
      <c r="M17" s="30"/>
    </row>
    <row r="18" spans="1:13" ht="12.75" customHeight="1" x14ac:dyDescent="0.2">
      <c r="A18" s="24" t="s">
        <v>11</v>
      </c>
      <c r="B18" s="24" t="s">
        <v>67</v>
      </c>
      <c r="C18" s="25" t="s">
        <v>100</v>
      </c>
      <c r="D18" s="31">
        <v>-21.609200000000001</v>
      </c>
      <c r="E18" s="31">
        <v>-55.177799999999998</v>
      </c>
      <c r="F18" s="31">
        <v>401</v>
      </c>
      <c r="G18" s="29">
        <v>39065</v>
      </c>
      <c r="H18" s="27">
        <v>1</v>
      </c>
      <c r="I18" s="25" t="s">
        <v>101</v>
      </c>
      <c r="J18" s="30"/>
      <c r="K18" s="30"/>
      <c r="L18" s="30"/>
      <c r="M18" s="30"/>
    </row>
    <row r="19" spans="1:13" s="33" customFormat="1" x14ac:dyDescent="0.2">
      <c r="A19" s="24" t="s">
        <v>12</v>
      </c>
      <c r="B19" s="24" t="s">
        <v>67</v>
      </c>
      <c r="C19" s="25" t="s">
        <v>102</v>
      </c>
      <c r="D19" s="31">
        <v>-20.395600000000002</v>
      </c>
      <c r="E19" s="31">
        <v>-56.431699999999999</v>
      </c>
      <c r="F19" s="31">
        <v>140</v>
      </c>
      <c r="G19" s="29">
        <v>39023</v>
      </c>
      <c r="H19" s="27">
        <v>1</v>
      </c>
      <c r="I19" s="25" t="s">
        <v>103</v>
      </c>
      <c r="J19" s="30"/>
      <c r="K19" s="30"/>
      <c r="L19" s="30"/>
      <c r="M19" s="30"/>
    </row>
    <row r="20" spans="1:13" x14ac:dyDescent="0.2">
      <c r="A20" s="24" t="s">
        <v>104</v>
      </c>
      <c r="B20" s="24" t="s">
        <v>67</v>
      </c>
      <c r="C20" s="25" t="s">
        <v>105</v>
      </c>
      <c r="D20" s="31">
        <v>-18.988900000000001</v>
      </c>
      <c r="E20" s="31">
        <v>-56.623100000000001</v>
      </c>
      <c r="F20" s="31">
        <v>104</v>
      </c>
      <c r="G20" s="29">
        <v>38932</v>
      </c>
      <c r="H20" s="27">
        <v>1</v>
      </c>
      <c r="I20" s="25" t="s">
        <v>106</v>
      </c>
      <c r="J20" s="30"/>
      <c r="K20" s="30"/>
      <c r="L20" s="30"/>
      <c r="M20" s="30"/>
    </row>
    <row r="21" spans="1:13" s="33" customFormat="1" x14ac:dyDescent="0.2">
      <c r="A21" s="24" t="s">
        <v>14</v>
      </c>
      <c r="B21" s="24" t="s">
        <v>67</v>
      </c>
      <c r="C21" s="25" t="s">
        <v>107</v>
      </c>
      <c r="D21" s="31">
        <v>-19.414300000000001</v>
      </c>
      <c r="E21" s="31">
        <v>-51.1053</v>
      </c>
      <c r="F21" s="31">
        <v>424</v>
      </c>
      <c r="G21" s="29" t="s">
        <v>108</v>
      </c>
      <c r="H21" s="27">
        <v>1</v>
      </c>
      <c r="I21" s="25" t="s">
        <v>109</v>
      </c>
      <c r="J21" s="30"/>
      <c r="K21" s="30"/>
      <c r="L21" s="30"/>
      <c r="M21" s="30"/>
    </row>
    <row r="22" spans="1:13" x14ac:dyDescent="0.2">
      <c r="A22" s="24" t="s">
        <v>15</v>
      </c>
      <c r="B22" s="24" t="s">
        <v>67</v>
      </c>
      <c r="C22" s="25" t="s">
        <v>110</v>
      </c>
      <c r="D22" s="31">
        <v>-22.533300000000001</v>
      </c>
      <c r="E22" s="31">
        <v>-55.533299999999997</v>
      </c>
      <c r="F22" s="31">
        <v>650</v>
      </c>
      <c r="G22" s="29">
        <v>37140</v>
      </c>
      <c r="H22" s="27">
        <v>1</v>
      </c>
      <c r="I22" s="25" t="s">
        <v>111</v>
      </c>
      <c r="J22" s="30"/>
      <c r="K22" s="30"/>
      <c r="L22" s="30"/>
      <c r="M22" s="30"/>
    </row>
    <row r="23" spans="1:13" x14ac:dyDescent="0.2">
      <c r="A23" s="24" t="s">
        <v>16</v>
      </c>
      <c r="B23" s="24" t="s">
        <v>67</v>
      </c>
      <c r="C23" s="25" t="s">
        <v>112</v>
      </c>
      <c r="D23" s="31">
        <v>-21.7058</v>
      </c>
      <c r="E23" s="31">
        <v>-57.5533</v>
      </c>
      <c r="F23" s="31">
        <v>85</v>
      </c>
      <c r="G23" s="29">
        <v>39014</v>
      </c>
      <c r="H23" s="27">
        <v>1</v>
      </c>
      <c r="I23" s="25" t="s">
        <v>113</v>
      </c>
      <c r="J23" s="30"/>
      <c r="K23" s="30"/>
      <c r="L23" s="30"/>
      <c r="M23" s="30"/>
    </row>
    <row r="24" spans="1:13" s="33" customFormat="1" x14ac:dyDescent="0.2">
      <c r="A24" s="24" t="s">
        <v>18</v>
      </c>
      <c r="B24" s="24" t="s">
        <v>67</v>
      </c>
      <c r="C24" s="25" t="s">
        <v>114</v>
      </c>
      <c r="D24" s="31">
        <v>-19.420100000000001</v>
      </c>
      <c r="E24" s="31">
        <v>-54.553100000000001</v>
      </c>
      <c r="F24" s="31">
        <v>647</v>
      </c>
      <c r="G24" s="29">
        <v>39067</v>
      </c>
      <c r="H24" s="27">
        <v>1</v>
      </c>
      <c r="I24" s="25" t="s">
        <v>134</v>
      </c>
      <c r="J24" s="30"/>
      <c r="K24" s="30"/>
      <c r="L24" s="30"/>
      <c r="M24" s="30"/>
    </row>
    <row r="25" spans="1:13" x14ac:dyDescent="0.2">
      <c r="A25" s="24" t="s">
        <v>115</v>
      </c>
      <c r="B25" s="24" t="s">
        <v>67</v>
      </c>
      <c r="C25" s="25" t="s">
        <v>116</v>
      </c>
      <c r="D25" s="27">
        <v>-21.774999999999999</v>
      </c>
      <c r="E25" s="27">
        <v>-54.528100000000002</v>
      </c>
      <c r="F25" s="27">
        <v>329</v>
      </c>
      <c r="G25" s="29">
        <v>39625</v>
      </c>
      <c r="H25" s="27">
        <v>1</v>
      </c>
      <c r="I25" s="25" t="s">
        <v>117</v>
      </c>
      <c r="J25" s="30"/>
      <c r="K25" s="30"/>
      <c r="L25" s="30"/>
      <c r="M25" s="30"/>
    </row>
    <row r="26" spans="1:13" s="38" customFormat="1" ht="15" customHeight="1" x14ac:dyDescent="0.2">
      <c r="A26" s="35" t="s">
        <v>31</v>
      </c>
      <c r="B26" s="35" t="s">
        <v>67</v>
      </c>
      <c r="C26" s="25" t="s">
        <v>118</v>
      </c>
      <c r="D26" s="36">
        <v>-20.9817</v>
      </c>
      <c r="E26" s="36">
        <v>-54.971899999999998</v>
      </c>
      <c r="F26" s="36">
        <v>464</v>
      </c>
      <c r="G26" s="26" t="s">
        <v>119</v>
      </c>
      <c r="H26" s="25">
        <v>1</v>
      </c>
      <c r="I26" s="35" t="s">
        <v>120</v>
      </c>
      <c r="J26" s="37"/>
      <c r="K26" s="37"/>
      <c r="L26" s="37"/>
      <c r="M26" s="37"/>
    </row>
    <row r="27" spans="1:13" s="33" customFormat="1" x14ac:dyDescent="0.2">
      <c r="A27" s="24" t="s">
        <v>19</v>
      </c>
      <c r="B27" s="24" t="s">
        <v>67</v>
      </c>
      <c r="C27" s="25" t="s">
        <v>121</v>
      </c>
      <c r="D27" s="27">
        <v>-23.966899999999999</v>
      </c>
      <c r="E27" s="27">
        <v>-55.0242</v>
      </c>
      <c r="F27" s="27">
        <v>402</v>
      </c>
      <c r="G27" s="29">
        <v>39605</v>
      </c>
      <c r="H27" s="27">
        <v>1</v>
      </c>
      <c r="I27" s="25" t="s">
        <v>122</v>
      </c>
      <c r="J27" s="30"/>
      <c r="K27" s="30"/>
      <c r="L27" s="30"/>
      <c r="M27" s="30"/>
    </row>
    <row r="28" spans="1:13" s="40" customFormat="1" x14ac:dyDescent="0.2">
      <c r="A28" s="35" t="s">
        <v>51</v>
      </c>
      <c r="B28" s="35" t="s">
        <v>67</v>
      </c>
      <c r="C28" s="25" t="s">
        <v>123</v>
      </c>
      <c r="D28" s="25">
        <v>-17.634699999999999</v>
      </c>
      <c r="E28" s="25">
        <v>-54.760100000000001</v>
      </c>
      <c r="F28" s="25">
        <v>486</v>
      </c>
      <c r="G28" s="26" t="s">
        <v>124</v>
      </c>
      <c r="H28" s="25">
        <v>1</v>
      </c>
      <c r="I28" s="27" t="s">
        <v>125</v>
      </c>
      <c r="J28" s="39"/>
      <c r="K28" s="39"/>
      <c r="L28" s="39"/>
      <c r="M28" s="39"/>
    </row>
    <row r="29" spans="1:13" x14ac:dyDescent="0.2">
      <c r="A29" s="24" t="s">
        <v>20</v>
      </c>
      <c r="B29" s="24" t="s">
        <v>67</v>
      </c>
      <c r="C29" s="25" t="s">
        <v>126</v>
      </c>
      <c r="D29" s="27">
        <v>-20.783300000000001</v>
      </c>
      <c r="E29" s="27">
        <v>-51.7</v>
      </c>
      <c r="F29" s="27">
        <v>313</v>
      </c>
      <c r="G29" s="29">
        <v>37137</v>
      </c>
      <c r="H29" s="27">
        <v>1</v>
      </c>
      <c r="I29" s="25" t="s">
        <v>127</v>
      </c>
      <c r="J29" s="30"/>
      <c r="K29" s="30"/>
      <c r="L29" s="30"/>
      <c r="M29" s="30"/>
    </row>
    <row r="30" spans="1:13" ht="18" customHeight="1" x14ac:dyDescent="0.2">
      <c r="A30" s="41"/>
      <c r="B30" s="42"/>
      <c r="C30" s="43"/>
      <c r="D30" s="43"/>
      <c r="E30" s="43"/>
      <c r="F30" s="43"/>
      <c r="G30" s="21" t="s">
        <v>128</v>
      </c>
      <c r="H30" s="25">
        <f>SUM(H2:H29)</f>
        <v>28</v>
      </c>
      <c r="I30" s="41"/>
      <c r="J30" s="30"/>
      <c r="K30" s="30"/>
      <c r="L30" s="30"/>
      <c r="M30" s="30"/>
    </row>
    <row r="31" spans="1:13" x14ac:dyDescent="0.2">
      <c r="A31" s="30" t="s">
        <v>129</v>
      </c>
      <c r="B31" s="44"/>
      <c r="C31" s="44"/>
      <c r="D31" s="44"/>
      <c r="E31" s="44"/>
      <c r="F31" s="44"/>
      <c r="G31" s="30"/>
      <c r="H31" s="45"/>
      <c r="I31" s="30"/>
      <c r="J31" s="30"/>
      <c r="K31" s="30"/>
      <c r="L31" s="30"/>
      <c r="M31" s="30"/>
    </row>
    <row r="32" spans="1:13" x14ac:dyDescent="0.2">
      <c r="A32" s="46" t="s">
        <v>130</v>
      </c>
      <c r="B32" s="47"/>
      <c r="C32" s="47"/>
      <c r="D32" s="47"/>
      <c r="E32" s="47"/>
      <c r="F32" s="47"/>
      <c r="G32" s="30"/>
      <c r="H32" s="30"/>
      <c r="I32" s="30"/>
      <c r="J32" s="30"/>
      <c r="K32" s="30"/>
      <c r="L32" s="30"/>
      <c r="M32" s="30"/>
    </row>
    <row r="33" spans="1:13" x14ac:dyDescent="0.2">
      <c r="A33" s="30"/>
      <c r="B33" s="47"/>
      <c r="C33" s="47"/>
      <c r="D33" s="47"/>
      <c r="E33" s="47"/>
      <c r="F33" s="47"/>
      <c r="G33" s="30"/>
      <c r="H33" s="30"/>
      <c r="I33" s="30"/>
      <c r="J33" s="30"/>
      <c r="K33" s="30"/>
      <c r="L33" s="30"/>
      <c r="M33" s="30"/>
    </row>
    <row r="34" spans="1:13" x14ac:dyDescent="0.2">
      <c r="A34" s="30"/>
      <c r="B34" s="47"/>
      <c r="C34" s="47"/>
      <c r="D34" s="47"/>
      <c r="E34" s="47"/>
      <c r="F34" s="47"/>
      <c r="G34" s="30"/>
      <c r="H34" s="30"/>
      <c r="I34" s="30"/>
      <c r="J34" s="30"/>
      <c r="K34" s="30"/>
      <c r="L34" s="30"/>
      <c r="M34" s="30"/>
    </row>
    <row r="35" spans="1:13" x14ac:dyDescent="0.2">
      <c r="A35" s="30"/>
      <c r="B35" s="47"/>
      <c r="C35" s="47"/>
      <c r="D35" s="47"/>
      <c r="E35" s="47"/>
      <c r="F35" s="47"/>
      <c r="G35" s="30"/>
      <c r="H35" s="30"/>
      <c r="I35" s="30"/>
      <c r="J35" s="30"/>
      <c r="K35" s="30"/>
      <c r="L35" s="30"/>
      <c r="M35" s="30"/>
    </row>
    <row r="36" spans="1:13" x14ac:dyDescent="0.2">
      <c r="A36" s="30"/>
      <c r="B36" s="47"/>
      <c r="C36" s="47"/>
      <c r="D36" s="47"/>
      <c r="E36" s="47"/>
      <c r="F36" s="47"/>
      <c r="G36" s="30"/>
      <c r="H36" s="30"/>
      <c r="I36" s="30"/>
      <c r="J36" s="30"/>
      <c r="K36" s="30"/>
      <c r="L36" s="30"/>
      <c r="M36" s="30"/>
    </row>
    <row r="37" spans="1:13" x14ac:dyDescent="0.2">
      <c r="A37" s="30"/>
      <c r="B37" s="47"/>
      <c r="C37" s="47"/>
      <c r="D37" s="47"/>
      <c r="E37" s="47"/>
      <c r="F37" s="47"/>
      <c r="G37" s="30"/>
      <c r="H37" s="30"/>
      <c r="I37" s="30"/>
      <c r="J37" s="30"/>
      <c r="K37" s="30"/>
      <c r="L37" s="30"/>
      <c r="M37" s="30"/>
    </row>
    <row r="38" spans="1:13" x14ac:dyDescent="0.2">
      <c r="A38" s="30"/>
      <c r="B38" s="47"/>
      <c r="C38" s="47"/>
      <c r="D38" s="47"/>
      <c r="E38" s="47"/>
      <c r="F38" s="47"/>
      <c r="G38" s="30"/>
      <c r="H38" s="30"/>
      <c r="I38" s="30"/>
      <c r="J38" s="30"/>
      <c r="K38" s="30"/>
      <c r="L38" s="30"/>
      <c r="M38" s="30"/>
    </row>
    <row r="39" spans="1:13" x14ac:dyDescent="0.2">
      <c r="A39" s="30"/>
      <c r="B39" s="47"/>
      <c r="C39" s="47"/>
      <c r="D39" s="47"/>
      <c r="E39" s="47"/>
      <c r="F39" s="47"/>
      <c r="G39" s="30"/>
      <c r="H39" s="30"/>
      <c r="I39" s="30"/>
      <c r="J39" s="30"/>
      <c r="K39" s="30"/>
      <c r="L39" s="30"/>
      <c r="M39" s="30"/>
    </row>
    <row r="40" spans="1:13" x14ac:dyDescent="0.2">
      <c r="A40" s="30"/>
      <c r="B40" s="47"/>
      <c r="C40" s="47"/>
      <c r="D40" s="47"/>
      <c r="E40" s="47"/>
      <c r="F40" s="47"/>
      <c r="G40" s="30"/>
      <c r="H40" s="30"/>
      <c r="I40" s="30"/>
      <c r="J40" s="30"/>
      <c r="K40" s="30"/>
      <c r="L40" s="30"/>
      <c r="M40" s="30"/>
    </row>
    <row r="41" spans="1:13" x14ac:dyDescent="0.2">
      <c r="A41" s="30"/>
      <c r="B41" s="47"/>
      <c r="C41" s="47"/>
      <c r="D41" s="47"/>
      <c r="E41" s="47"/>
      <c r="F41" s="47"/>
      <c r="G41" s="30"/>
      <c r="H41" s="30"/>
      <c r="I41" s="30"/>
      <c r="J41" s="30"/>
      <c r="K41" s="30"/>
      <c r="L41" s="30"/>
      <c r="M41" s="30"/>
    </row>
    <row r="42" spans="1:13" x14ac:dyDescent="0.2">
      <c r="A42" s="30"/>
      <c r="B42" s="47"/>
      <c r="C42" s="47"/>
      <c r="D42" s="47"/>
      <c r="E42" s="47"/>
      <c r="F42" s="47"/>
      <c r="G42" s="30"/>
      <c r="H42" s="30"/>
      <c r="I42" s="30"/>
      <c r="J42" s="30"/>
      <c r="K42" s="30"/>
      <c r="L42" s="30"/>
      <c r="M42" s="30"/>
    </row>
    <row r="43" spans="1:13" x14ac:dyDescent="0.2">
      <c r="A43" s="30"/>
      <c r="B43" s="47"/>
      <c r="C43" s="47"/>
      <c r="D43" s="47"/>
      <c r="E43" s="47"/>
      <c r="F43" s="47"/>
      <c r="G43" s="30"/>
      <c r="H43" s="30"/>
      <c r="I43" s="30"/>
      <c r="J43" s="30"/>
      <c r="K43" s="30"/>
      <c r="L43" s="30"/>
      <c r="M43" s="30"/>
    </row>
    <row r="44" spans="1:13" x14ac:dyDescent="0.2">
      <c r="A44" s="30"/>
      <c r="B44" s="47"/>
      <c r="C44" s="47"/>
      <c r="D44" s="47"/>
      <c r="E44" s="47"/>
      <c r="F44" s="47"/>
      <c r="G44" s="30"/>
      <c r="H44" s="30"/>
      <c r="I44" s="30"/>
      <c r="J44" s="30"/>
      <c r="K44" s="30"/>
      <c r="L44" s="30"/>
      <c r="M44" s="30"/>
    </row>
    <row r="45" spans="1:13" x14ac:dyDescent="0.2">
      <c r="A45" s="30"/>
      <c r="B45" s="47"/>
      <c r="C45" s="47"/>
      <c r="D45" s="47"/>
      <c r="E45" s="47"/>
      <c r="F45" s="47"/>
      <c r="G45" s="30"/>
      <c r="H45" s="30"/>
      <c r="I45" s="30"/>
      <c r="J45" s="30"/>
      <c r="K45" s="30"/>
      <c r="L45" s="30"/>
      <c r="M45" s="30"/>
    </row>
    <row r="46" spans="1:13" x14ac:dyDescent="0.2">
      <c r="A46" s="30"/>
      <c r="B46" s="47"/>
      <c r="C46" s="47"/>
      <c r="D46" s="47"/>
      <c r="E46" s="47"/>
      <c r="F46" s="47"/>
      <c r="G46" s="30"/>
      <c r="H46" s="30"/>
      <c r="I46" s="30"/>
      <c r="J46" s="30"/>
      <c r="K46" s="30"/>
      <c r="L46" s="30"/>
      <c r="M46" s="30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zoomScale="90" zoomScaleNormal="90" workbookViewId="0">
      <selection activeCell="AI69" sqref="AI6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1" bestFit="1" customWidth="1"/>
  </cols>
  <sheetData>
    <row r="1" spans="1:34" ht="20.100000000000001" customHeight="1" thickBot="1" x14ac:dyDescent="0.25">
      <c r="A1" s="150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4" ht="20.100000000000001" customHeight="1" x14ac:dyDescent="0.2">
      <c r="A2" s="148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s="4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49">
        <v>30</v>
      </c>
      <c r="AF3" s="81" t="s">
        <v>41</v>
      </c>
      <c r="AG3" s="89" t="s">
        <v>40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81" t="s">
        <v>39</v>
      </c>
      <c r="AG4" s="89" t="s">
        <v>39</v>
      </c>
    </row>
    <row r="5" spans="1:34" s="5" customFormat="1" ht="20.100000000000001" customHeight="1" x14ac:dyDescent="0.2">
      <c r="A5" s="139" t="s">
        <v>47</v>
      </c>
      <c r="B5" s="73">
        <f>[1]Junho!$C$5</f>
        <v>27.2</v>
      </c>
      <c r="C5" s="73">
        <f>[1]Junho!$C$6</f>
        <v>29.5</v>
      </c>
      <c r="D5" s="73">
        <f>[1]Junho!$C$7</f>
        <v>24.3</v>
      </c>
      <c r="E5" s="73">
        <f>[1]Junho!$C$8</f>
        <v>24.7</v>
      </c>
      <c r="F5" s="73">
        <f>[1]Junho!$C$9</f>
        <v>24.8</v>
      </c>
      <c r="G5" s="73">
        <f>[1]Junho!$C$10</f>
        <v>27.2</v>
      </c>
      <c r="H5" s="73">
        <f>[1]Junho!$C$11</f>
        <v>22.6</v>
      </c>
      <c r="I5" s="73">
        <f>[1]Junho!$C$12</f>
        <v>23.5</v>
      </c>
      <c r="J5" s="73">
        <f>[1]Junho!$C$13</f>
        <v>30.3</v>
      </c>
      <c r="K5" s="73">
        <f>[1]Junho!$C$14</f>
        <v>34.6</v>
      </c>
      <c r="L5" s="73">
        <f>[1]Junho!$C$15</f>
        <v>34.299999999999997</v>
      </c>
      <c r="M5" s="73">
        <f>[1]Junho!$C$16</f>
        <v>33.4</v>
      </c>
      <c r="N5" s="73">
        <f>[1]Junho!$C$17</f>
        <v>24.6</v>
      </c>
      <c r="O5" s="73">
        <f>[1]Junho!$C$18</f>
        <v>23.9</v>
      </c>
      <c r="P5" s="73">
        <f>[1]Junho!$C$19</f>
        <v>25.4</v>
      </c>
      <c r="Q5" s="73">
        <f>[1]Junho!$C$20</f>
        <v>25.4</v>
      </c>
      <c r="R5" s="73">
        <f>[1]Junho!$C$21</f>
        <v>27</v>
      </c>
      <c r="S5" s="73">
        <f>[1]Junho!$C$22</f>
        <v>29.2</v>
      </c>
      <c r="T5" s="73">
        <f>[1]Junho!$C$23</f>
        <v>30.2</v>
      </c>
      <c r="U5" s="73">
        <f>[1]Junho!$C$24</f>
        <v>31.6</v>
      </c>
      <c r="V5" s="73">
        <f>[1]Junho!$C$25</f>
        <v>32.799999999999997</v>
      </c>
      <c r="W5" s="73">
        <f>[1]Junho!$C$26</f>
        <v>33.299999999999997</v>
      </c>
      <c r="X5" s="73">
        <f>[1]Junho!$C$27</f>
        <v>34</v>
      </c>
      <c r="Y5" s="73">
        <f>[1]Junho!$C$28</f>
        <v>33.5</v>
      </c>
      <c r="Z5" s="73">
        <f>[1]Junho!$C$29</f>
        <v>33.700000000000003</v>
      </c>
      <c r="AA5" s="73">
        <f>[1]Junho!$C$30</f>
        <v>32.4</v>
      </c>
      <c r="AB5" s="73">
        <f>[1]Junho!$C$31</f>
        <v>33.9</v>
      </c>
      <c r="AC5" s="73">
        <f>[1]Junho!$C$32</f>
        <v>33.9</v>
      </c>
      <c r="AD5" s="73">
        <f>[1]Junho!$C$33</f>
        <v>33</v>
      </c>
      <c r="AE5" s="73">
        <f>[1]Junho!$C$34</f>
        <v>32.700000000000003</v>
      </c>
      <c r="AF5" s="82">
        <f t="shared" ref="AF5:AF13" si="1">MAX(B5:AE5)</f>
        <v>34.6</v>
      </c>
      <c r="AG5" s="90">
        <f t="shared" ref="AG5:AG13" si="2">AVERAGE(B5:AE5)</f>
        <v>29.563333333333329</v>
      </c>
    </row>
    <row r="6" spans="1:34" ht="17.100000000000001" customHeight="1" x14ac:dyDescent="0.2">
      <c r="A6" s="139" t="s">
        <v>0</v>
      </c>
      <c r="B6" s="73">
        <f>[2]Junho!$C$5</f>
        <v>23.3</v>
      </c>
      <c r="C6" s="73">
        <f>[2]Junho!$C$6</f>
        <v>18.100000000000001</v>
      </c>
      <c r="D6" s="73">
        <f>[2]Junho!$C$7</f>
        <v>14.1</v>
      </c>
      <c r="E6" s="73">
        <f>[2]Junho!$C$8</f>
        <v>16.2</v>
      </c>
      <c r="F6" s="73">
        <f>[2]Junho!$C$9</f>
        <v>17.3</v>
      </c>
      <c r="G6" s="73">
        <f>[2]Junho!$C$10</f>
        <v>15.8</v>
      </c>
      <c r="H6" s="73">
        <f>[2]Junho!$C$11</f>
        <v>15.4</v>
      </c>
      <c r="I6" s="73">
        <f>[2]Junho!$C$12</f>
        <v>18.8</v>
      </c>
      <c r="J6" s="73">
        <f>[2]Junho!$C$13</f>
        <v>21.9</v>
      </c>
      <c r="K6" s="73">
        <f>[2]Junho!$C$14</f>
        <v>27.2</v>
      </c>
      <c r="L6" s="73">
        <f>[2]Junho!$C$15</f>
        <v>26.3</v>
      </c>
      <c r="M6" s="73">
        <f>[2]Junho!$C$16</f>
        <v>29.3</v>
      </c>
      <c r="N6" s="73">
        <f>[2]Junho!$C$17</f>
        <v>18</v>
      </c>
      <c r="O6" s="73">
        <f>[2]Junho!$C$18</f>
        <v>13.7</v>
      </c>
      <c r="P6" s="73">
        <f>[2]Junho!$C$19</f>
        <v>15.1</v>
      </c>
      <c r="Q6" s="73">
        <f>[2]Junho!$C$20</f>
        <v>19</v>
      </c>
      <c r="R6" s="73">
        <f>[2]Junho!$C$21</f>
        <v>20.3</v>
      </c>
      <c r="S6" s="73">
        <f>[2]Junho!$C$22</f>
        <v>24.2</v>
      </c>
      <c r="T6" s="73">
        <f>[2]Junho!$C$23</f>
        <v>25.9</v>
      </c>
      <c r="U6" s="73">
        <f>[2]Junho!$C$24</f>
        <v>27.4</v>
      </c>
      <c r="V6" s="73">
        <f>[2]Junho!$C$25</f>
        <v>28.4</v>
      </c>
      <c r="W6" s="73">
        <f>[2]Junho!$C$26</f>
        <v>29.4</v>
      </c>
      <c r="X6" s="73">
        <f>[2]Junho!$C$27</f>
        <v>29.9</v>
      </c>
      <c r="Y6" s="73">
        <f>[2]Junho!$C$28</f>
        <v>29.1</v>
      </c>
      <c r="Z6" s="73">
        <f>[2]Junho!$C$29</f>
        <v>22.3</v>
      </c>
      <c r="AA6" s="73">
        <f>[2]Junho!$C$30</f>
        <v>24.8</v>
      </c>
      <c r="AB6" s="73">
        <f>[2]Junho!$C$31</f>
        <v>28.3</v>
      </c>
      <c r="AC6" s="73">
        <f>[2]Junho!$C$32</f>
        <v>27.3</v>
      </c>
      <c r="AD6" s="73">
        <f>[2]Junho!$C$33</f>
        <v>30.1</v>
      </c>
      <c r="AE6" s="73">
        <f>[2]Junho!$C$34</f>
        <v>29.1</v>
      </c>
      <c r="AF6" s="83">
        <f t="shared" si="1"/>
        <v>30.1</v>
      </c>
      <c r="AG6" s="77">
        <f t="shared" si="2"/>
        <v>22.86666666666666</v>
      </c>
    </row>
    <row r="7" spans="1:34" ht="17.100000000000001" customHeight="1" x14ac:dyDescent="0.2">
      <c r="A7" s="139" t="s">
        <v>1</v>
      </c>
      <c r="B7" s="73">
        <f>[3]Junho!$C$5</f>
        <v>24.4</v>
      </c>
      <c r="C7" s="73">
        <f>[3]Junho!$C$6</f>
        <v>18.8</v>
      </c>
      <c r="D7" s="73">
        <f>[3]Junho!$C$7</f>
        <v>18.899999999999999</v>
      </c>
      <c r="E7" s="73">
        <f>[3]Junho!$C$8</f>
        <v>19.600000000000001</v>
      </c>
      <c r="F7" s="73">
        <f>[3]Junho!$C$9</f>
        <v>22.6</v>
      </c>
      <c r="G7" s="73">
        <f>[3]Junho!$C$10</f>
        <v>22.9</v>
      </c>
      <c r="H7" s="73">
        <f>[3]Junho!$C$11</f>
        <v>21.5</v>
      </c>
      <c r="I7" s="73">
        <f>[3]Junho!$C$12</f>
        <v>21.9</v>
      </c>
      <c r="J7" s="73">
        <f>[3]Junho!$C$13</f>
        <v>28.8</v>
      </c>
      <c r="K7" s="73">
        <f>[3]Junho!$C$14</f>
        <v>30.2</v>
      </c>
      <c r="L7" s="73">
        <f>[3]Junho!$C$15</f>
        <v>31.7</v>
      </c>
      <c r="M7" s="73">
        <f>[3]Junho!$C$16</f>
        <v>27.4</v>
      </c>
      <c r="N7" s="73">
        <f>[3]Junho!$C$17</f>
        <v>23</v>
      </c>
      <c r="O7" s="73">
        <f>[3]Junho!$C$18</f>
        <v>20.8</v>
      </c>
      <c r="P7" s="73">
        <f>[3]Junho!$C$19</f>
        <v>21.2</v>
      </c>
      <c r="Q7" s="73">
        <f>[3]Junho!$C$20</f>
        <v>21.4</v>
      </c>
      <c r="R7" s="73">
        <f>[3]Junho!$C$21</f>
        <v>24.5</v>
      </c>
      <c r="S7" s="73">
        <f>[3]Junho!$C$22</f>
        <v>27.7</v>
      </c>
      <c r="T7" s="73">
        <f>[3]Junho!$C$23</f>
        <v>30.3</v>
      </c>
      <c r="U7" s="73">
        <f>[3]Junho!$C$24</f>
        <v>31.8</v>
      </c>
      <c r="V7" s="73">
        <f>[3]Junho!$C$25</f>
        <v>32.5</v>
      </c>
      <c r="W7" s="73">
        <f>[3]Junho!$C$26</f>
        <v>32.299999999999997</v>
      </c>
      <c r="X7" s="73">
        <f>[3]Junho!$C$27</f>
        <v>32.700000000000003</v>
      </c>
      <c r="Y7" s="73">
        <f>[3]Junho!$C$28</f>
        <v>31.8</v>
      </c>
      <c r="Z7" s="73">
        <f>[3]Junho!$C$29</f>
        <v>29.3</v>
      </c>
      <c r="AA7" s="73">
        <f>[3]Junho!$C$30</f>
        <v>31.5</v>
      </c>
      <c r="AB7" s="73">
        <f>[3]Junho!$C$31</f>
        <v>32.799999999999997</v>
      </c>
      <c r="AC7" s="73">
        <f>[3]Junho!$C$32</f>
        <v>32.700000000000003</v>
      </c>
      <c r="AD7" s="73">
        <f>[3]Junho!$C$33</f>
        <v>32.9</v>
      </c>
      <c r="AE7" s="73">
        <f>[3]Junho!$C$34</f>
        <v>32.299999999999997</v>
      </c>
      <c r="AF7" s="83">
        <f t="shared" si="1"/>
        <v>32.9</v>
      </c>
      <c r="AG7" s="77">
        <f t="shared" si="2"/>
        <v>27.006666666666661</v>
      </c>
    </row>
    <row r="8" spans="1:34" ht="17.100000000000001" customHeight="1" x14ac:dyDescent="0.2">
      <c r="A8" s="139" t="s">
        <v>55</v>
      </c>
      <c r="B8" s="73">
        <f>[4]Junho!$C$5</f>
        <v>26.6</v>
      </c>
      <c r="C8" s="73">
        <f>[4]Junho!$C$6</f>
        <v>26.2</v>
      </c>
      <c r="D8" s="73">
        <f>[4]Junho!$C$7</f>
        <v>22.1</v>
      </c>
      <c r="E8" s="73">
        <f>[4]Junho!$C$8</f>
        <v>20.8</v>
      </c>
      <c r="F8" s="73">
        <f>[4]Junho!$C$9</f>
        <v>26.4</v>
      </c>
      <c r="G8" s="73">
        <f>[4]Junho!$C$10</f>
        <v>24.9</v>
      </c>
      <c r="H8" s="73">
        <f>[4]Junho!$C$11</f>
        <v>22.1</v>
      </c>
      <c r="I8" s="73">
        <f>[4]Junho!$C$12</f>
        <v>21.4</v>
      </c>
      <c r="J8" s="73">
        <f>[4]Junho!$C$13</f>
        <v>27.7</v>
      </c>
      <c r="K8" s="73">
        <f>[4]Junho!$C$14</f>
        <v>30.7</v>
      </c>
      <c r="L8" s="73">
        <f>[4]Junho!$C$15</f>
        <v>33.6</v>
      </c>
      <c r="M8" s="73">
        <f>[4]Junho!$C$16</f>
        <v>27.6</v>
      </c>
      <c r="N8" s="73">
        <f>[4]Junho!$C$17</f>
        <v>22.4</v>
      </c>
      <c r="O8" s="73">
        <f>[4]Junho!$C$18</f>
        <v>23.3</v>
      </c>
      <c r="P8" s="73">
        <f>[4]Junho!$C$19</f>
        <v>21.9</v>
      </c>
      <c r="Q8" s="73">
        <f>[4]Junho!$C$20</f>
        <v>23.8</v>
      </c>
      <c r="R8" s="73">
        <f>[4]Junho!$C$21</f>
        <v>24.6</v>
      </c>
      <c r="S8" s="73">
        <f>[4]Junho!$C$22</f>
        <v>26.3</v>
      </c>
      <c r="T8" s="73">
        <f>[4]Junho!$C$23</f>
        <v>27.3</v>
      </c>
      <c r="U8" s="73">
        <f>[4]Junho!$C$24</f>
        <v>29.3</v>
      </c>
      <c r="V8" s="73">
        <f>[4]Junho!$C$25</f>
        <v>31.2</v>
      </c>
      <c r="W8" s="73">
        <f>[4]Junho!$C$26</f>
        <v>30.6</v>
      </c>
      <c r="X8" s="73">
        <f>[4]Junho!$C$27</f>
        <v>32.299999999999997</v>
      </c>
      <c r="Y8" s="73">
        <f>[4]Junho!$C$28</f>
        <v>32.6</v>
      </c>
      <c r="Z8" s="73">
        <f>[4]Junho!$C$29</f>
        <v>32.1</v>
      </c>
      <c r="AA8" s="73">
        <f>[4]Junho!$C$30</f>
        <v>30.8</v>
      </c>
      <c r="AB8" s="73">
        <f>[4]Junho!$C$31</f>
        <v>32.299999999999997</v>
      </c>
      <c r="AC8" s="73">
        <f>[4]Junho!$C$32</f>
        <v>31.4</v>
      </c>
      <c r="AD8" s="73">
        <f>[4]Junho!$C$33</f>
        <v>31.8</v>
      </c>
      <c r="AE8" s="73">
        <f>[4]Junho!$C$34</f>
        <v>31.8</v>
      </c>
      <c r="AF8" s="83">
        <f t="shared" ref="AF8" si="3">MAX(B8:AE8)</f>
        <v>33.6</v>
      </c>
      <c r="AG8" s="77">
        <f t="shared" ref="AG8" si="4">AVERAGE(B8:AE8)</f>
        <v>27.529999999999994</v>
      </c>
    </row>
    <row r="9" spans="1:34" ht="17.100000000000001" customHeight="1" x14ac:dyDescent="0.2">
      <c r="A9" s="139" t="s">
        <v>48</v>
      </c>
      <c r="B9" s="73">
        <f>[5]Junho!$C$5</f>
        <v>23</v>
      </c>
      <c r="C9" s="73">
        <f>[5]Junho!$C$6</f>
        <v>15.6</v>
      </c>
      <c r="D9" s="73">
        <f>[5]Junho!$C$7</f>
        <v>13.9</v>
      </c>
      <c r="E9" s="73">
        <f>[5]Junho!$C$8</f>
        <v>13.9</v>
      </c>
      <c r="F9" s="73">
        <f>[5]Junho!$C$9</f>
        <v>14.6</v>
      </c>
      <c r="G9" s="73">
        <f>[5]Junho!$C$10</f>
        <v>17</v>
      </c>
      <c r="H9" s="73">
        <f>[5]Junho!$C$11</f>
        <v>14.5</v>
      </c>
      <c r="I9" s="73">
        <f>[5]Junho!$C$12</f>
        <v>21.3</v>
      </c>
      <c r="J9" s="73">
        <f>[5]Junho!$C$13</f>
        <v>26.8</v>
      </c>
      <c r="K9" s="73">
        <f>[5]Junho!$C$14</f>
        <v>30.5</v>
      </c>
      <c r="L9" s="73">
        <f>[5]Junho!$C$15</f>
        <v>28.5</v>
      </c>
      <c r="M9" s="73">
        <f>[5]Junho!$C$16</f>
        <v>29.6</v>
      </c>
      <c r="N9" s="73">
        <f>[5]Junho!$C$17</f>
        <v>18.600000000000001</v>
      </c>
      <c r="O9" s="73">
        <f>[5]Junho!$C$18</f>
        <v>13.9</v>
      </c>
      <c r="P9" s="73">
        <f>[5]Junho!$C$19</f>
        <v>15.9</v>
      </c>
      <c r="Q9" s="73">
        <f>[5]Junho!$C$20</f>
        <v>18.2</v>
      </c>
      <c r="R9" s="73">
        <f>[5]Junho!$C$21</f>
        <v>21.4</v>
      </c>
      <c r="S9" s="73">
        <f>[5]Junho!$C$22</f>
        <v>26.3</v>
      </c>
      <c r="T9" s="73">
        <f>[5]Junho!$C$23</f>
        <v>28.9</v>
      </c>
      <c r="U9" s="73">
        <f>[5]Junho!$C$24</f>
        <v>30.1</v>
      </c>
      <c r="V9" s="73">
        <f>[5]Junho!$C$25</f>
        <v>30.8</v>
      </c>
      <c r="W9" s="73">
        <f>[5]Junho!$C$26</f>
        <v>30.7</v>
      </c>
      <c r="X9" s="73">
        <f>[5]Junho!$C$27</f>
        <v>31.2</v>
      </c>
      <c r="Y9" s="73">
        <f>[5]Junho!$C$28</f>
        <v>29.3</v>
      </c>
      <c r="Z9" s="73">
        <f>[5]Junho!$C$29</f>
        <v>21.1</v>
      </c>
      <c r="AA9" s="73">
        <f>[5]Junho!$C$30</f>
        <v>30.8</v>
      </c>
      <c r="AB9" s="73">
        <f>[5]Junho!$C$31</f>
        <v>32.299999999999997</v>
      </c>
      <c r="AC9" s="73">
        <f>[5]Junho!$C$32</f>
        <v>31.4</v>
      </c>
      <c r="AD9" s="73">
        <f>[5]Junho!$C$33</f>
        <v>31.5</v>
      </c>
      <c r="AE9" s="73">
        <f>[5]Junho!$C$34</f>
        <v>31.9</v>
      </c>
      <c r="AF9" s="83">
        <f t="shared" si="1"/>
        <v>32.299999999999997</v>
      </c>
      <c r="AG9" s="77">
        <f t="shared" si="2"/>
        <v>24.11666666666666</v>
      </c>
      <c r="AH9" s="19" t="s">
        <v>54</v>
      </c>
    </row>
    <row r="10" spans="1:34" ht="17.100000000000001" customHeight="1" x14ac:dyDescent="0.2">
      <c r="A10" s="139" t="s">
        <v>2</v>
      </c>
      <c r="B10" s="73">
        <f>[6]Junho!$C$5</f>
        <v>23</v>
      </c>
      <c r="C10" s="73">
        <f>[6]Junho!$C$6</f>
        <v>19.899999999999999</v>
      </c>
      <c r="D10" s="73">
        <f>[6]Junho!$C$7</f>
        <v>20.9</v>
      </c>
      <c r="E10" s="73">
        <f>[6]Junho!$C$8</f>
        <v>23.8</v>
      </c>
      <c r="F10" s="73">
        <f>[6]Junho!$C$9</f>
        <v>22.1</v>
      </c>
      <c r="G10" s="73">
        <f>[6]Junho!$C$10</f>
        <v>23.4</v>
      </c>
      <c r="H10" s="73">
        <f>[6]Junho!$C$11</f>
        <v>19.399999999999999</v>
      </c>
      <c r="I10" s="73">
        <f>[6]Junho!$C$12</f>
        <v>23.8</v>
      </c>
      <c r="J10" s="73">
        <f>[6]Junho!$C$13</f>
        <v>28.7</v>
      </c>
      <c r="K10" s="73">
        <f>[6]Junho!$C$14</f>
        <v>28</v>
      </c>
      <c r="L10" s="73">
        <f>[6]Junho!$C$15</f>
        <v>29.6</v>
      </c>
      <c r="M10" s="73">
        <f>[6]Junho!$C$16</f>
        <v>27.7</v>
      </c>
      <c r="N10" s="73">
        <f>[6]Junho!$C$17</f>
        <v>22</v>
      </c>
      <c r="O10" s="73">
        <f>[6]Junho!$C$18</f>
        <v>20.3</v>
      </c>
      <c r="P10" s="73">
        <f>[6]Junho!$C$19</f>
        <v>22.1</v>
      </c>
      <c r="Q10" s="73">
        <f>[6]Junho!$C$20</f>
        <v>22.3</v>
      </c>
      <c r="R10" s="73">
        <f>[6]Junho!$C$21</f>
        <v>25.2</v>
      </c>
      <c r="S10" s="73">
        <f>[6]Junho!$C$22</f>
        <v>27.5</v>
      </c>
      <c r="T10" s="73">
        <f>[6]Junho!$C$23</f>
        <v>28.7</v>
      </c>
      <c r="U10" s="73">
        <f>[6]Junho!$C$24</f>
        <v>30.1</v>
      </c>
      <c r="V10" s="73">
        <f>[6]Junho!$C$25</f>
        <v>30.5</v>
      </c>
      <c r="W10" s="73">
        <f>[6]Junho!$C$26</f>
        <v>30.1</v>
      </c>
      <c r="X10" s="73">
        <f>[6]Junho!$C$27</f>
        <v>30.4</v>
      </c>
      <c r="Y10" s="73">
        <f>[6]Junho!$C$28</f>
        <v>30.7</v>
      </c>
      <c r="Z10" s="73">
        <f>[6]Junho!$C$29</f>
        <v>31</v>
      </c>
      <c r="AA10" s="73">
        <f>[6]Junho!$C$30</f>
        <v>30.4</v>
      </c>
      <c r="AB10" s="73">
        <f>[6]Junho!$C$31</f>
        <v>30.7</v>
      </c>
      <c r="AC10" s="73">
        <f>[6]Junho!$C$32</f>
        <v>31.1</v>
      </c>
      <c r="AD10" s="73">
        <f>[6]Junho!$C$33</f>
        <v>30.3</v>
      </c>
      <c r="AE10" s="73">
        <f>[6]Junho!$C$34</f>
        <v>30</v>
      </c>
      <c r="AF10" s="83">
        <f t="shared" si="1"/>
        <v>31.1</v>
      </c>
      <c r="AG10" s="77">
        <f t="shared" si="2"/>
        <v>26.456666666666667</v>
      </c>
    </row>
    <row r="11" spans="1:34" ht="17.100000000000001" customHeight="1" x14ac:dyDescent="0.2">
      <c r="A11" s="139" t="s">
        <v>3</v>
      </c>
      <c r="B11" s="73">
        <f>[7]Junho!$C$5</f>
        <v>30.9</v>
      </c>
      <c r="C11" s="73">
        <f>[7]Junho!$C$6</f>
        <v>29.8</v>
      </c>
      <c r="D11" s="73">
        <f>[7]Junho!$C$7</f>
        <v>25.3</v>
      </c>
      <c r="E11" s="73">
        <f>[7]Junho!$C$8</f>
        <v>29.7</v>
      </c>
      <c r="F11" s="73">
        <f>[7]Junho!$C$9</f>
        <v>30</v>
      </c>
      <c r="G11" s="73">
        <f>[7]Junho!$C$10</f>
        <v>26.5</v>
      </c>
      <c r="H11" s="73">
        <f>[7]Junho!$C$11</f>
        <v>25</v>
      </c>
      <c r="I11" s="73">
        <f>[7]Junho!$C$12</f>
        <v>24.7</v>
      </c>
      <c r="J11" s="73">
        <f>[7]Junho!$C$13</f>
        <v>29.5</v>
      </c>
      <c r="K11" s="73">
        <f>[7]Junho!$C$14</f>
        <v>34.200000000000003</v>
      </c>
      <c r="L11" s="73">
        <f>[7]Junho!$C$15</f>
        <v>32.4</v>
      </c>
      <c r="M11" s="73">
        <f>[7]Junho!$C$16</f>
        <v>33.5</v>
      </c>
      <c r="N11" s="73">
        <f>[7]Junho!$C$17</f>
        <v>30.6</v>
      </c>
      <c r="O11" s="73">
        <f>[7]Junho!$C$18</f>
        <v>27.6</v>
      </c>
      <c r="P11" s="73">
        <f>[7]Junho!$C$19</f>
        <v>27.4</v>
      </c>
      <c r="Q11" s="73">
        <f>[7]Junho!$C$20</f>
        <v>27.8</v>
      </c>
      <c r="R11" s="73">
        <f>[7]Junho!$C$21</f>
        <v>28.2</v>
      </c>
      <c r="S11" s="73">
        <f>[7]Junho!$C$22</f>
        <v>29.2</v>
      </c>
      <c r="T11" s="73">
        <f>[7]Junho!$C$23</f>
        <v>29.8</v>
      </c>
      <c r="U11" s="73">
        <f>[7]Junho!$C$24</f>
        <v>29.8</v>
      </c>
      <c r="V11" s="73">
        <f>[7]Junho!$C$25</f>
        <v>31.3</v>
      </c>
      <c r="W11" s="73">
        <f>[7]Junho!$C$26</f>
        <v>31.3</v>
      </c>
      <c r="X11" s="73">
        <f>[7]Junho!$C$27</f>
        <v>30.9</v>
      </c>
      <c r="Y11" s="73">
        <f>[7]Junho!$C$28</f>
        <v>31.9</v>
      </c>
      <c r="Z11" s="73">
        <f>[7]Junho!$C$29</f>
        <v>31.6</v>
      </c>
      <c r="AA11" s="73">
        <f>[7]Junho!$C$30</f>
        <v>32.4</v>
      </c>
      <c r="AB11" s="73">
        <f>[7]Junho!$C$31</f>
        <v>32.4</v>
      </c>
      <c r="AC11" s="73">
        <f>[7]Junho!$C$32</f>
        <v>32.1</v>
      </c>
      <c r="AD11" s="73">
        <f>[7]Junho!$C$33</f>
        <v>31.6</v>
      </c>
      <c r="AE11" s="73">
        <f>[7]Junho!$C$34</f>
        <v>31.4</v>
      </c>
      <c r="AF11" s="83">
        <f t="shared" si="1"/>
        <v>34.200000000000003</v>
      </c>
      <c r="AG11" s="77">
        <f t="shared" si="2"/>
        <v>29.95999999999999</v>
      </c>
    </row>
    <row r="12" spans="1:34" ht="17.100000000000001" customHeight="1" x14ac:dyDescent="0.2">
      <c r="A12" s="139" t="s">
        <v>4</v>
      </c>
      <c r="B12" s="73">
        <f>[8]Junho!$C$5</f>
        <v>28.1</v>
      </c>
      <c r="C12" s="73">
        <f>[8]Junho!$C$6</f>
        <v>27.2</v>
      </c>
      <c r="D12" s="73">
        <f>[8]Junho!$C$7</f>
        <v>21.6</v>
      </c>
      <c r="E12" s="73">
        <f>[8]Junho!$C$8</f>
        <v>25.9</v>
      </c>
      <c r="F12" s="73">
        <f>[8]Junho!$C$9</f>
        <v>27.8</v>
      </c>
      <c r="G12" s="73">
        <f>[8]Junho!$C$10</f>
        <v>23.6</v>
      </c>
      <c r="H12" s="73">
        <f>[8]Junho!$C$11</f>
        <v>20.6</v>
      </c>
      <c r="I12" s="73">
        <f>[8]Junho!$C$12</f>
        <v>23.8</v>
      </c>
      <c r="J12" s="73">
        <f>[8]Junho!$C$13</f>
        <v>29</v>
      </c>
      <c r="K12" s="73">
        <f>[8]Junho!$C$14</f>
        <v>31.2</v>
      </c>
      <c r="L12" s="73">
        <f>[8]Junho!$C$15</f>
        <v>30.8</v>
      </c>
      <c r="M12" s="73">
        <f>[8]Junho!$C$16</f>
        <v>30.4</v>
      </c>
      <c r="N12" s="73">
        <f>[8]Junho!$C$17</f>
        <v>27</v>
      </c>
      <c r="O12" s="73">
        <f>[8]Junho!$C$18</f>
        <v>24.7</v>
      </c>
      <c r="P12" s="73">
        <f>[8]Junho!$C$19</f>
        <v>23.7</v>
      </c>
      <c r="Q12" s="73">
        <f>[8]Junho!$C$20</f>
        <v>24.3</v>
      </c>
      <c r="R12" s="73">
        <f>[8]Junho!$C$21</f>
        <v>25.2</v>
      </c>
      <c r="S12" s="73">
        <f>[8]Junho!$C$22</f>
        <v>26.1</v>
      </c>
      <c r="T12" s="73">
        <f>[8]Junho!$C$23</f>
        <v>27</v>
      </c>
      <c r="U12" s="73">
        <f>[8]Junho!$C$24</f>
        <v>27.8</v>
      </c>
      <c r="V12" s="73">
        <f>[8]Junho!$C$25</f>
        <v>28.7</v>
      </c>
      <c r="W12" s="73">
        <f>[8]Junho!$C$26</f>
        <v>28.5</v>
      </c>
      <c r="X12" s="73">
        <f>[8]Junho!$C$27</f>
        <v>29.2</v>
      </c>
      <c r="Y12" s="73">
        <f>[8]Junho!$C$28</f>
        <v>29.6</v>
      </c>
      <c r="Z12" s="73">
        <f>[8]Junho!$C$29</f>
        <v>29.2</v>
      </c>
      <c r="AA12" s="73">
        <f>[8]Junho!$C$30</f>
        <v>29.3</v>
      </c>
      <c r="AB12" s="73">
        <f>[8]Junho!$C$31</f>
        <v>29.8</v>
      </c>
      <c r="AC12" s="73">
        <f>[8]Junho!$C$32</f>
        <v>28.9</v>
      </c>
      <c r="AD12" s="73">
        <f>[8]Junho!$C$33</f>
        <v>29.2</v>
      </c>
      <c r="AE12" s="73">
        <f>[8]Junho!$C$34</f>
        <v>29.1</v>
      </c>
      <c r="AF12" s="83">
        <f t="shared" si="1"/>
        <v>31.2</v>
      </c>
      <c r="AG12" s="77">
        <f t="shared" si="2"/>
        <v>27.243333333333336</v>
      </c>
    </row>
    <row r="13" spans="1:34" ht="17.100000000000001" customHeight="1" x14ac:dyDescent="0.2">
      <c r="A13" s="139" t="s">
        <v>5</v>
      </c>
      <c r="B13" s="73">
        <f>[9]Junho!$C$5</f>
        <v>18</v>
      </c>
      <c r="C13" s="73">
        <f>[9]Junho!$C$6</f>
        <v>14.7</v>
      </c>
      <c r="D13" s="73">
        <f>[9]Junho!$C$7</f>
        <v>15.9</v>
      </c>
      <c r="E13" s="73">
        <f>[9]Junho!$C$8</f>
        <v>16.5</v>
      </c>
      <c r="F13" s="73">
        <f>[9]Junho!$C$9</f>
        <v>17.5</v>
      </c>
      <c r="G13" s="73">
        <f>[9]Junho!$C$10</f>
        <v>17.899999999999999</v>
      </c>
      <c r="H13" s="73">
        <f>[9]Junho!$C$11</f>
        <v>18</v>
      </c>
      <c r="I13" s="73">
        <f>[9]Junho!$C$12</f>
        <v>20.5</v>
      </c>
      <c r="J13" s="73">
        <f>[9]Junho!$C$13</f>
        <v>25</v>
      </c>
      <c r="K13" s="73">
        <f>[9]Junho!$C$14</f>
        <v>27.9</v>
      </c>
      <c r="L13" s="73">
        <f>[9]Junho!$C$15</f>
        <v>31</v>
      </c>
      <c r="M13" s="73">
        <f>[9]Junho!$C$16</f>
        <v>28.4</v>
      </c>
      <c r="N13" s="73">
        <f>[9]Junho!$C$17</f>
        <v>18.7</v>
      </c>
      <c r="O13" s="73">
        <f>[9]Junho!$C$18</f>
        <v>19.399999999999999</v>
      </c>
      <c r="P13" s="73">
        <f>[9]Junho!$C$19</f>
        <v>17.3</v>
      </c>
      <c r="Q13" s="73">
        <f>[9]Junho!$C$20</f>
        <v>18.5</v>
      </c>
      <c r="R13" s="73">
        <f>[9]Junho!$C$21</f>
        <v>23.2</v>
      </c>
      <c r="S13" s="73">
        <f>[9]Junho!$C$22</f>
        <v>24.8</v>
      </c>
      <c r="T13" s="73">
        <f>[9]Junho!$C$23</f>
        <v>26.3</v>
      </c>
      <c r="U13" s="73">
        <f>[9]Junho!$C$24</f>
        <v>28.2</v>
      </c>
      <c r="V13" s="73">
        <f>[9]Junho!$C$25</f>
        <v>29</v>
      </c>
      <c r="W13" s="73">
        <f>[9]Junho!$C$26</f>
        <v>29.4</v>
      </c>
      <c r="X13" s="73">
        <f>[9]Junho!$C$27</f>
        <v>29.4</v>
      </c>
      <c r="Y13" s="73">
        <f>[9]Junho!$C$28</f>
        <v>29.8</v>
      </c>
      <c r="Z13" s="73">
        <f>[9]Junho!$C$29</f>
        <v>24.2</v>
      </c>
      <c r="AA13" s="73">
        <f>[9]Junho!$C$30</f>
        <v>24.8</v>
      </c>
      <c r="AB13" s="73">
        <f>[9]Junho!$C$31</f>
        <v>29.6</v>
      </c>
      <c r="AC13" s="73">
        <f>[9]Junho!$C$32</f>
        <v>30.3</v>
      </c>
      <c r="AD13" s="73">
        <f>[9]Junho!$C$33</f>
        <v>30.6</v>
      </c>
      <c r="AE13" s="73">
        <f>[9]Junho!$C$34</f>
        <v>29.9</v>
      </c>
      <c r="AF13" s="83">
        <f t="shared" si="1"/>
        <v>31</v>
      </c>
      <c r="AG13" s="77">
        <f t="shared" si="2"/>
        <v>23.823333333333331</v>
      </c>
    </row>
    <row r="14" spans="1:34" ht="17.100000000000001" customHeight="1" x14ac:dyDescent="0.2">
      <c r="A14" s="139" t="s">
        <v>50</v>
      </c>
      <c r="B14" s="73">
        <f>[10]Junho!$C$5</f>
        <v>29.4</v>
      </c>
      <c r="C14" s="73">
        <f>[10]Junho!$C$6</f>
        <v>27</v>
      </c>
      <c r="D14" s="73">
        <f>[10]Junho!$C$7</f>
        <v>24.8</v>
      </c>
      <c r="E14" s="73">
        <f>[10]Junho!$C$8</f>
        <v>27.7</v>
      </c>
      <c r="F14" s="73">
        <f>[10]Junho!$C$9</f>
        <v>28.3</v>
      </c>
      <c r="G14" s="73">
        <f>[10]Junho!$C$10</f>
        <v>24.8</v>
      </c>
      <c r="H14" s="73">
        <f>[10]Junho!$C$11</f>
        <v>21.2</v>
      </c>
      <c r="I14" s="73">
        <f>[10]Junho!$C$12</f>
        <v>25.4</v>
      </c>
      <c r="J14" s="73">
        <f>[10]Junho!$C$13</f>
        <v>30.8</v>
      </c>
      <c r="K14" s="73">
        <f>[10]Junho!$C$14</f>
        <v>32.5</v>
      </c>
      <c r="L14" s="73">
        <f>[10]Junho!$C$15</f>
        <v>31.6</v>
      </c>
      <c r="M14" s="73">
        <f>[10]Junho!$C$16</f>
        <v>30.7</v>
      </c>
      <c r="N14" s="73">
        <f>[10]Junho!$C$17</f>
        <v>28.7</v>
      </c>
      <c r="O14" s="73">
        <f>[10]Junho!$C$18</f>
        <v>26.5</v>
      </c>
      <c r="P14" s="73">
        <f>[10]Junho!$C$19</f>
        <v>26.5</v>
      </c>
      <c r="Q14" s="73">
        <f>[10]Junho!$C$20</f>
        <v>27.3</v>
      </c>
      <c r="R14" s="73">
        <f>[10]Junho!$C$21</f>
        <v>27.7</v>
      </c>
      <c r="S14" s="73">
        <f>[10]Junho!$C$22</f>
        <v>28.5</v>
      </c>
      <c r="T14" s="73">
        <f>[10]Junho!$C$23</f>
        <v>28.4</v>
      </c>
      <c r="U14" s="73">
        <f>[10]Junho!$C$24</f>
        <v>29.5</v>
      </c>
      <c r="V14" s="73">
        <f>[10]Junho!$C$25</f>
        <v>30</v>
      </c>
      <c r="W14" s="73">
        <f>[10]Junho!$C$26</f>
        <v>29.9</v>
      </c>
      <c r="X14" s="73">
        <f>[10]Junho!$C$27</f>
        <v>30.1</v>
      </c>
      <c r="Y14" s="73">
        <f>[10]Junho!$C$28</f>
        <v>30.8</v>
      </c>
      <c r="Z14" s="73">
        <f>[10]Junho!$C$29</f>
        <v>30.7</v>
      </c>
      <c r="AA14" s="73">
        <f>[10]Junho!$C$30</f>
        <v>30.5</v>
      </c>
      <c r="AB14" s="73">
        <f>[10]Junho!$C$31</f>
        <v>30.3</v>
      </c>
      <c r="AC14" s="73">
        <f>[10]Junho!$C$32</f>
        <v>30.4</v>
      </c>
      <c r="AD14" s="73">
        <f>[10]Junho!$C$33</f>
        <v>30.5</v>
      </c>
      <c r="AE14" s="73">
        <f>[10]Junho!$C$34</f>
        <v>30.1</v>
      </c>
      <c r="AF14" s="83">
        <f>MAX(B14:AE14)</f>
        <v>32.5</v>
      </c>
      <c r="AG14" s="77">
        <f>AVERAGE(B14:AE14)</f>
        <v>28.686666666666667</v>
      </c>
    </row>
    <row r="15" spans="1:34" ht="17.100000000000001" customHeight="1" x14ac:dyDescent="0.2">
      <c r="A15" s="139" t="s">
        <v>6</v>
      </c>
      <c r="B15" s="73">
        <f>[11]Junho!$C$5</f>
        <v>32.5</v>
      </c>
      <c r="C15" s="73">
        <f>[11]Junho!$C$6</f>
        <v>24.2</v>
      </c>
      <c r="D15" s="73">
        <f>[11]Junho!$C$7</f>
        <v>22.2</v>
      </c>
      <c r="E15" s="73">
        <f>[11]Junho!$C$8</f>
        <v>26.7</v>
      </c>
      <c r="F15" s="73">
        <f>[11]Junho!$C$9</f>
        <v>23.3</v>
      </c>
      <c r="G15" s="73">
        <f>[11]Junho!$C$10</f>
        <v>21.9</v>
      </c>
      <c r="H15" s="73">
        <f>[11]Junho!$C$11</f>
        <v>25</v>
      </c>
      <c r="I15" s="73">
        <f>[11]Junho!$C$12</f>
        <v>25</v>
      </c>
      <c r="J15" s="73">
        <f>[11]Junho!$C$13</f>
        <v>32.9</v>
      </c>
      <c r="K15" s="73">
        <f>[11]Junho!$C$14</f>
        <v>33.9</v>
      </c>
      <c r="L15" s="73">
        <f>[11]Junho!$C$15</f>
        <v>34.1</v>
      </c>
      <c r="M15" s="73">
        <f>[11]Junho!$C$16</f>
        <v>32.799999999999997</v>
      </c>
      <c r="N15" s="73">
        <f>[11]Junho!$C$17</f>
        <v>27.5</v>
      </c>
      <c r="O15" s="73">
        <f>[11]Junho!$C$18</f>
        <v>25.7</v>
      </c>
      <c r="P15" s="73">
        <f>[11]Junho!$C$19</f>
        <v>24.9</v>
      </c>
      <c r="Q15" s="73">
        <f>[11]Junho!$C$20</f>
        <v>26</v>
      </c>
      <c r="R15" s="73">
        <f>[11]Junho!$C$21</f>
        <v>26.8</v>
      </c>
      <c r="S15" s="73">
        <f>[11]Junho!$C$22</f>
        <v>30.6</v>
      </c>
      <c r="T15" s="73">
        <f>[11]Junho!$C$23</f>
        <v>31.7</v>
      </c>
      <c r="U15" s="73">
        <f>[11]Junho!$C$24</f>
        <v>32.299999999999997</v>
      </c>
      <c r="V15" s="73">
        <f>[11]Junho!$C$25</f>
        <v>32.4</v>
      </c>
      <c r="W15" s="73">
        <f>[11]Junho!$C$26</f>
        <v>32.4</v>
      </c>
      <c r="X15" s="73">
        <f>[11]Junho!$C$27</f>
        <v>32.5</v>
      </c>
      <c r="Y15" s="73">
        <f>[11]Junho!$C$28</f>
        <v>34.200000000000003</v>
      </c>
      <c r="Z15" s="73">
        <f>[11]Junho!$C$29</f>
        <v>33.799999999999997</v>
      </c>
      <c r="AA15" s="73">
        <f>[11]Junho!$C$30</f>
        <v>33.1</v>
      </c>
      <c r="AB15" s="73">
        <f>[11]Junho!$C$31</f>
        <v>33.6</v>
      </c>
      <c r="AC15" s="73">
        <f>[11]Junho!$C$32</f>
        <v>33.4</v>
      </c>
      <c r="AD15" s="73">
        <f>[11]Junho!$C$33</f>
        <v>33.1</v>
      </c>
      <c r="AE15" s="73">
        <f>[11]Junho!$C$34</f>
        <v>32.4</v>
      </c>
      <c r="AF15" s="83">
        <f t="shared" ref="AF15:AF30" si="5">MAX(B15:AE15)</f>
        <v>34.200000000000003</v>
      </c>
      <c r="AG15" s="77">
        <f t="shared" ref="AG15:AG30" si="6">AVERAGE(B15:AE15)</f>
        <v>29.696666666666665</v>
      </c>
    </row>
    <row r="16" spans="1:34" ht="17.100000000000001" customHeight="1" x14ac:dyDescent="0.2">
      <c r="A16" s="139" t="s">
        <v>7</v>
      </c>
      <c r="B16" s="73">
        <f>[12]Junho!$C$5</f>
        <v>24</v>
      </c>
      <c r="C16" s="73">
        <f>[12]Junho!$C$6</f>
        <v>20.5</v>
      </c>
      <c r="D16" s="73">
        <f>[12]Junho!$C$7</f>
        <v>15.4</v>
      </c>
      <c r="E16" s="73">
        <f>[12]Junho!$C$8</f>
        <v>18</v>
      </c>
      <c r="F16" s="73">
        <f>[12]Junho!$C$9</f>
        <v>18.600000000000001</v>
      </c>
      <c r="G16" s="73">
        <f>[12]Junho!$C$10</f>
        <v>18.600000000000001</v>
      </c>
      <c r="H16" s="73">
        <f>[12]Junho!$C$11</f>
        <v>15.6</v>
      </c>
      <c r="I16" s="73">
        <f>[12]Junho!$C$12</f>
        <v>19.5</v>
      </c>
      <c r="J16" s="73">
        <f>[12]Junho!$C$13</f>
        <v>25</v>
      </c>
      <c r="K16" s="73">
        <f>[12]Junho!$C$14</f>
        <v>27.3</v>
      </c>
      <c r="L16" s="73">
        <f>[12]Junho!$C$15</f>
        <v>28</v>
      </c>
      <c r="M16" s="73">
        <f>[12]Junho!$C$16</f>
        <v>27.4</v>
      </c>
      <c r="N16" s="73">
        <f>[12]Junho!$C$17</f>
        <v>20</v>
      </c>
      <c r="O16" s="73">
        <f>[12]Junho!$C$18</f>
        <v>13.6</v>
      </c>
      <c r="P16" s="73">
        <f>[12]Junho!$C$19</f>
        <v>16.3</v>
      </c>
      <c r="Q16" s="73">
        <f>[12]Junho!$C$20</f>
        <v>19.399999999999999</v>
      </c>
      <c r="R16" s="73">
        <f>[12]Junho!$C$21</f>
        <v>22</v>
      </c>
      <c r="S16" s="73">
        <f>[12]Junho!$C$22</f>
        <v>24.8</v>
      </c>
      <c r="T16" s="73">
        <f>[12]Junho!$C$23</f>
        <v>25.7</v>
      </c>
      <c r="U16" s="73">
        <f>[12]Junho!$C$24</f>
        <v>27.6</v>
      </c>
      <c r="V16" s="73">
        <f>[12]Junho!$C$25</f>
        <v>28.8</v>
      </c>
      <c r="W16" s="73">
        <f>[12]Junho!$C$26</f>
        <v>29.1</v>
      </c>
      <c r="X16" s="73">
        <f>[12]Junho!$C$27</f>
        <v>30.7</v>
      </c>
      <c r="Y16" s="73">
        <f>[12]Junho!$C$28</f>
        <v>29.3</v>
      </c>
      <c r="Z16" s="73">
        <f>[12]Junho!$C$29</f>
        <v>28.5</v>
      </c>
      <c r="AA16" s="73">
        <f>[12]Junho!$C$30</f>
        <v>27.7</v>
      </c>
      <c r="AB16" s="73">
        <f>[12]Junho!$C$31</f>
        <v>29</v>
      </c>
      <c r="AC16" s="73">
        <f>[12]Junho!$C$32</f>
        <v>29.2</v>
      </c>
      <c r="AD16" s="73">
        <f>[12]Junho!$C$33</f>
        <v>29.8</v>
      </c>
      <c r="AE16" s="73">
        <f>[12]Junho!$C$34</f>
        <v>29</v>
      </c>
      <c r="AF16" s="83">
        <f t="shared" ref="AF16" si="7">MAX(B16:AE16)</f>
        <v>30.7</v>
      </c>
      <c r="AG16" s="77">
        <f t="shared" ref="AG16" si="8">AVERAGE(B16:AE16)</f>
        <v>23.946666666666669</v>
      </c>
    </row>
    <row r="17" spans="1:36" ht="17.100000000000001" customHeight="1" x14ac:dyDescent="0.2">
      <c r="A17" s="139" t="s">
        <v>8</v>
      </c>
      <c r="B17" s="73">
        <f>[13]Junho!$C$5</f>
        <v>22.7</v>
      </c>
      <c r="C17" s="73">
        <f>[13]Junho!$C$6</f>
        <v>19.3</v>
      </c>
      <c r="D17" s="73">
        <f>[13]Junho!$C$7</f>
        <v>16</v>
      </c>
      <c r="E17" s="73">
        <f>[13]Junho!$C$8</f>
        <v>17.2</v>
      </c>
      <c r="F17" s="73">
        <f>[13]Junho!$C$9</f>
        <v>15.9</v>
      </c>
      <c r="G17" s="73">
        <f>[13]Junho!$C$10</f>
        <v>17.399999999999999</v>
      </c>
      <c r="H17" s="73">
        <f>[13]Junho!$C$11</f>
        <v>16.100000000000001</v>
      </c>
      <c r="I17" s="73">
        <f>[13]Junho!$C$12</f>
        <v>20</v>
      </c>
      <c r="J17" s="73">
        <f>[13]Junho!$C$13</f>
        <v>22</v>
      </c>
      <c r="K17" s="73">
        <f>[13]Junho!$C$14</f>
        <v>24.9</v>
      </c>
      <c r="L17" s="73">
        <f>[13]Junho!$C$15</f>
        <v>27.1</v>
      </c>
      <c r="M17" s="73">
        <f>[13]Junho!$C$16</f>
        <v>28.1</v>
      </c>
      <c r="N17" s="73">
        <f>[13]Junho!$C$17</f>
        <v>19.2</v>
      </c>
      <c r="O17" s="73">
        <f>[13]Junho!$C$18</f>
        <v>14.4</v>
      </c>
      <c r="P17" s="73">
        <f>[13]Junho!$C$19</f>
        <v>15.2</v>
      </c>
      <c r="Q17" s="73">
        <f>[13]Junho!$C$20</f>
        <v>19.3</v>
      </c>
      <c r="R17" s="73">
        <f>[13]Junho!$C$21</f>
        <v>20.399999999999999</v>
      </c>
      <c r="S17" s="73">
        <f>[13]Junho!$C$22</f>
        <v>22.4</v>
      </c>
      <c r="T17" s="73">
        <f>[13]Junho!$C$23</f>
        <v>24.5</v>
      </c>
      <c r="U17" s="73">
        <f>[13]Junho!$C$24</f>
        <v>26.5</v>
      </c>
      <c r="V17" s="73">
        <f>[13]Junho!$C$25</f>
        <v>28.6</v>
      </c>
      <c r="W17" s="73">
        <f>[13]Junho!$C$26</f>
        <v>28.9</v>
      </c>
      <c r="X17" s="73">
        <f>[13]Junho!$C$27</f>
        <v>30.4</v>
      </c>
      <c r="Y17" s="73">
        <f>[13]Junho!$C$28</f>
        <v>27.1</v>
      </c>
      <c r="Z17" s="73">
        <f>[13]Junho!$C$29</f>
        <v>27.3</v>
      </c>
      <c r="AA17" s="73">
        <f>[13]Junho!$C$30</f>
        <v>23.9</v>
      </c>
      <c r="AB17" s="73">
        <f>[13]Junho!$C$31</f>
        <v>28.8</v>
      </c>
      <c r="AC17" s="73">
        <f>[13]Junho!$C$32</f>
        <v>25.3</v>
      </c>
      <c r="AD17" s="73">
        <f>[13]Junho!$C$33</f>
        <v>30.4</v>
      </c>
      <c r="AE17" s="73">
        <f>[13]Junho!$C$34</f>
        <v>29.6</v>
      </c>
      <c r="AF17" s="83">
        <f t="shared" si="5"/>
        <v>30.4</v>
      </c>
      <c r="AG17" s="77">
        <f t="shared" si="6"/>
        <v>22.963333333333324</v>
      </c>
      <c r="AJ17" s="19" t="s">
        <v>54</v>
      </c>
    </row>
    <row r="18" spans="1:36" ht="17.100000000000001" customHeight="1" x14ac:dyDescent="0.2">
      <c r="A18" s="139" t="s">
        <v>9</v>
      </c>
      <c r="B18" s="73">
        <f>[14]Junho!$C$5</f>
        <v>25.9</v>
      </c>
      <c r="C18" s="73">
        <f>[14]Junho!$C$6</f>
        <v>21.5</v>
      </c>
      <c r="D18" s="73">
        <f>[14]Junho!$C$7</f>
        <v>17.8</v>
      </c>
      <c r="E18" s="73">
        <f>[14]Junho!$C$8</f>
        <v>18.899999999999999</v>
      </c>
      <c r="F18" s="73">
        <f>[14]Junho!$C$9</f>
        <v>20.6</v>
      </c>
      <c r="G18" s="73">
        <f>[14]Junho!$C$10</f>
        <v>21.5</v>
      </c>
      <c r="H18" s="73">
        <f>[14]Junho!$C$11</f>
        <v>16.8</v>
      </c>
      <c r="I18" s="73">
        <f>[14]Junho!$C$12</f>
        <v>21.6</v>
      </c>
      <c r="J18" s="73">
        <f>[14]Junho!$C$13</f>
        <v>26.9</v>
      </c>
      <c r="K18" s="73">
        <f>[14]Junho!$C$14</f>
        <v>29.8</v>
      </c>
      <c r="L18" s="73">
        <f>[14]Junho!$C$15</f>
        <v>31.8</v>
      </c>
      <c r="M18" s="73">
        <f>[14]Junho!$C$16</f>
        <v>25.5</v>
      </c>
      <c r="N18" s="73">
        <f>[14]Junho!$C$17</f>
        <v>22</v>
      </c>
      <c r="O18" s="73">
        <f>[14]Junho!$C$18</f>
        <v>16.899999999999999</v>
      </c>
      <c r="P18" s="73">
        <f>[14]Junho!$C$19</f>
        <v>16.7</v>
      </c>
      <c r="Q18" s="73">
        <f>[14]Junho!$C$20</f>
        <v>19.8</v>
      </c>
      <c r="R18" s="73">
        <f>[14]Junho!$C$21</f>
        <v>23.1</v>
      </c>
      <c r="S18" s="73">
        <f>[14]Junho!$C$22</f>
        <v>25.8</v>
      </c>
      <c r="T18" s="73">
        <f>[14]Junho!$C$23</f>
        <v>27.2</v>
      </c>
      <c r="U18" s="73">
        <f>[14]Junho!$C$24</f>
        <v>29</v>
      </c>
      <c r="V18" s="73">
        <f>[14]Junho!$C$25</f>
        <v>30.4</v>
      </c>
      <c r="W18" s="73">
        <f>[14]Junho!$C$26</f>
        <v>29.9</v>
      </c>
      <c r="X18" s="73">
        <f>[14]Junho!$C$27</f>
        <v>31.4</v>
      </c>
      <c r="Y18" s="73">
        <f>[14]Junho!$C$28</f>
        <v>28.6</v>
      </c>
      <c r="Z18" s="73">
        <f>[14]Junho!$C$29</f>
        <v>30.6</v>
      </c>
      <c r="AA18" s="73">
        <f>[14]Junho!$C$30</f>
        <v>29.8</v>
      </c>
      <c r="AB18" s="73">
        <f>[14]Junho!$C$31</f>
        <v>30.9</v>
      </c>
      <c r="AC18" s="73">
        <f>[14]Junho!$C$32</f>
        <v>27.7</v>
      </c>
      <c r="AD18" s="73">
        <f>[14]Junho!$C$33</f>
        <v>30.9</v>
      </c>
      <c r="AE18" s="73">
        <f>[14]Junho!$C$34</f>
        <v>30.6</v>
      </c>
      <c r="AF18" s="83">
        <f t="shared" si="5"/>
        <v>31.8</v>
      </c>
      <c r="AG18" s="77">
        <f t="shared" si="6"/>
        <v>25.33</v>
      </c>
    </row>
    <row r="19" spans="1:36" ht="17.100000000000001" customHeight="1" x14ac:dyDescent="0.2">
      <c r="A19" s="139" t="s">
        <v>49</v>
      </c>
      <c r="B19" s="73">
        <f>[15]Junho!$C$5</f>
        <v>23.8</v>
      </c>
      <c r="C19" s="73">
        <f>[15]Junho!$C$6</f>
        <v>17.899999999999999</v>
      </c>
      <c r="D19" s="73">
        <f>[15]Junho!$C$7</f>
        <v>16</v>
      </c>
      <c r="E19" s="73">
        <f>[15]Junho!$C$8</f>
        <v>18.5</v>
      </c>
      <c r="F19" s="73">
        <f>[15]Junho!$C$9</f>
        <v>17.7</v>
      </c>
      <c r="G19" s="73">
        <f>[15]Junho!$C$10</f>
        <v>20.5</v>
      </c>
      <c r="H19" s="73">
        <f>[15]Junho!$C$11</f>
        <v>17.8</v>
      </c>
      <c r="I19" s="73">
        <f>[15]Junho!$C$12</f>
        <v>20.7</v>
      </c>
      <c r="J19" s="73">
        <f>[15]Junho!$C$13</f>
        <v>25.9</v>
      </c>
      <c r="K19" s="73">
        <f>[15]Junho!$C$14</f>
        <v>29.3</v>
      </c>
      <c r="L19" s="73">
        <f>[15]Junho!$C$15</f>
        <v>30.3</v>
      </c>
      <c r="M19" s="73">
        <f>[15]Junho!$C$16</f>
        <v>29</v>
      </c>
      <c r="N19" s="73">
        <f>[15]Junho!$C$17</f>
        <v>20.2</v>
      </c>
      <c r="O19" s="73">
        <f>[15]Junho!$C$18</f>
        <v>16.7</v>
      </c>
      <c r="P19" s="73">
        <f>[15]Junho!$C$19</f>
        <v>16.5</v>
      </c>
      <c r="Q19" s="73">
        <f>[15]Junho!$C$20</f>
        <v>20.399999999999999</v>
      </c>
      <c r="R19" s="73">
        <f>[15]Junho!$C$21</f>
        <v>23.5</v>
      </c>
      <c r="S19" s="73">
        <f>[15]Junho!$C$22</f>
        <v>27.5</v>
      </c>
      <c r="T19" s="73">
        <f>[15]Junho!$C$23</f>
        <v>29.1</v>
      </c>
      <c r="U19" s="73">
        <f>[15]Junho!$C$24</f>
        <v>29.9</v>
      </c>
      <c r="V19" s="73">
        <f>[15]Junho!$C$25</f>
        <v>30.6</v>
      </c>
      <c r="W19" s="73">
        <f>[15]Junho!$C$26</f>
        <v>30.2</v>
      </c>
      <c r="X19" s="73">
        <f>[15]Junho!$C$27</f>
        <v>30.5</v>
      </c>
      <c r="Y19" s="73">
        <f>[15]Junho!$C$28</f>
        <v>29.2</v>
      </c>
      <c r="Z19" s="73">
        <f>[15]Junho!$C$29</f>
        <v>24.1</v>
      </c>
      <c r="AA19" s="73">
        <f>[15]Junho!$C$30</f>
        <v>29</v>
      </c>
      <c r="AB19" s="73">
        <f>[15]Junho!$C$31</f>
        <v>30</v>
      </c>
      <c r="AC19" s="73">
        <f>[15]Junho!$C$32</f>
        <v>31.4</v>
      </c>
      <c r="AD19" s="73">
        <f>[15]Junho!$C$33</f>
        <v>30.9</v>
      </c>
      <c r="AE19" s="73">
        <f>[15]Junho!$C$34</f>
        <v>30.4</v>
      </c>
      <c r="AF19" s="83">
        <f t="shared" si="5"/>
        <v>31.4</v>
      </c>
      <c r="AG19" s="77">
        <f t="shared" si="6"/>
        <v>24.916666666666668</v>
      </c>
      <c r="AJ19" s="19" t="s">
        <v>54</v>
      </c>
    </row>
    <row r="20" spans="1:36" ht="17.100000000000001" customHeight="1" x14ac:dyDescent="0.2">
      <c r="A20" s="139" t="s">
        <v>10</v>
      </c>
      <c r="B20" s="73">
        <f>[16]Junho!$C$5</f>
        <v>25.2</v>
      </c>
      <c r="C20" s="73">
        <f>[16]Junho!$C$6</f>
        <v>22.5</v>
      </c>
      <c r="D20" s="73">
        <f>[16]Junho!$C$7</f>
        <v>15.6</v>
      </c>
      <c r="E20" s="73">
        <f>[16]Junho!$C$8</f>
        <v>15.6</v>
      </c>
      <c r="F20" s="73">
        <f>[16]Junho!$C$9</f>
        <v>17.3</v>
      </c>
      <c r="G20" s="73">
        <f>[16]Junho!$C$10</f>
        <v>18.100000000000001</v>
      </c>
      <c r="H20" s="73">
        <f>[16]Junho!$C$11</f>
        <v>16.7</v>
      </c>
      <c r="I20" s="73">
        <f>[16]Junho!$C$12</f>
        <v>20.2</v>
      </c>
      <c r="J20" s="73">
        <f>[16]Junho!$C$13</f>
        <v>24.3</v>
      </c>
      <c r="K20" s="73">
        <f>[16]Junho!$C$14</f>
        <v>26.9</v>
      </c>
      <c r="L20" s="73">
        <f>[16]Junho!$C$15</f>
        <v>26.8</v>
      </c>
      <c r="M20" s="73">
        <f>[16]Junho!$C$16</f>
        <v>30.3</v>
      </c>
      <c r="N20" s="73">
        <f>[16]Junho!$C$17</f>
        <v>19.5</v>
      </c>
      <c r="O20" s="73">
        <f>[16]Junho!$C$18</f>
        <v>14.6</v>
      </c>
      <c r="P20" s="73">
        <f>[16]Junho!$C$19</f>
        <v>15.8</v>
      </c>
      <c r="Q20" s="73">
        <f>[16]Junho!$C$20</f>
        <v>19.2</v>
      </c>
      <c r="R20" s="73">
        <f>[16]Junho!$C$21</f>
        <v>22</v>
      </c>
      <c r="S20" s="73">
        <f>[16]Junho!$C$22</f>
        <v>24.1</v>
      </c>
      <c r="T20" s="73">
        <f>[16]Junho!$C$23</f>
        <v>27</v>
      </c>
      <c r="U20" s="73">
        <f>[16]Junho!$C$24</f>
        <v>29.1</v>
      </c>
      <c r="V20" s="73">
        <f>[16]Junho!$C$25</f>
        <v>29.9</v>
      </c>
      <c r="W20" s="73">
        <f>[16]Junho!$C$26</f>
        <v>29.8</v>
      </c>
      <c r="X20" s="73">
        <f>[16]Junho!$C$27</f>
        <v>30.6</v>
      </c>
      <c r="Y20" s="73">
        <f>[16]Junho!$C$28</f>
        <v>28.6</v>
      </c>
      <c r="Z20" s="73">
        <f>[16]Junho!$C$29</f>
        <v>26.5</v>
      </c>
      <c r="AA20" s="73">
        <f>[16]Junho!$C$30</f>
        <v>26.7</v>
      </c>
      <c r="AB20" s="73">
        <f>[16]Junho!$C$31</f>
        <v>29.7</v>
      </c>
      <c r="AC20" s="73">
        <f>[16]Junho!$C$32</f>
        <v>27.2</v>
      </c>
      <c r="AD20" s="73">
        <f>[16]Junho!$C$33</f>
        <v>30.7</v>
      </c>
      <c r="AE20" s="73">
        <f>[16]Junho!$C$34</f>
        <v>30.3</v>
      </c>
      <c r="AF20" s="83">
        <f t="shared" si="5"/>
        <v>30.7</v>
      </c>
      <c r="AG20" s="77">
        <f t="shared" si="6"/>
        <v>24.026666666666674</v>
      </c>
    </row>
    <row r="21" spans="1:36" ht="17.100000000000001" customHeight="1" x14ac:dyDescent="0.2">
      <c r="A21" s="139" t="s">
        <v>11</v>
      </c>
      <c r="B21" s="73">
        <f>[17]Junho!$C$5</f>
        <v>24.2</v>
      </c>
      <c r="C21" s="73">
        <f>[17]Junho!$C$6</f>
        <v>20.3</v>
      </c>
      <c r="D21" s="73">
        <f>[17]Junho!$C$7</f>
        <v>16.899999999999999</v>
      </c>
      <c r="E21" s="73">
        <f>[17]Junho!$C$8</f>
        <v>19.5</v>
      </c>
      <c r="F21" s="73">
        <f>[17]Junho!$C$9</f>
        <v>20.3</v>
      </c>
      <c r="G21" s="73">
        <f>[17]Junho!$C$10</f>
        <v>20.8</v>
      </c>
      <c r="H21" s="73">
        <f>[17]Junho!$C$11</f>
        <v>18.2</v>
      </c>
      <c r="I21" s="73">
        <f>[17]Junho!$C$12</f>
        <v>19.399999999999999</v>
      </c>
      <c r="J21" s="73">
        <f>[17]Junho!$C$13</f>
        <v>27.9</v>
      </c>
      <c r="K21" s="73">
        <f>[17]Junho!$C$14</f>
        <v>29</v>
      </c>
      <c r="L21" s="73">
        <f>[17]Junho!$C$15</f>
        <v>29.5</v>
      </c>
      <c r="M21" s="73">
        <f>[17]Junho!$C$16</f>
        <v>29.4</v>
      </c>
      <c r="N21" s="73">
        <f>[17]Junho!$C$17</f>
        <v>21.6</v>
      </c>
      <c r="O21" s="73">
        <f>[17]Junho!$C$18</f>
        <v>16.3</v>
      </c>
      <c r="P21" s="73">
        <f>[17]Junho!$C$19</f>
        <v>18.100000000000001</v>
      </c>
      <c r="Q21" s="73">
        <f>[17]Junho!$C$20</f>
        <v>20.2</v>
      </c>
      <c r="R21" s="73">
        <f>[17]Junho!$C$21</f>
        <v>22.2</v>
      </c>
      <c r="S21" s="73">
        <f>[17]Junho!$C$22</f>
        <v>25.6</v>
      </c>
      <c r="T21" s="73">
        <f>[17]Junho!$C$23</f>
        <v>26.7</v>
      </c>
      <c r="U21" s="73">
        <f>[17]Junho!$C$24</f>
        <v>29.3</v>
      </c>
      <c r="V21" s="73">
        <f>[17]Junho!$C$25</f>
        <v>30.6</v>
      </c>
      <c r="W21" s="73">
        <f>[17]Junho!$C$26</f>
        <v>30.6</v>
      </c>
      <c r="X21" s="73">
        <f>[17]Junho!$C$27</f>
        <v>31.7</v>
      </c>
      <c r="Y21" s="73">
        <f>[17]Junho!$C$28</f>
        <v>30.8</v>
      </c>
      <c r="Z21" s="73">
        <f>[17]Junho!$C$29</f>
        <v>29.7</v>
      </c>
      <c r="AA21" s="73">
        <f>[17]Junho!$C$30</f>
        <v>30.1</v>
      </c>
      <c r="AB21" s="73">
        <f>[17]Junho!$C$31</f>
        <v>30.9</v>
      </c>
      <c r="AC21" s="73">
        <f>[17]Junho!$C$32</f>
        <v>32.4</v>
      </c>
      <c r="AD21" s="73">
        <f>[17]Junho!$C$33</f>
        <v>31.4</v>
      </c>
      <c r="AE21" s="73">
        <f>[17]Junho!$C$34</f>
        <v>30.7</v>
      </c>
      <c r="AF21" s="83">
        <f t="shared" si="5"/>
        <v>32.4</v>
      </c>
      <c r="AG21" s="77">
        <f t="shared" si="6"/>
        <v>25.47666666666667</v>
      </c>
    </row>
    <row r="22" spans="1:36" ht="17.100000000000001" customHeight="1" x14ac:dyDescent="0.2">
      <c r="A22" s="139" t="s">
        <v>12</v>
      </c>
      <c r="B22" s="73" t="str">
        <f>[18]Junho!$C$5</f>
        <v>*</v>
      </c>
      <c r="C22" s="73" t="str">
        <f>[18]Junho!$C$6</f>
        <v>*</v>
      </c>
      <c r="D22" s="73" t="str">
        <f>[18]Junho!$C$7</f>
        <v>*</v>
      </c>
      <c r="E22" s="73" t="str">
        <f>[18]Junho!$C$8</f>
        <v>*</v>
      </c>
      <c r="F22" s="73" t="str">
        <f>[18]Junho!$C$9</f>
        <v>*</v>
      </c>
      <c r="G22" s="73" t="str">
        <f>[18]Junho!$C$10</f>
        <v>*</v>
      </c>
      <c r="H22" s="73" t="str">
        <f>[18]Junho!$C$11</f>
        <v>*</v>
      </c>
      <c r="I22" s="73" t="str">
        <f>[18]Junho!$C$12</f>
        <v>*</v>
      </c>
      <c r="J22" s="73" t="str">
        <f>[18]Junho!$C$13</f>
        <v>*</v>
      </c>
      <c r="K22" s="73" t="str">
        <f>[18]Junho!$C$14</f>
        <v>*</v>
      </c>
      <c r="L22" s="73">
        <f>[18]Junho!$C$15</f>
        <v>31</v>
      </c>
      <c r="M22" s="73">
        <f>[18]Junho!$C$16</f>
        <v>26.8</v>
      </c>
      <c r="N22" s="73">
        <f>[18]Junho!$C$17</f>
        <v>20</v>
      </c>
      <c r="O22" s="73">
        <f>[18]Junho!$C$18</f>
        <v>19</v>
      </c>
      <c r="P22" s="73">
        <f>[18]Junho!$C$19</f>
        <v>20.6</v>
      </c>
      <c r="Q22" s="73">
        <f>[18]Junho!$C$20</f>
        <v>20.9</v>
      </c>
      <c r="R22" s="73">
        <f>[18]Junho!$C$21</f>
        <v>23.6</v>
      </c>
      <c r="S22" s="73">
        <f>[18]Junho!$C$22</f>
        <v>26.6</v>
      </c>
      <c r="T22" s="73">
        <f>[18]Junho!$C$23</f>
        <v>29.7</v>
      </c>
      <c r="U22" s="73">
        <f>[18]Junho!$C$24</f>
        <v>30.8</v>
      </c>
      <c r="V22" s="73">
        <f>[18]Junho!$C$25</f>
        <v>31.3</v>
      </c>
      <c r="W22" s="73">
        <f>[18]Junho!$C$26</f>
        <v>31</v>
      </c>
      <c r="X22" s="73">
        <f>[18]Junho!$C$27</f>
        <v>31.3</v>
      </c>
      <c r="Y22" s="73">
        <f>[18]Junho!$C$28</f>
        <v>29.2</v>
      </c>
      <c r="Z22" s="73">
        <f>[18]Junho!$C$29</f>
        <v>24.7</v>
      </c>
      <c r="AA22" s="73">
        <f>[18]Junho!$C$30</f>
        <v>29.4</v>
      </c>
      <c r="AB22" s="73">
        <f>[18]Junho!$C$31</f>
        <v>30.6</v>
      </c>
      <c r="AC22" s="73">
        <f>[18]Junho!$C$32</f>
        <v>31.6</v>
      </c>
      <c r="AD22" s="73">
        <f>[18]Junho!$C$33</f>
        <v>31.2</v>
      </c>
      <c r="AE22" s="73">
        <f>[18]Junho!$C$34</f>
        <v>30.6</v>
      </c>
      <c r="AF22" s="83">
        <f t="shared" ref="AF22" si="9">MAX(B22:AE22)</f>
        <v>31.6</v>
      </c>
      <c r="AG22" s="77">
        <f t="shared" ref="AG22" si="10">AVERAGE(B22:AE22)</f>
        <v>27.495000000000005</v>
      </c>
    </row>
    <row r="23" spans="1:36" ht="17.100000000000001" customHeight="1" x14ac:dyDescent="0.2">
      <c r="A23" s="139" t="s">
        <v>13</v>
      </c>
      <c r="B23" s="73" t="str">
        <f>[19]Junho!$C$5</f>
        <v>*</v>
      </c>
      <c r="C23" s="73" t="str">
        <f>[19]Junho!$C$6</f>
        <v>*</v>
      </c>
      <c r="D23" s="73" t="str">
        <f>[19]Junho!$C$7</f>
        <v>*</v>
      </c>
      <c r="E23" s="73" t="str">
        <f>[19]Junho!$C$8</f>
        <v>*</v>
      </c>
      <c r="F23" s="73" t="str">
        <f>[19]Junho!$C$9</f>
        <v>*</v>
      </c>
      <c r="G23" s="73" t="str">
        <f>[19]Junho!$C$10</f>
        <v>*</v>
      </c>
      <c r="H23" s="73" t="str">
        <f>[19]Junho!$C$11</f>
        <v>*</v>
      </c>
      <c r="I23" s="73" t="str">
        <f>[19]Junho!$C$12</f>
        <v>*</v>
      </c>
      <c r="J23" s="73" t="str">
        <f>[19]Junho!$C$13</f>
        <v>*</v>
      </c>
      <c r="K23" s="73" t="str">
        <f>[19]Junho!$C$14</f>
        <v>*</v>
      </c>
      <c r="L23" s="73" t="str">
        <f>[19]Junho!$C$15</f>
        <v>*</v>
      </c>
      <c r="M23" s="73" t="str">
        <f>[19]Junho!$C$16</f>
        <v>*</v>
      </c>
      <c r="N23" s="73" t="str">
        <f>[19]Junho!$C$17</f>
        <v>*</v>
      </c>
      <c r="O23" s="73" t="str">
        <f>[19]Junho!$C$18</f>
        <v>*</v>
      </c>
      <c r="P23" s="73" t="str">
        <f>[19]Junho!$C$19</f>
        <v>*</v>
      </c>
      <c r="Q23" s="73" t="str">
        <f>[19]Junho!$C$20</f>
        <v>*</v>
      </c>
      <c r="R23" s="73" t="str">
        <f>[19]Junho!$C$21</f>
        <v>*</v>
      </c>
      <c r="S23" s="73" t="str">
        <f>[19]Junho!$C$22</f>
        <v>*</v>
      </c>
      <c r="T23" s="73" t="str">
        <f>[19]Junho!$C$23</f>
        <v>*</v>
      </c>
      <c r="U23" s="73" t="str">
        <f>[19]Junho!$C$24</f>
        <v>*</v>
      </c>
      <c r="V23" s="73" t="str">
        <f>[19]Junho!$C$25</f>
        <v>*</v>
      </c>
      <c r="W23" s="73" t="str">
        <f>[19]Junho!$C$26</f>
        <v>*</v>
      </c>
      <c r="X23" s="73" t="str">
        <f>[19]Junho!$C$27</f>
        <v>*</v>
      </c>
      <c r="Y23" s="73" t="str">
        <f>[19]Junho!$C$28</f>
        <v>*</v>
      </c>
      <c r="Z23" s="73" t="str">
        <f>[19]Junho!$C$29</f>
        <v>*</v>
      </c>
      <c r="AA23" s="73" t="str">
        <f>[19]Junho!$C$30</f>
        <v>*</v>
      </c>
      <c r="AB23" s="73" t="str">
        <f>[19]Junho!$C$31</f>
        <v>*</v>
      </c>
      <c r="AC23" s="73" t="str">
        <f>[19]Junho!$C$32</f>
        <v>*</v>
      </c>
      <c r="AD23" s="73" t="str">
        <f>[19]Junho!$C$33</f>
        <v>*</v>
      </c>
      <c r="AE23" s="73" t="str">
        <f>[19]Junho!$C$34</f>
        <v>*</v>
      </c>
      <c r="AF23" s="83" t="s">
        <v>131</v>
      </c>
      <c r="AG23" s="77" t="s">
        <v>131</v>
      </c>
    </row>
    <row r="24" spans="1:36" ht="17.100000000000001" customHeight="1" x14ac:dyDescent="0.2">
      <c r="A24" s="139" t="s">
        <v>14</v>
      </c>
      <c r="B24" s="73">
        <f>[20]Junho!$C$5</f>
        <v>30.4</v>
      </c>
      <c r="C24" s="73">
        <f>[20]Junho!$C$6</f>
        <v>31</v>
      </c>
      <c r="D24" s="73">
        <f>[20]Junho!$C$7</f>
        <v>27.6</v>
      </c>
      <c r="E24" s="73">
        <f>[20]Junho!$C$8</f>
        <v>28.7</v>
      </c>
      <c r="F24" s="73">
        <f>[20]Junho!$C$9</f>
        <v>30.3</v>
      </c>
      <c r="G24" s="73">
        <f>[20]Junho!$C$10</f>
        <v>27.5</v>
      </c>
      <c r="H24" s="73">
        <f>[20]Junho!$C$11</f>
        <v>27</v>
      </c>
      <c r="I24" s="73">
        <f>[20]Junho!$C$12</f>
        <v>24.8</v>
      </c>
      <c r="J24" s="73">
        <f>[20]Junho!$C$13</f>
        <v>29.7</v>
      </c>
      <c r="K24" s="73">
        <f>[20]Junho!$C$14</f>
        <v>34.200000000000003</v>
      </c>
      <c r="L24" s="73">
        <f>[20]Junho!$C$15</f>
        <v>32.799999999999997</v>
      </c>
      <c r="M24" s="73">
        <f>[20]Junho!$C$16</f>
        <v>34.1</v>
      </c>
      <c r="N24" s="73">
        <f>[20]Junho!$C$17</f>
        <v>30.7</v>
      </c>
      <c r="O24" s="73">
        <f>[20]Junho!$C$18</f>
        <v>28.3</v>
      </c>
      <c r="P24" s="73">
        <f>[20]Junho!$C$19</f>
        <v>27.5</v>
      </c>
      <c r="Q24" s="73">
        <f>[20]Junho!$C$20</f>
        <v>27.1</v>
      </c>
      <c r="R24" s="73">
        <f>[20]Junho!$C$21</f>
        <v>28.5</v>
      </c>
      <c r="S24" s="73">
        <f>[20]Junho!$C$22</f>
        <v>29.8</v>
      </c>
      <c r="T24" s="73">
        <f>[20]Junho!$C$23</f>
        <v>29.5</v>
      </c>
      <c r="U24" s="73">
        <f>[20]Junho!$C$24</f>
        <v>30.3</v>
      </c>
      <c r="V24" s="73">
        <f>[20]Junho!$C$25</f>
        <v>31.1</v>
      </c>
      <c r="W24" s="73">
        <f>[20]Junho!$C$26</f>
        <v>32</v>
      </c>
      <c r="X24" s="73">
        <f>[20]Junho!$C$27</f>
        <v>31.7</v>
      </c>
      <c r="Y24" s="73">
        <f>[20]Junho!$C$28</f>
        <v>32.799999999999997</v>
      </c>
      <c r="Z24" s="73">
        <f>[20]Junho!$C$29</f>
        <v>32.5</v>
      </c>
      <c r="AA24" s="73">
        <f>[20]Junho!$C$30</f>
        <v>33</v>
      </c>
      <c r="AB24" s="73">
        <f>[20]Junho!$C$31</f>
        <v>33</v>
      </c>
      <c r="AC24" s="73">
        <f>[20]Junho!$C$32</f>
        <v>31.7</v>
      </c>
      <c r="AD24" s="73">
        <f>[20]Junho!$C$33</f>
        <v>32</v>
      </c>
      <c r="AE24" s="73">
        <f>[20]Junho!$C$34</f>
        <v>31.8</v>
      </c>
      <c r="AF24" s="83">
        <f t="shared" si="5"/>
        <v>34.200000000000003</v>
      </c>
      <c r="AG24" s="77">
        <f t="shared" si="6"/>
        <v>30.38</v>
      </c>
    </row>
    <row r="25" spans="1:36" ht="17.100000000000001" customHeight="1" x14ac:dyDescent="0.2">
      <c r="A25" s="139" t="s">
        <v>15</v>
      </c>
      <c r="B25" s="73">
        <f>[21]Junho!$C$5</f>
        <v>23</v>
      </c>
      <c r="C25" s="73">
        <f>[21]Junho!$C$6</f>
        <v>16.399999999999999</v>
      </c>
      <c r="D25" s="73">
        <f>[21]Junho!$C$7</f>
        <v>11.4</v>
      </c>
      <c r="E25" s="73">
        <f>[21]Junho!$C$8</f>
        <v>13.9</v>
      </c>
      <c r="F25" s="73">
        <f>[21]Junho!$C$9</f>
        <v>14.7</v>
      </c>
      <c r="G25" s="73">
        <f>[21]Junho!$C$10</f>
        <v>14.8</v>
      </c>
      <c r="H25" s="73">
        <f>[21]Junho!$C$11</f>
        <v>13.2</v>
      </c>
      <c r="I25" s="73">
        <f>[21]Junho!$C$12</f>
        <v>17.5</v>
      </c>
      <c r="J25" s="73">
        <f>[21]Junho!$C$13</f>
        <v>22.3</v>
      </c>
      <c r="K25" s="73">
        <f>[21]Junho!$C$14</f>
        <v>25.9</v>
      </c>
      <c r="L25" s="73">
        <f>[21]Junho!$C$15</f>
        <v>26.6</v>
      </c>
      <c r="M25" s="73">
        <f>[21]Junho!$C$16</f>
        <v>25.9</v>
      </c>
      <c r="N25" s="73">
        <f>[21]Junho!$C$17</f>
        <v>16.100000000000001</v>
      </c>
      <c r="O25" s="73">
        <f>[21]Junho!$C$18</f>
        <v>11.4</v>
      </c>
      <c r="P25" s="73">
        <f>[21]Junho!$C$19</f>
        <v>12.3</v>
      </c>
      <c r="Q25" s="73">
        <f>[21]Junho!$C$20</f>
        <v>15.5</v>
      </c>
      <c r="R25" s="73">
        <f>[21]Junho!$C$21</f>
        <v>21</v>
      </c>
      <c r="S25" s="73">
        <f>[21]Junho!$C$22</f>
        <v>24.3</v>
      </c>
      <c r="T25" s="73">
        <f>[21]Junho!$C$23</f>
        <v>23.9</v>
      </c>
      <c r="U25" s="73">
        <f>[21]Junho!$C$24</f>
        <v>25.2</v>
      </c>
      <c r="V25" s="73">
        <f>[21]Junho!$C$25</f>
        <v>27.8</v>
      </c>
      <c r="W25" s="73">
        <f>[21]Junho!$C$26</f>
        <v>27.6</v>
      </c>
      <c r="X25" s="73">
        <f>[21]Junho!$C$27</f>
        <v>27.8</v>
      </c>
      <c r="Y25" s="73">
        <f>[21]Junho!$C$28</f>
        <v>26.2</v>
      </c>
      <c r="Z25" s="73">
        <f>[21]Junho!$C$29</f>
        <v>21.8</v>
      </c>
      <c r="AA25" s="73">
        <f>[21]Junho!$C$30</f>
        <v>24.2</v>
      </c>
      <c r="AB25" s="73">
        <f>[21]Junho!$C$31</f>
        <v>27.2</v>
      </c>
      <c r="AC25" s="73">
        <f>[21]Junho!$C$32</f>
        <v>26.9</v>
      </c>
      <c r="AD25" s="73">
        <f>[21]Junho!$C$33</f>
        <v>28.6</v>
      </c>
      <c r="AE25" s="73">
        <f>[21]Junho!$C$34</f>
        <v>27.9</v>
      </c>
      <c r="AF25" s="83">
        <f t="shared" si="5"/>
        <v>28.6</v>
      </c>
      <c r="AG25" s="77">
        <f t="shared" si="6"/>
        <v>21.376666666666669</v>
      </c>
    </row>
    <row r="26" spans="1:36" ht="17.100000000000001" customHeight="1" x14ac:dyDescent="0.2">
      <c r="A26" s="139" t="s">
        <v>16</v>
      </c>
      <c r="B26" s="73">
        <f>[22]Junho!$C$5</f>
        <v>21.9</v>
      </c>
      <c r="C26" s="73">
        <f>[22]Junho!$C$6</f>
        <v>15.7</v>
      </c>
      <c r="D26" s="73">
        <f>[22]Junho!$C$7</f>
        <v>13.8</v>
      </c>
      <c r="E26" s="73">
        <f>[22]Junho!$C$8</f>
        <v>15.1</v>
      </c>
      <c r="F26" s="73">
        <f>[22]Junho!$C$9</f>
        <v>15.6</v>
      </c>
      <c r="G26" s="73">
        <f>[22]Junho!$C$10</f>
        <v>15.3</v>
      </c>
      <c r="H26" s="73">
        <f>[22]Junho!$C$11</f>
        <v>16.100000000000001</v>
      </c>
      <c r="I26" s="73">
        <f>[22]Junho!$C$12</f>
        <v>20.399999999999999</v>
      </c>
      <c r="J26" s="73">
        <f>[22]Junho!$C$13</f>
        <v>26.5</v>
      </c>
      <c r="K26" s="73">
        <f>[22]Junho!$C$14</f>
        <v>30</v>
      </c>
      <c r="L26" s="73">
        <f>[22]Junho!$C$15</f>
        <v>28.7</v>
      </c>
      <c r="M26" s="73">
        <f>[22]Junho!$C$16</f>
        <v>28.6</v>
      </c>
      <c r="N26" s="73">
        <f>[22]Junho!$C$17</f>
        <v>17.8</v>
      </c>
      <c r="O26" s="73">
        <f>[22]Junho!$C$18</f>
        <v>14.4</v>
      </c>
      <c r="P26" s="73">
        <f>[22]Junho!$C$19</f>
        <v>14.2</v>
      </c>
      <c r="Q26" s="73">
        <f>[22]Junho!$C$20</f>
        <v>17.100000000000001</v>
      </c>
      <c r="R26" s="73">
        <f>[22]Junho!$C$21</f>
        <v>18.399999999999999</v>
      </c>
      <c r="S26" s="73">
        <f>[22]Junho!$C$22</f>
        <v>25.1</v>
      </c>
      <c r="T26" s="73">
        <f>[22]Junho!$C$23</f>
        <v>30.1</v>
      </c>
      <c r="U26" s="73">
        <f>[22]Junho!$C$24</f>
        <v>31.5</v>
      </c>
      <c r="V26" s="73">
        <f>[22]Junho!$C$25</f>
        <v>30.8</v>
      </c>
      <c r="W26" s="73">
        <f>[22]Junho!$C$26</f>
        <v>30.2</v>
      </c>
      <c r="X26" s="73">
        <f>[22]Junho!$C$27</f>
        <v>31.5</v>
      </c>
      <c r="Y26" s="73">
        <f>[22]Junho!$C$28</f>
        <v>25.1</v>
      </c>
      <c r="Z26" s="73">
        <f>[22]Junho!$C$29</f>
        <v>20.7</v>
      </c>
      <c r="AA26" s="73">
        <f>[22]Junho!$C$30</f>
        <v>22.5</v>
      </c>
      <c r="AB26" s="73">
        <f>[22]Junho!$C$31</f>
        <v>29.2</v>
      </c>
      <c r="AC26" s="73">
        <f>[22]Junho!$C$32</f>
        <v>31.6</v>
      </c>
      <c r="AD26" s="73">
        <f>[22]Junho!$C$33</f>
        <v>31.2</v>
      </c>
      <c r="AE26" s="73">
        <f>[22]Junho!$C$34</f>
        <v>31.6</v>
      </c>
      <c r="AF26" s="83">
        <f t="shared" si="5"/>
        <v>31.6</v>
      </c>
      <c r="AG26" s="77">
        <f t="shared" si="6"/>
        <v>23.356666666666673</v>
      </c>
    </row>
    <row r="27" spans="1:36" ht="17.100000000000001" customHeight="1" x14ac:dyDescent="0.2">
      <c r="A27" s="139" t="s">
        <v>17</v>
      </c>
      <c r="B27" s="73">
        <f>[23]Junho!$C$5</f>
        <v>25.1</v>
      </c>
      <c r="C27" s="73">
        <f>[23]Junho!$C$6</f>
        <v>21.1</v>
      </c>
      <c r="D27" s="73">
        <f>[23]Junho!$C$7</f>
        <v>18</v>
      </c>
      <c r="E27" s="73">
        <f>[23]Junho!$C$8</f>
        <v>18.100000000000001</v>
      </c>
      <c r="F27" s="73">
        <f>[23]Junho!$C$9</f>
        <v>20.6</v>
      </c>
      <c r="G27" s="73">
        <f>[23]Junho!$C$10</f>
        <v>22.8</v>
      </c>
      <c r="H27" s="73">
        <f>[23]Junho!$C$11</f>
        <v>18</v>
      </c>
      <c r="I27" s="73">
        <f>[23]Junho!$C$12</f>
        <v>20.5</v>
      </c>
      <c r="J27" s="73">
        <f>[23]Junho!$C$13</f>
        <v>28</v>
      </c>
      <c r="K27" s="73">
        <f>[23]Junho!$C$14</f>
        <v>29.1</v>
      </c>
      <c r="L27" s="73">
        <f>[23]Junho!$C$15</f>
        <v>30.7</v>
      </c>
      <c r="M27" s="73">
        <f>[23]Junho!$C$16</f>
        <v>28.2</v>
      </c>
      <c r="N27" s="73">
        <f>[23]Junho!$C$17</f>
        <v>21.1</v>
      </c>
      <c r="O27" s="73">
        <f>[23]Junho!$C$18</f>
        <v>16.899999999999999</v>
      </c>
      <c r="P27" s="73">
        <f>[23]Junho!$C$19</f>
        <v>18.2</v>
      </c>
      <c r="Q27" s="73">
        <f>[23]Junho!$C$20</f>
        <v>20.6</v>
      </c>
      <c r="R27" s="73">
        <f>[23]Junho!$C$21</f>
        <v>22.7</v>
      </c>
      <c r="S27" s="73">
        <f>[23]Junho!$C$22</f>
        <v>25.9</v>
      </c>
      <c r="T27" s="73">
        <f>[23]Junho!$C$23</f>
        <v>27.6</v>
      </c>
      <c r="U27" s="73">
        <f>[23]Junho!$C$24</f>
        <v>30</v>
      </c>
      <c r="V27" s="73">
        <f>[23]Junho!$C$25</f>
        <v>31.2</v>
      </c>
      <c r="W27" s="73">
        <f>[23]Junho!$C$26</f>
        <v>30.5</v>
      </c>
      <c r="X27" s="73">
        <f>[23]Junho!$C$27</f>
        <v>32.1</v>
      </c>
      <c r="Y27" s="73">
        <f>[23]Junho!$C$28</f>
        <v>28.6</v>
      </c>
      <c r="Z27" s="73">
        <f>[23]Junho!$C$29</f>
        <v>30.2</v>
      </c>
      <c r="AA27" s="73">
        <f>[23]Junho!$C$30</f>
        <v>30.2</v>
      </c>
      <c r="AB27" s="73">
        <f>[23]Junho!$C$31</f>
        <v>31.2</v>
      </c>
      <c r="AC27" s="73">
        <f>[23]Junho!$C$32</f>
        <v>32</v>
      </c>
      <c r="AD27" s="73">
        <f>[23]Junho!$C$33</f>
        <v>30.9</v>
      </c>
      <c r="AE27" s="73">
        <f>[23]Junho!$C$34</f>
        <v>30.6</v>
      </c>
      <c r="AF27" s="83">
        <f>MAX(B27:AE27)</f>
        <v>32.1</v>
      </c>
      <c r="AG27" s="77">
        <f>AVERAGE(B27:AE27)</f>
        <v>25.690000000000005</v>
      </c>
    </row>
    <row r="28" spans="1:36" ht="17.100000000000001" customHeight="1" x14ac:dyDescent="0.2">
      <c r="A28" s="139" t="s">
        <v>18</v>
      </c>
      <c r="B28" s="73">
        <f>[24]Junho!$C$5</f>
        <v>26.8</v>
      </c>
      <c r="C28" s="73">
        <f>[24]Junho!$C$6</f>
        <v>22.7</v>
      </c>
      <c r="D28" s="73">
        <f>[24]Junho!$C$7</f>
        <v>20.2</v>
      </c>
      <c r="E28" s="73">
        <f>[24]Junho!$C$8</f>
        <v>25.3</v>
      </c>
      <c r="F28" s="73">
        <f>[24]Junho!$C$9</f>
        <v>23.7</v>
      </c>
      <c r="G28" s="73">
        <f>[24]Junho!$C$10</f>
        <v>20.5</v>
      </c>
      <c r="H28" s="73">
        <f>[24]Junho!$C$11</f>
        <v>20.2</v>
      </c>
      <c r="I28" s="73">
        <f>[24]Junho!$C$12</f>
        <v>21.3</v>
      </c>
      <c r="J28" s="73">
        <f>[24]Junho!$C$13</f>
        <v>29.5</v>
      </c>
      <c r="K28" s="73">
        <f>[24]Junho!$C$14</f>
        <v>30</v>
      </c>
      <c r="L28" s="73">
        <f>[24]Junho!$C$15</f>
        <v>30.9</v>
      </c>
      <c r="M28" s="73">
        <f>[24]Junho!$C$16</f>
        <v>28.5</v>
      </c>
      <c r="N28" s="73">
        <f>[24]Junho!$C$17</f>
        <v>23</v>
      </c>
      <c r="O28" s="73">
        <f>[24]Junho!$C$18</f>
        <v>21.9</v>
      </c>
      <c r="P28" s="73">
        <f>[24]Junho!$C$19</f>
        <v>22.8</v>
      </c>
      <c r="Q28" s="73">
        <f>[24]Junho!$C$20</f>
        <v>23.6</v>
      </c>
      <c r="R28" s="73">
        <f>[24]Junho!$C$21</f>
        <v>25.4</v>
      </c>
      <c r="S28" s="73">
        <f>[24]Junho!$C$22</f>
        <v>27.4</v>
      </c>
      <c r="T28" s="73">
        <f>[24]Junho!$C$23</f>
        <v>27.5</v>
      </c>
      <c r="U28" s="73">
        <f>[24]Junho!$C$24</f>
        <v>28.5</v>
      </c>
      <c r="V28" s="73">
        <f>[24]Junho!$C$25</f>
        <v>29.4</v>
      </c>
      <c r="W28" s="73">
        <f>[24]Junho!$C$26</f>
        <v>30.3</v>
      </c>
      <c r="X28" s="73">
        <f>[24]Junho!$C$27</f>
        <v>30.5</v>
      </c>
      <c r="Y28" s="73">
        <f>[24]Junho!$C$28</f>
        <v>31.1</v>
      </c>
      <c r="Z28" s="73">
        <f>[24]Junho!$C$29</f>
        <v>30.8</v>
      </c>
      <c r="AA28" s="73">
        <f>[24]Junho!$C$30</f>
        <v>30.9</v>
      </c>
      <c r="AB28" s="73">
        <f>[24]Junho!$C$31</f>
        <v>31.1</v>
      </c>
      <c r="AC28" s="73">
        <f>[24]Junho!$C$32</f>
        <v>30.7</v>
      </c>
      <c r="AD28" s="73">
        <f>[24]Junho!$C$33</f>
        <v>30.3</v>
      </c>
      <c r="AE28" s="73">
        <f>[24]Junho!$C$34</f>
        <v>29.8</v>
      </c>
      <c r="AF28" s="83">
        <f t="shared" si="5"/>
        <v>31.1</v>
      </c>
      <c r="AG28" s="77">
        <f t="shared" si="6"/>
        <v>26.819999999999993</v>
      </c>
    </row>
    <row r="29" spans="1:36" ht="17.100000000000001" customHeight="1" x14ac:dyDescent="0.2">
      <c r="A29" s="139" t="s">
        <v>19</v>
      </c>
      <c r="B29" s="73">
        <f>[25]Junho!$C$5</f>
        <v>20</v>
      </c>
      <c r="C29" s="73">
        <f>[25]Junho!$C$6</f>
        <v>16.899999999999999</v>
      </c>
      <c r="D29" s="73">
        <f>[25]Junho!$C$7</f>
        <v>14.3</v>
      </c>
      <c r="E29" s="73">
        <f>[25]Junho!$C$8</f>
        <v>15.2</v>
      </c>
      <c r="F29" s="73">
        <f>[25]Junho!$C$9</f>
        <v>13.3</v>
      </c>
      <c r="G29" s="73">
        <f>[25]Junho!$C$10</f>
        <v>14.2</v>
      </c>
      <c r="H29" s="73">
        <f>[25]Junho!$C$11</f>
        <v>15.8</v>
      </c>
      <c r="I29" s="73">
        <f>[25]Junho!$C$12</f>
        <v>19.5</v>
      </c>
      <c r="J29" s="73">
        <f>[25]Junho!$C$13</f>
        <v>22.6</v>
      </c>
      <c r="K29" s="73">
        <f>[25]Junho!$C$14</f>
        <v>26</v>
      </c>
      <c r="L29" s="73">
        <f>[25]Junho!$C$15</f>
        <v>24.9</v>
      </c>
      <c r="M29" s="73">
        <f>[25]Junho!$C$16</f>
        <v>27.6</v>
      </c>
      <c r="N29" s="73">
        <f>[25]Junho!$C$17</f>
        <v>16.600000000000001</v>
      </c>
      <c r="O29" s="73">
        <f>[25]Junho!$C$18</f>
        <v>10.3</v>
      </c>
      <c r="P29" s="73">
        <f>[25]Junho!$C$19</f>
        <v>13</v>
      </c>
      <c r="Q29" s="73">
        <f>[25]Junho!$C$20</f>
        <v>17.3</v>
      </c>
      <c r="R29" s="73">
        <f>[25]Junho!$C$21</f>
        <v>20.5</v>
      </c>
      <c r="S29" s="73">
        <f>[25]Junho!$C$22</f>
        <v>23.9</v>
      </c>
      <c r="T29" s="73">
        <f>[25]Junho!$C$23</f>
        <v>24.9</v>
      </c>
      <c r="U29" s="73">
        <f>[25]Junho!$C$24</f>
        <v>27</v>
      </c>
      <c r="V29" s="73">
        <f>[25]Junho!$C$25</f>
        <v>28.5</v>
      </c>
      <c r="W29" s="73">
        <f>[25]Junho!$C$26</f>
        <v>29.1</v>
      </c>
      <c r="X29" s="73">
        <f>[25]Junho!$C$27</f>
        <v>29.5</v>
      </c>
      <c r="Y29" s="73">
        <f>[25]Junho!$C$28</f>
        <v>26.6</v>
      </c>
      <c r="Z29" s="73">
        <f>[25]Junho!$C$29</f>
        <v>22.3</v>
      </c>
      <c r="AA29" s="73">
        <f>[25]Junho!$C$30</f>
        <v>19.100000000000001</v>
      </c>
      <c r="AB29" s="73">
        <f>[25]Junho!$C$31</f>
        <v>26.5</v>
      </c>
      <c r="AC29" s="73">
        <f>[25]Junho!$C$32</f>
        <v>24.5</v>
      </c>
      <c r="AD29" s="73">
        <f>[25]Junho!$C$33</f>
        <v>29.3</v>
      </c>
      <c r="AE29" s="73">
        <f>[25]Junho!$C$34</f>
        <v>28.1</v>
      </c>
      <c r="AF29" s="83">
        <f t="shared" si="5"/>
        <v>29.5</v>
      </c>
      <c r="AG29" s="77">
        <f t="shared" si="6"/>
        <v>21.576666666666664</v>
      </c>
    </row>
    <row r="30" spans="1:36" ht="17.100000000000001" customHeight="1" x14ac:dyDescent="0.2">
      <c r="A30" s="139" t="s">
        <v>31</v>
      </c>
      <c r="B30" s="73">
        <f>[26]Junho!$C$5</f>
        <v>24.5</v>
      </c>
      <c r="C30" s="73">
        <f>[26]Junho!$C$6</f>
        <v>19.8</v>
      </c>
      <c r="D30" s="73">
        <f>[26]Junho!$C$7</f>
        <v>17.7</v>
      </c>
      <c r="E30" s="73">
        <f>[26]Junho!$C$8</f>
        <v>19.600000000000001</v>
      </c>
      <c r="F30" s="73">
        <f>[26]Junho!$C$9</f>
        <v>22.9</v>
      </c>
      <c r="G30" s="73">
        <f>[26]Junho!$C$10</f>
        <v>22.8</v>
      </c>
      <c r="H30" s="73">
        <f>[26]Junho!$C$11</f>
        <v>19.2</v>
      </c>
      <c r="I30" s="73">
        <f>[26]Junho!$C$12</f>
        <v>21.3</v>
      </c>
      <c r="J30" s="73">
        <f>[26]Junho!$C$13</f>
        <v>28.5</v>
      </c>
      <c r="K30" s="73">
        <f>[26]Junho!$C$14</f>
        <v>28.6</v>
      </c>
      <c r="L30" s="73">
        <f>[26]Junho!$C$15</f>
        <v>29.5</v>
      </c>
      <c r="M30" s="73">
        <f>[26]Junho!$C$16</f>
        <v>26.7</v>
      </c>
      <c r="N30" s="73">
        <f>[26]Junho!$C$17</f>
        <v>22.4</v>
      </c>
      <c r="O30" s="73">
        <f>[26]Junho!$C$18</f>
        <v>17.2</v>
      </c>
      <c r="P30" s="73">
        <f>[26]Junho!$C$19</f>
        <v>19.5</v>
      </c>
      <c r="Q30" s="73">
        <f>[26]Junho!$C$20</f>
        <v>19</v>
      </c>
      <c r="R30" s="73">
        <f>[26]Junho!$C$21</f>
        <v>22.3</v>
      </c>
      <c r="S30" s="73">
        <f>[26]Junho!$C$22</f>
        <v>26.2</v>
      </c>
      <c r="T30" s="73">
        <f>[26]Junho!$C$23</f>
        <v>27.7</v>
      </c>
      <c r="U30" s="73">
        <f>[26]Junho!$C$24</f>
        <v>29.7</v>
      </c>
      <c r="V30" s="73">
        <f>[26]Junho!$C$25</f>
        <v>30.6</v>
      </c>
      <c r="W30" s="73">
        <f>[26]Junho!$C$26</f>
        <v>30.3</v>
      </c>
      <c r="X30" s="73">
        <f>[26]Junho!$C$27</f>
        <v>30.7</v>
      </c>
      <c r="Y30" s="73">
        <f>[26]Junho!$C$28</f>
        <v>30.5</v>
      </c>
      <c r="Z30" s="73">
        <f>[26]Junho!$C$29</f>
        <v>30.5</v>
      </c>
      <c r="AA30" s="73">
        <f>[26]Junho!$C$30</f>
        <v>30.2</v>
      </c>
      <c r="AB30" s="73">
        <f>[26]Junho!$C$31</f>
        <v>30.9</v>
      </c>
      <c r="AC30" s="73">
        <f>[26]Junho!$C$32</f>
        <v>31.4</v>
      </c>
      <c r="AD30" s="73">
        <f>[26]Junho!$C$33</f>
        <v>30.6</v>
      </c>
      <c r="AE30" s="73">
        <f>[26]Junho!$C$34</f>
        <v>30.2</v>
      </c>
      <c r="AF30" s="83">
        <f t="shared" si="5"/>
        <v>31.4</v>
      </c>
      <c r="AG30" s="77">
        <f t="shared" si="6"/>
        <v>25.700000000000003</v>
      </c>
    </row>
    <row r="31" spans="1:36" ht="17.100000000000001" customHeight="1" x14ac:dyDescent="0.2">
      <c r="A31" s="139" t="s">
        <v>51</v>
      </c>
      <c r="B31" s="73">
        <f>[27]Junho!$C$5</f>
        <v>32.799999999999997</v>
      </c>
      <c r="C31" s="73">
        <f>[27]Junho!$C$6</f>
        <v>22.2</v>
      </c>
      <c r="D31" s="73">
        <f>[27]Junho!$C$7</f>
        <v>19.3</v>
      </c>
      <c r="E31" s="73">
        <f>[27]Junho!$C$8</f>
        <v>26.3</v>
      </c>
      <c r="F31" s="73">
        <f>[27]Junho!$C$9</f>
        <v>21.1</v>
      </c>
      <c r="G31" s="73">
        <f>[27]Junho!$C$10</f>
        <v>25.6</v>
      </c>
      <c r="H31" s="73">
        <f>[27]Junho!$C$11</f>
        <v>26.5</v>
      </c>
      <c r="I31" s="73">
        <f>[27]Junho!$C$12</f>
        <v>28.5</v>
      </c>
      <c r="J31" s="73">
        <f>[27]Junho!$C$13</f>
        <v>33.700000000000003</v>
      </c>
      <c r="K31" s="73">
        <f>[27]Junho!$C$14</f>
        <v>33.6</v>
      </c>
      <c r="L31" s="73">
        <f>[27]Junho!$C$15</f>
        <v>33.9</v>
      </c>
      <c r="M31" s="73">
        <f>[27]Junho!$C$16</f>
        <v>32.4</v>
      </c>
      <c r="N31" s="73">
        <f>[27]Junho!$C$17</f>
        <v>30.2</v>
      </c>
      <c r="O31" s="73">
        <f>[27]Junho!$C$18</f>
        <v>28.8</v>
      </c>
      <c r="P31" s="73">
        <f>[27]Junho!$C$19</f>
        <v>25.8</v>
      </c>
      <c r="Q31" s="73">
        <f>[27]Junho!$C$20</f>
        <v>26.8</v>
      </c>
      <c r="R31" s="73">
        <f>[27]Junho!$C$21</f>
        <v>29.6</v>
      </c>
      <c r="S31" s="73">
        <f>[27]Junho!$C$22</f>
        <v>30.1</v>
      </c>
      <c r="T31" s="73">
        <f>[27]Junho!$C$23</f>
        <v>32</v>
      </c>
      <c r="U31" s="73">
        <f>[27]Junho!$C$24</f>
        <v>34.5</v>
      </c>
      <c r="V31" s="73">
        <f>[27]Junho!$C$25</f>
        <v>32.9</v>
      </c>
      <c r="W31" s="73">
        <f>[27]Junho!$C$26</f>
        <v>34.5</v>
      </c>
      <c r="X31" s="73">
        <f>[27]Junho!$C$27</f>
        <v>33.700000000000003</v>
      </c>
      <c r="Y31" s="73">
        <f>[27]Junho!$C$28</f>
        <v>35.6</v>
      </c>
      <c r="Z31" s="73">
        <f>[27]Junho!$C$29</f>
        <v>36.5</v>
      </c>
      <c r="AA31" s="73">
        <f>[27]Junho!$C$30</f>
        <v>35.5</v>
      </c>
      <c r="AB31" s="73">
        <f>[27]Junho!$C$31</f>
        <v>35.6</v>
      </c>
      <c r="AC31" s="73">
        <f>[27]Junho!$C$32</f>
        <v>35.5</v>
      </c>
      <c r="AD31" s="73">
        <f>[27]Junho!$C$33</f>
        <v>35.299999999999997</v>
      </c>
      <c r="AE31" s="73">
        <f>[27]Junho!$C$34</f>
        <v>35.5</v>
      </c>
      <c r="AF31" s="83">
        <f>MAX(B31:AE31)</f>
        <v>36.5</v>
      </c>
      <c r="AG31" s="77">
        <f>AVERAGE(B31:AE31)</f>
        <v>30.810000000000002</v>
      </c>
    </row>
    <row r="32" spans="1:36" ht="17.100000000000001" customHeight="1" x14ac:dyDescent="0.2">
      <c r="A32" s="139" t="s">
        <v>20</v>
      </c>
      <c r="B32" s="73">
        <f>[28]Junho!$C$5</f>
        <v>29.7</v>
      </c>
      <c r="C32" s="73">
        <f>[28]Junho!$C$6</f>
        <v>30.9</v>
      </c>
      <c r="D32" s="73">
        <f>[28]Junho!$C$7</f>
        <v>26.1</v>
      </c>
      <c r="E32" s="73">
        <f>[28]Junho!$C$8</f>
        <v>24.8</v>
      </c>
      <c r="F32" s="73">
        <f>[28]Junho!$C$9</f>
        <v>27.2</v>
      </c>
      <c r="G32" s="73">
        <f>[28]Junho!$C$10</f>
        <v>27.1</v>
      </c>
      <c r="H32" s="73">
        <f>[28]Junho!$C$11</f>
        <v>23.9</v>
      </c>
      <c r="I32" s="73">
        <f>[28]Junho!$C$12</f>
        <v>24.2</v>
      </c>
      <c r="J32" s="73">
        <f>[28]Junho!$C$13</f>
        <v>29.8</v>
      </c>
      <c r="K32" s="73">
        <f>[28]Junho!$C$14</f>
        <v>32.200000000000003</v>
      </c>
      <c r="L32" s="73">
        <f>[28]Junho!$C$15</f>
        <v>34.5</v>
      </c>
      <c r="M32" s="73">
        <f>[28]Junho!$C$16</f>
        <v>34.299999999999997</v>
      </c>
      <c r="N32" s="73">
        <f>[28]Junho!$C$17</f>
        <v>23.8</v>
      </c>
      <c r="O32" s="73">
        <f>[28]Junho!$C$18</f>
        <v>27.3</v>
      </c>
      <c r="P32" s="73">
        <f>[28]Junho!$C$19</f>
        <v>27</v>
      </c>
      <c r="Q32" s="73">
        <f>[28]Junho!$C$20</f>
        <v>26.9</v>
      </c>
      <c r="R32" s="73">
        <f>[28]Junho!$C$21</f>
        <v>28.9</v>
      </c>
      <c r="S32" s="73">
        <f>[28]Junho!$C$22</f>
        <v>31.2</v>
      </c>
      <c r="T32" s="73">
        <f>[28]Junho!$C$23</f>
        <v>29.9</v>
      </c>
      <c r="U32" s="73">
        <f>[28]Junho!$C$24</f>
        <v>30.7</v>
      </c>
      <c r="V32" s="73">
        <f>[28]Junho!$C$25</f>
        <v>31.7</v>
      </c>
      <c r="W32" s="73">
        <f>[28]Junho!$C$26</f>
        <v>32.799999999999997</v>
      </c>
      <c r="X32" s="73">
        <f>[28]Junho!$C$27</f>
        <v>33.4</v>
      </c>
      <c r="Y32" s="73">
        <f>[28]Junho!$C$28</f>
        <v>33.700000000000003</v>
      </c>
      <c r="Z32" s="73">
        <f>[28]Junho!$C$29</f>
        <v>33.6</v>
      </c>
      <c r="AA32" s="73">
        <f>[28]Junho!$C$30</f>
        <v>33.5</v>
      </c>
      <c r="AB32" s="73">
        <f>[28]Junho!$C$31</f>
        <v>34.1</v>
      </c>
      <c r="AC32" s="73">
        <f>[28]Junho!$C$32</f>
        <v>32.700000000000003</v>
      </c>
      <c r="AD32" s="73">
        <f>[28]Junho!$C$33</f>
        <v>32.4</v>
      </c>
      <c r="AE32" s="73">
        <f>[28]Junho!$C$34</f>
        <v>32.700000000000003</v>
      </c>
      <c r="AF32" s="83">
        <f>MAX(B32:AE32)</f>
        <v>34.5</v>
      </c>
      <c r="AG32" s="77">
        <f>AVERAGE(B32:AE32)</f>
        <v>30.033333333333339</v>
      </c>
    </row>
    <row r="33" spans="1:33" ht="17.100000000000001" customHeight="1" x14ac:dyDescent="0.2">
      <c r="A33" s="51" t="s">
        <v>147</v>
      </c>
      <c r="B33" s="73">
        <f>[29]Junho!$C$5</f>
        <v>26.5</v>
      </c>
      <c r="C33" s="73">
        <f>[29]Junho!$C$6</f>
        <v>22.3</v>
      </c>
      <c r="D33" s="73">
        <f>[29]Junho!$C$7</f>
        <v>18.399999999999999</v>
      </c>
      <c r="E33" s="73">
        <f>[29]Junho!$C$8</f>
        <v>18.8</v>
      </c>
      <c r="F33" s="73">
        <f>[29]Junho!$C$9</f>
        <v>21.3</v>
      </c>
      <c r="G33" s="73">
        <f>[29]Junho!$C$10</f>
        <v>22.5</v>
      </c>
      <c r="H33" s="73">
        <f>[29]Junho!$C$11</f>
        <v>17.3</v>
      </c>
      <c r="I33" s="73">
        <f>[29]Junho!$C$12</f>
        <v>21.5</v>
      </c>
      <c r="J33" s="73">
        <f>[29]Junho!$C$13</f>
        <v>27.8</v>
      </c>
      <c r="K33" s="73">
        <f>[29]Junho!$C$14</f>
        <v>30.3</v>
      </c>
      <c r="L33" s="73">
        <f>[29]Junho!$C$15</f>
        <v>31.8</v>
      </c>
      <c r="M33" s="73">
        <f>[29]Junho!$C$16</f>
        <v>26.1</v>
      </c>
      <c r="N33" s="73" t="str">
        <f>[29]Junho!$C$17</f>
        <v>*</v>
      </c>
      <c r="O33" s="73" t="str">
        <f>[29]Junho!$C$18</f>
        <v>*</v>
      </c>
      <c r="P33" s="73" t="str">
        <f>[29]Junho!$C$19</f>
        <v>*</v>
      </c>
      <c r="Q33" s="73" t="str">
        <f>[29]Junho!$C$20</f>
        <v>*</v>
      </c>
      <c r="R33" s="73" t="str">
        <f>[29]Junho!$C$21</f>
        <v>*</v>
      </c>
      <c r="S33" s="73" t="str">
        <f>[29]Junho!$C$22</f>
        <v>*</v>
      </c>
      <c r="T33" s="73" t="str">
        <f>[29]Junho!$C$23</f>
        <v>*</v>
      </c>
      <c r="U33" s="73" t="str">
        <f>[29]Junho!$C$24</f>
        <v>*</v>
      </c>
      <c r="V33" s="73" t="str">
        <f>[29]Junho!$C$25</f>
        <v>*</v>
      </c>
      <c r="W33" s="73" t="str">
        <f>[29]Junho!$C$26</f>
        <v>*</v>
      </c>
      <c r="X33" s="73" t="str">
        <f>[29]Junho!$C$27</f>
        <v>*</v>
      </c>
      <c r="Y33" s="73" t="str">
        <f>[29]Junho!$C$28</f>
        <v>*</v>
      </c>
      <c r="Z33" s="73" t="str">
        <f>[29]Junho!$C$29</f>
        <v>*</v>
      </c>
      <c r="AA33" s="73" t="str">
        <f>[29]Junho!$C$30</f>
        <v>*</v>
      </c>
      <c r="AB33" s="73" t="str">
        <f>[29]Junho!$C$31</f>
        <v>*</v>
      </c>
      <c r="AC33" s="73" t="str">
        <f>[29]Junho!$C$32</f>
        <v>*</v>
      </c>
      <c r="AD33" s="73" t="str">
        <f>[29]Junho!$C$33</f>
        <v>*</v>
      </c>
      <c r="AE33" s="73" t="str">
        <f>[29]Junho!$C$34</f>
        <v>*</v>
      </c>
      <c r="AF33" s="82">
        <f t="shared" ref="AF33:AF41" si="11">MAX(B33:AE33)</f>
        <v>31.8</v>
      </c>
      <c r="AG33" s="90">
        <f t="shared" ref="AG33:AG41" si="12">AVERAGE(B33:AE33)</f>
        <v>23.716666666666669</v>
      </c>
    </row>
    <row r="34" spans="1:33" ht="17.100000000000001" customHeight="1" x14ac:dyDescent="0.2">
      <c r="A34" s="51" t="s">
        <v>148</v>
      </c>
      <c r="B34" s="73">
        <f>[30]Junho!$C$5</f>
        <v>22.4</v>
      </c>
      <c r="C34" s="73">
        <f>[30]Junho!$C$6</f>
        <v>14.8</v>
      </c>
      <c r="D34" s="73">
        <f>[30]Junho!$C$7</f>
        <v>11.3</v>
      </c>
      <c r="E34" s="73">
        <f>[30]Junho!$C$8</f>
        <v>14.2</v>
      </c>
      <c r="F34" s="73">
        <f>[30]Junho!$C$9</f>
        <v>13.2</v>
      </c>
      <c r="G34" s="73">
        <f>[30]Junho!$C$10</f>
        <v>14.4</v>
      </c>
      <c r="H34" s="73">
        <f>[30]Junho!$C$11</f>
        <v>12.2</v>
      </c>
      <c r="I34" s="73">
        <f>[30]Junho!$C$12</f>
        <v>17.399999999999999</v>
      </c>
      <c r="J34" s="73">
        <f>[30]Junho!$C$13</f>
        <v>21.1</v>
      </c>
      <c r="K34" s="73">
        <f>[30]Junho!$C$14</f>
        <v>27.7</v>
      </c>
      <c r="L34" s="73">
        <f>[30]Junho!$C$15</f>
        <v>26.5</v>
      </c>
      <c r="M34" s="73">
        <f>[30]Junho!$C$16</f>
        <v>26.2</v>
      </c>
      <c r="N34" s="73" t="str">
        <f>[30]Junho!$C$17</f>
        <v>*</v>
      </c>
      <c r="O34" s="73" t="str">
        <f>[30]Junho!$C$18</f>
        <v>*</v>
      </c>
      <c r="P34" s="73" t="str">
        <f>[30]Junho!$C$19</f>
        <v>*</v>
      </c>
      <c r="Q34" s="73" t="str">
        <f>[30]Junho!$C$20</f>
        <v>*</v>
      </c>
      <c r="R34" s="73" t="str">
        <f>[30]Junho!$C$21</f>
        <v>*</v>
      </c>
      <c r="S34" s="73" t="str">
        <f>[30]Junho!$C$22</f>
        <v>*</v>
      </c>
      <c r="T34" s="73" t="str">
        <f>[30]Junho!$C$23</f>
        <v>*</v>
      </c>
      <c r="U34" s="73" t="str">
        <f>[30]Junho!$C$24</f>
        <v>*</v>
      </c>
      <c r="V34" s="73" t="str">
        <f>[30]Junho!$C$25</f>
        <v>*</v>
      </c>
      <c r="W34" s="73" t="str">
        <f>[30]Junho!$C$26</f>
        <v>*</v>
      </c>
      <c r="X34" s="73" t="str">
        <f>[30]Junho!$C$27</f>
        <v>*</v>
      </c>
      <c r="Y34" s="73" t="str">
        <f>[30]Junho!$C$28</f>
        <v>*</v>
      </c>
      <c r="Z34" s="73" t="str">
        <f>[30]Junho!$C$29</f>
        <v>*</v>
      </c>
      <c r="AA34" s="73" t="str">
        <f>[30]Junho!$C$30</f>
        <v>*</v>
      </c>
      <c r="AB34" s="73" t="str">
        <f>[30]Junho!$C$31</f>
        <v>*</v>
      </c>
      <c r="AC34" s="73" t="str">
        <f>[30]Junho!$C$32</f>
        <v>*</v>
      </c>
      <c r="AD34" s="73" t="str">
        <f>[30]Junho!$C$33</f>
        <v>*</v>
      </c>
      <c r="AE34" s="73" t="str">
        <f>[30]Junho!$C$34</f>
        <v>*</v>
      </c>
      <c r="AF34" s="83">
        <f t="shared" si="11"/>
        <v>27.7</v>
      </c>
      <c r="AG34" s="77">
        <f t="shared" si="12"/>
        <v>18.45</v>
      </c>
    </row>
    <row r="35" spans="1:33" ht="17.100000000000001" customHeight="1" x14ac:dyDescent="0.2">
      <c r="A35" s="51" t="s">
        <v>149</v>
      </c>
      <c r="B35" s="73">
        <f>[31]Junho!$C$5</f>
        <v>25.4</v>
      </c>
      <c r="C35" s="73">
        <f>[31]Junho!$C$6</f>
        <v>20.100000000000001</v>
      </c>
      <c r="D35" s="73">
        <f>[31]Junho!$C$7</f>
        <v>22.9</v>
      </c>
      <c r="E35" s="73">
        <f>[31]Junho!$C$8</f>
        <v>24.7</v>
      </c>
      <c r="F35" s="73">
        <f>[31]Junho!$C$9</f>
        <v>21.1</v>
      </c>
      <c r="G35" s="73">
        <f>[31]Junho!$C$10</f>
        <v>22.3</v>
      </c>
      <c r="H35" s="73">
        <f>[31]Junho!$C$11</f>
        <v>19.100000000000001</v>
      </c>
      <c r="I35" s="73">
        <f>[31]Junho!$C$12</f>
        <v>23.7</v>
      </c>
      <c r="J35" s="73">
        <f>[31]Junho!$C$13</f>
        <v>29.4</v>
      </c>
      <c r="K35" s="73">
        <f>[31]Junho!$C$14</f>
        <v>30.6</v>
      </c>
      <c r="L35" s="73">
        <f>[31]Junho!$C$15</f>
        <v>31.1</v>
      </c>
      <c r="M35" s="73">
        <f>[31]Junho!$C$16</f>
        <v>28.3</v>
      </c>
      <c r="N35" s="73" t="str">
        <f>[31]Junho!$C$17</f>
        <v>*</v>
      </c>
      <c r="O35" s="73" t="str">
        <f>[31]Junho!$C$18</f>
        <v>*</v>
      </c>
      <c r="P35" s="73" t="str">
        <f>[31]Junho!$C$19</f>
        <v>*</v>
      </c>
      <c r="Q35" s="73" t="str">
        <f>[31]Junho!$C$20</f>
        <v>*</v>
      </c>
      <c r="R35" s="73" t="str">
        <f>[31]Junho!$C$21</f>
        <v>*</v>
      </c>
      <c r="S35" s="73" t="str">
        <f>[31]Junho!$C$22</f>
        <v>*</v>
      </c>
      <c r="T35" s="73" t="str">
        <f>[31]Junho!$C$23</f>
        <v>*</v>
      </c>
      <c r="U35" s="73" t="str">
        <f>[31]Junho!$C$24</f>
        <v>*</v>
      </c>
      <c r="V35" s="73" t="str">
        <f>[31]Junho!$C$25</f>
        <v>*</v>
      </c>
      <c r="W35" s="73" t="str">
        <f>[31]Junho!$C$26</f>
        <v>*</v>
      </c>
      <c r="X35" s="73" t="str">
        <f>[31]Junho!$C$27</f>
        <v>*</v>
      </c>
      <c r="Y35" s="73" t="str">
        <f>[31]Junho!$C$28</f>
        <v>*</v>
      </c>
      <c r="Z35" s="73" t="str">
        <f>[31]Junho!$C$29</f>
        <v>*</v>
      </c>
      <c r="AA35" s="73" t="str">
        <f>[31]Junho!$C$30</f>
        <v>*</v>
      </c>
      <c r="AB35" s="73" t="str">
        <f>[31]Junho!$C$31</f>
        <v>*</v>
      </c>
      <c r="AC35" s="73" t="str">
        <f>[31]Junho!$C$32</f>
        <v>*</v>
      </c>
      <c r="AD35" s="73" t="str">
        <f>[31]Junho!$C$33</f>
        <v>*</v>
      </c>
      <c r="AE35" s="73" t="str">
        <f>[31]Junho!$C$34</f>
        <v>*</v>
      </c>
      <c r="AF35" s="83">
        <f t="shared" si="11"/>
        <v>31.1</v>
      </c>
      <c r="AG35" s="77">
        <f t="shared" si="12"/>
        <v>24.891666666666669</v>
      </c>
    </row>
    <row r="36" spans="1:33" ht="17.100000000000001" customHeight="1" x14ac:dyDescent="0.2">
      <c r="A36" s="51" t="s">
        <v>150</v>
      </c>
      <c r="B36" s="73" t="str">
        <f>[32]Junho!$C$5</f>
        <v>*</v>
      </c>
      <c r="C36" s="73" t="str">
        <f>[32]Junho!$C$6</f>
        <v>*</v>
      </c>
      <c r="D36" s="73" t="str">
        <f>[32]Junho!$C$7</f>
        <v>*</v>
      </c>
      <c r="E36" s="73" t="str">
        <f>[32]Junho!$C$8</f>
        <v>*</v>
      </c>
      <c r="F36" s="73" t="str">
        <f>[32]Junho!$C$9</f>
        <v>*</v>
      </c>
      <c r="G36" s="73" t="str">
        <f>[32]Junho!$C$10</f>
        <v>*</v>
      </c>
      <c r="H36" s="73" t="str">
        <f>[32]Junho!$C$11</f>
        <v>*</v>
      </c>
      <c r="I36" s="73" t="str">
        <f>[32]Junho!$C$12</f>
        <v>*</v>
      </c>
      <c r="J36" s="73" t="str">
        <f>[32]Junho!$C$13</f>
        <v>*</v>
      </c>
      <c r="K36" s="73" t="str">
        <f>[32]Junho!$C$14</f>
        <v>*</v>
      </c>
      <c r="L36" s="73" t="str">
        <f>[32]Junho!$C$15</f>
        <v>*</v>
      </c>
      <c r="M36" s="73" t="str">
        <f>[32]Junho!$C$16</f>
        <v>*</v>
      </c>
      <c r="N36" s="73" t="str">
        <f>[32]Junho!$C$17</f>
        <v>*</v>
      </c>
      <c r="O36" s="73" t="str">
        <f>[32]Junho!$C$18</f>
        <v>*</v>
      </c>
      <c r="P36" s="73" t="str">
        <f>[32]Junho!$C$19</f>
        <v>*</v>
      </c>
      <c r="Q36" s="73" t="str">
        <f>[32]Junho!$C$20</f>
        <v>*</v>
      </c>
      <c r="R36" s="73" t="str">
        <f>[32]Junho!$C$21</f>
        <v>*</v>
      </c>
      <c r="S36" s="73" t="str">
        <f>[32]Junho!$C$22</f>
        <v>*</v>
      </c>
      <c r="T36" s="73" t="str">
        <f>[32]Junho!$C$23</f>
        <v>*</v>
      </c>
      <c r="U36" s="73" t="str">
        <f>[32]Junho!$C$24</f>
        <v>*</v>
      </c>
      <c r="V36" s="73" t="str">
        <f>[32]Junho!$C$25</f>
        <v>*</v>
      </c>
      <c r="W36" s="73" t="str">
        <f>[32]Junho!$C$26</f>
        <v>*</v>
      </c>
      <c r="X36" s="73" t="str">
        <f>[32]Junho!$C$27</f>
        <v>*</v>
      </c>
      <c r="Y36" s="73" t="str">
        <f>[32]Junho!$C$28</f>
        <v>*</v>
      </c>
      <c r="Z36" s="73" t="str">
        <f>[32]Junho!$C$29</f>
        <v>*</v>
      </c>
      <c r="AA36" s="73" t="str">
        <f>[32]Junho!$C$30</f>
        <v>*</v>
      </c>
      <c r="AB36" s="73" t="str">
        <f>[32]Junho!$C$31</f>
        <v>*</v>
      </c>
      <c r="AC36" s="73" t="str">
        <f>[32]Junho!$C$32</f>
        <v>*</v>
      </c>
      <c r="AD36" s="73" t="str">
        <f>[32]Junho!$C$33</f>
        <v>*</v>
      </c>
      <c r="AE36" s="73" t="str">
        <f>[32]Junho!$C$34</f>
        <v>*</v>
      </c>
      <c r="AF36" s="83" t="s">
        <v>131</v>
      </c>
      <c r="AG36" s="77" t="s">
        <v>131</v>
      </c>
    </row>
    <row r="37" spans="1:33" ht="17.100000000000001" customHeight="1" x14ac:dyDescent="0.2">
      <c r="A37" s="51" t="s">
        <v>151</v>
      </c>
      <c r="B37" s="73">
        <f>[33]Junho!$C$5</f>
        <v>26.8</v>
      </c>
      <c r="C37" s="73">
        <f>[33]Junho!$C$6</f>
        <v>28.4</v>
      </c>
      <c r="D37" s="73">
        <f>[33]Junho!$C$7</f>
        <v>24.2</v>
      </c>
      <c r="E37" s="73">
        <f>[33]Junho!$C$8</f>
        <v>22.5</v>
      </c>
      <c r="F37" s="73">
        <f>[33]Junho!$C$9</f>
        <v>25.5</v>
      </c>
      <c r="G37" s="73">
        <f>[33]Junho!$C$10</f>
        <v>24.7</v>
      </c>
      <c r="H37" s="73">
        <f>[33]Junho!$C$11</f>
        <v>23.3</v>
      </c>
      <c r="I37" s="73">
        <f>[33]Junho!$C$12</f>
        <v>22</v>
      </c>
      <c r="J37" s="73">
        <f>[33]Junho!$C$13</f>
        <v>28.9</v>
      </c>
      <c r="K37" s="73">
        <f>[33]Junho!$C$14</f>
        <v>33.6</v>
      </c>
      <c r="L37" s="73">
        <f>[33]Junho!$C$15</f>
        <v>34</v>
      </c>
      <c r="M37" s="73">
        <f>[33]Junho!$C$16</f>
        <v>31.8</v>
      </c>
      <c r="N37" s="73" t="str">
        <f>[33]Junho!$C$17</f>
        <v>*</v>
      </c>
      <c r="O37" s="73" t="str">
        <f>[33]Junho!$C$18</f>
        <v>*</v>
      </c>
      <c r="P37" s="73" t="str">
        <f>[33]Junho!$C$19</f>
        <v>*</v>
      </c>
      <c r="Q37" s="73" t="str">
        <f>[33]Junho!$C$20</f>
        <v>*</v>
      </c>
      <c r="R37" s="73" t="str">
        <f>[33]Junho!$C$21</f>
        <v>*</v>
      </c>
      <c r="S37" s="73" t="str">
        <f>[33]Junho!$C$22</f>
        <v>*</v>
      </c>
      <c r="T37" s="73" t="str">
        <f>[33]Junho!$C$23</f>
        <v>*</v>
      </c>
      <c r="U37" s="73" t="str">
        <f>[33]Junho!$C$24</f>
        <v>*</v>
      </c>
      <c r="V37" s="73" t="str">
        <f>[33]Junho!$C$25</f>
        <v>*</v>
      </c>
      <c r="W37" s="73" t="str">
        <f>[33]Junho!$C$26</f>
        <v>*</v>
      </c>
      <c r="X37" s="73" t="str">
        <f>[33]Junho!$C$27</f>
        <v>*</v>
      </c>
      <c r="Y37" s="73" t="str">
        <f>[33]Junho!$C$28</f>
        <v>*</v>
      </c>
      <c r="Z37" s="73" t="str">
        <f>[33]Junho!$C$29</f>
        <v>*</v>
      </c>
      <c r="AA37" s="73" t="str">
        <f>[33]Junho!$C$30</f>
        <v>*</v>
      </c>
      <c r="AB37" s="73" t="str">
        <f>[33]Junho!$C$31</f>
        <v>*</v>
      </c>
      <c r="AC37" s="73" t="str">
        <f>[33]Junho!$C$32</f>
        <v>*</v>
      </c>
      <c r="AD37" s="73" t="str">
        <f>[33]Junho!$C$33</f>
        <v>*</v>
      </c>
      <c r="AE37" s="73" t="str">
        <f>[33]Junho!$C$34</f>
        <v>*</v>
      </c>
      <c r="AF37" s="83">
        <f t="shared" si="11"/>
        <v>34</v>
      </c>
      <c r="AG37" s="77">
        <f t="shared" si="12"/>
        <v>27.141666666666669</v>
      </c>
    </row>
    <row r="38" spans="1:33" ht="17.100000000000001" customHeight="1" x14ac:dyDescent="0.2">
      <c r="A38" s="51" t="s">
        <v>152</v>
      </c>
      <c r="B38" s="73">
        <f>[34]Junho!$C$5</f>
        <v>24.7</v>
      </c>
      <c r="C38" s="73">
        <f>[34]Junho!$C$6</f>
        <v>21.8</v>
      </c>
      <c r="D38" s="73">
        <f>[34]Junho!$C$7</f>
        <v>15.1</v>
      </c>
      <c r="E38" s="73">
        <f>[34]Junho!$C$8</f>
        <v>15.2</v>
      </c>
      <c r="F38" s="73">
        <f>[34]Junho!$C$9</f>
        <v>17.100000000000001</v>
      </c>
      <c r="G38" s="73">
        <f>[34]Junho!$C$10</f>
        <v>17.100000000000001</v>
      </c>
      <c r="H38" s="73">
        <f>[34]Junho!$C$11</f>
        <v>15.5</v>
      </c>
      <c r="I38" s="73">
        <f>[34]Junho!$C$12</f>
        <v>20</v>
      </c>
      <c r="J38" s="73">
        <f>[34]Junho!$C$13</f>
        <v>23.4</v>
      </c>
      <c r="K38" s="73">
        <f>[34]Junho!$C$14</f>
        <v>27.4</v>
      </c>
      <c r="L38" s="73">
        <f>[34]Junho!$C$15</f>
        <v>27.1</v>
      </c>
      <c r="M38" s="73">
        <f>[34]Junho!$C$16</f>
        <v>29.3</v>
      </c>
      <c r="N38" s="73" t="str">
        <f>[34]Junho!$C$17</f>
        <v>*</v>
      </c>
      <c r="O38" s="73" t="str">
        <f>[34]Junho!$C$18</f>
        <v>*</v>
      </c>
      <c r="P38" s="73" t="str">
        <f>[34]Junho!$C$19</f>
        <v>*</v>
      </c>
      <c r="Q38" s="73" t="str">
        <f>[34]Junho!$C$20</f>
        <v>*</v>
      </c>
      <c r="R38" s="73" t="str">
        <f>[34]Junho!$C$21</f>
        <v>*</v>
      </c>
      <c r="S38" s="73" t="str">
        <f>[34]Junho!$C$22</f>
        <v>*</v>
      </c>
      <c r="T38" s="73" t="str">
        <f>[34]Junho!$C$23</f>
        <v>*</v>
      </c>
      <c r="U38" s="73" t="str">
        <f>[34]Junho!$C$24</f>
        <v>*</v>
      </c>
      <c r="V38" s="73" t="str">
        <f>[34]Junho!$C$25</f>
        <v>*</v>
      </c>
      <c r="W38" s="73" t="str">
        <f>[34]Junho!$C$26</f>
        <v>*</v>
      </c>
      <c r="X38" s="73" t="str">
        <f>[34]Junho!$C$27</f>
        <v>*</v>
      </c>
      <c r="Y38" s="73" t="str">
        <f>[34]Junho!$C$28</f>
        <v>*</v>
      </c>
      <c r="Z38" s="73" t="str">
        <f>[34]Junho!$C$29</f>
        <v>*</v>
      </c>
      <c r="AA38" s="73" t="str">
        <f>[34]Junho!$C$30</f>
        <v>*</v>
      </c>
      <c r="AB38" s="73" t="str">
        <f>[34]Junho!$C$31</f>
        <v>*</v>
      </c>
      <c r="AC38" s="73" t="str">
        <f>[34]Junho!$C$32</f>
        <v>*</v>
      </c>
      <c r="AD38" s="73" t="str">
        <f>[34]Junho!$C$33</f>
        <v>*</v>
      </c>
      <c r="AE38" s="73" t="str">
        <f>[34]Junho!$C$34</f>
        <v>*</v>
      </c>
      <c r="AF38" s="83">
        <f t="shared" si="11"/>
        <v>29.3</v>
      </c>
      <c r="AG38" s="77">
        <f t="shared" si="12"/>
        <v>21.141666666666669</v>
      </c>
    </row>
    <row r="39" spans="1:33" ht="17.100000000000001" customHeight="1" x14ac:dyDescent="0.2">
      <c r="A39" s="51" t="s">
        <v>153</v>
      </c>
      <c r="B39" s="73">
        <f>[35]Junho!$C$5</f>
        <v>25.9</v>
      </c>
      <c r="C39" s="73">
        <f>[35]Junho!$C$6</f>
        <v>27.4</v>
      </c>
      <c r="D39" s="73">
        <f>[35]Junho!$C$7</f>
        <v>22.5</v>
      </c>
      <c r="E39" s="73">
        <f>[35]Junho!$C$8</f>
        <v>26.5</v>
      </c>
      <c r="F39" s="73">
        <f>[35]Junho!$C$9</f>
        <v>24.6</v>
      </c>
      <c r="G39" s="73">
        <f>[35]Junho!$C$10</f>
        <v>22.8</v>
      </c>
      <c r="H39" s="73">
        <f>[35]Junho!$C$11</f>
        <v>21</v>
      </c>
      <c r="I39" s="73">
        <f>[35]Junho!$C$12</f>
        <v>23.6</v>
      </c>
      <c r="J39" s="73">
        <f>[35]Junho!$C$13</f>
        <v>30.1</v>
      </c>
      <c r="K39" s="73">
        <f>[35]Junho!$C$14</f>
        <v>30.5</v>
      </c>
      <c r="L39" s="73">
        <f>[35]Junho!$C$15</f>
        <v>30.7</v>
      </c>
      <c r="M39" s="73">
        <f>[35]Junho!$C$16</f>
        <v>29.1</v>
      </c>
      <c r="N39" s="73">
        <f>[35]Junho!$C$17</f>
        <v>24.3</v>
      </c>
      <c r="O39" s="73">
        <f>[35]Junho!$C$18</f>
        <v>24</v>
      </c>
      <c r="P39" s="73">
        <f>[35]Junho!$C$19</f>
        <v>24.1</v>
      </c>
      <c r="Q39" s="73">
        <f>[35]Junho!$C$20</f>
        <v>23.7</v>
      </c>
      <c r="R39" s="73">
        <f>[35]Junho!$C$21</f>
        <v>26.2</v>
      </c>
      <c r="S39" s="73">
        <f>[35]Junho!$C$22</f>
        <v>28.6</v>
      </c>
      <c r="T39" s="73">
        <f>[35]Junho!$C$23</f>
        <v>29</v>
      </c>
      <c r="U39" s="73">
        <f>[35]Junho!$C$24</f>
        <v>30.6</v>
      </c>
      <c r="V39" s="73">
        <f>[35]Junho!$C$25</f>
        <v>26.1</v>
      </c>
      <c r="W39" s="73">
        <f>[35]Junho!$C$26</f>
        <v>31</v>
      </c>
      <c r="X39" s="73">
        <f>[35]Junho!$C$27</f>
        <v>31</v>
      </c>
      <c r="Y39" s="73">
        <f>[35]Junho!$C$28</f>
        <v>31.1</v>
      </c>
      <c r="Z39" s="73">
        <f>[35]Junho!$C$29</f>
        <v>31</v>
      </c>
      <c r="AA39" s="73">
        <f>[35]Junho!$C$30</f>
        <v>30.7</v>
      </c>
      <c r="AB39" s="73">
        <f>[35]Junho!$C$31</f>
        <v>31.4</v>
      </c>
      <c r="AC39" s="73">
        <f>[35]Junho!$C$32</f>
        <v>31</v>
      </c>
      <c r="AD39" s="73">
        <f>[35]Junho!$C$33</f>
        <v>30.7</v>
      </c>
      <c r="AE39" s="73">
        <f>[35]Junho!$C$34</f>
        <v>30.2</v>
      </c>
      <c r="AF39" s="83">
        <f t="shared" si="11"/>
        <v>31.4</v>
      </c>
      <c r="AG39" s="77">
        <f t="shared" si="12"/>
        <v>27.646666666666672</v>
      </c>
    </row>
    <row r="40" spans="1:33" ht="17.100000000000001" customHeight="1" x14ac:dyDescent="0.2">
      <c r="A40" s="51" t="s">
        <v>154</v>
      </c>
      <c r="B40" s="73" t="str">
        <f>[36]Junho!$C$5</f>
        <v>*</v>
      </c>
      <c r="C40" s="73" t="str">
        <f>[36]Junho!$C$6</f>
        <v>*</v>
      </c>
      <c r="D40" s="73" t="str">
        <f>[36]Junho!$C$7</f>
        <v>*</v>
      </c>
      <c r="E40" s="73" t="str">
        <f>[36]Junho!$C$8</f>
        <v>*</v>
      </c>
      <c r="F40" s="73" t="str">
        <f>[36]Junho!$C$9</f>
        <v>*</v>
      </c>
      <c r="G40" s="73" t="str">
        <f>[36]Junho!$C$10</f>
        <v>*</v>
      </c>
      <c r="H40" s="73" t="str">
        <f>[36]Junho!$C$11</f>
        <v>*</v>
      </c>
      <c r="I40" s="73" t="str">
        <f>[36]Junho!$C$12</f>
        <v>*</v>
      </c>
      <c r="J40" s="73" t="str">
        <f>[36]Junho!$C$13</f>
        <v>*</v>
      </c>
      <c r="K40" s="73" t="str">
        <f>[36]Junho!$C$14</f>
        <v>*</v>
      </c>
      <c r="L40" s="73" t="str">
        <f>[36]Junho!$C$15</f>
        <v>*</v>
      </c>
      <c r="M40" s="73" t="str">
        <f>[36]Junho!$C$16</f>
        <v>*</v>
      </c>
      <c r="N40" s="73" t="str">
        <f>[36]Junho!$C$17</f>
        <v>*</v>
      </c>
      <c r="O40" s="73" t="str">
        <f>[36]Junho!$C$18</f>
        <v>*</v>
      </c>
      <c r="P40" s="73" t="str">
        <f>[36]Junho!$C$19</f>
        <v>*</v>
      </c>
      <c r="Q40" s="73" t="str">
        <f>[36]Junho!$C$20</f>
        <v>*</v>
      </c>
      <c r="R40" s="73" t="str">
        <f>[36]Junho!$C$21</f>
        <v>*</v>
      </c>
      <c r="S40" s="73" t="str">
        <f>[36]Junho!$C$22</f>
        <v>*</v>
      </c>
      <c r="T40" s="73" t="str">
        <f>[36]Junho!$C$23</f>
        <v>*</v>
      </c>
      <c r="U40" s="73" t="str">
        <f>[36]Junho!$C$24</f>
        <v>*</v>
      </c>
      <c r="V40" s="73" t="str">
        <f>[36]Junho!$C$25</f>
        <v>*</v>
      </c>
      <c r="W40" s="73" t="str">
        <f>[36]Junho!$C$26</f>
        <v>*</v>
      </c>
      <c r="X40" s="73" t="str">
        <f>[36]Junho!$C$27</f>
        <v>*</v>
      </c>
      <c r="Y40" s="73" t="str">
        <f>[36]Junho!$C$28</f>
        <v>*</v>
      </c>
      <c r="Z40" s="73" t="str">
        <f>[36]Junho!$C$29</f>
        <v>*</v>
      </c>
      <c r="AA40" s="73" t="str">
        <f>[36]Junho!$C$30</f>
        <v>*</v>
      </c>
      <c r="AB40" s="73" t="str">
        <f>[36]Junho!$C$31</f>
        <v>*</v>
      </c>
      <c r="AC40" s="73" t="str">
        <f>[36]Junho!$C$32</f>
        <v>*</v>
      </c>
      <c r="AD40" s="73" t="str">
        <f>[36]Junho!$C$33</f>
        <v>*</v>
      </c>
      <c r="AE40" s="73" t="str">
        <f>[36]Junho!$C$34</f>
        <v>*</v>
      </c>
      <c r="AF40" s="83" t="s">
        <v>131</v>
      </c>
      <c r="AG40" s="77" t="s">
        <v>131</v>
      </c>
    </row>
    <row r="41" spans="1:33" ht="17.100000000000001" customHeight="1" x14ac:dyDescent="0.2">
      <c r="A41" s="51" t="s">
        <v>155</v>
      </c>
      <c r="B41" s="73">
        <f>[37]Junho!$C$5</f>
        <v>24.1</v>
      </c>
      <c r="C41" s="73">
        <f>[37]Junho!$C$6</f>
        <v>19.5</v>
      </c>
      <c r="D41" s="73">
        <f>[37]Junho!$C$7</f>
        <v>15.2</v>
      </c>
      <c r="E41" s="73">
        <f>[37]Junho!$C$8</f>
        <v>15.9</v>
      </c>
      <c r="F41" s="73">
        <f>[37]Junho!$C$9</f>
        <v>14.9</v>
      </c>
      <c r="G41" s="73">
        <f>[37]Junho!$C$10</f>
        <v>16.100000000000001</v>
      </c>
      <c r="H41" s="73">
        <f>[37]Junho!$C$11</f>
        <v>15.6</v>
      </c>
      <c r="I41" s="73">
        <f>[37]Junho!$C$12</f>
        <v>20.6</v>
      </c>
      <c r="J41" s="73">
        <f>[37]Junho!$C$13</f>
        <v>23.6</v>
      </c>
      <c r="K41" s="73">
        <f>[37]Junho!$C$14</f>
        <v>27.4</v>
      </c>
      <c r="L41" s="73">
        <f>[37]Junho!$C$15</f>
        <v>26.9</v>
      </c>
      <c r="M41" s="73">
        <f>[37]Junho!$C$16</f>
        <v>30.2</v>
      </c>
      <c r="N41" s="73" t="str">
        <f>[37]Junho!$C$17</f>
        <v>*</v>
      </c>
      <c r="O41" s="73" t="str">
        <f>[37]Junho!$C$18</f>
        <v>*</v>
      </c>
      <c r="P41" s="73" t="str">
        <f>[37]Junho!$C$19</f>
        <v>*</v>
      </c>
      <c r="Q41" s="73" t="str">
        <f>[37]Junho!$C$20</f>
        <v>*</v>
      </c>
      <c r="R41" s="73" t="str">
        <f>[37]Junho!$C$21</f>
        <v>*</v>
      </c>
      <c r="S41" s="73" t="str">
        <f>[37]Junho!$C$22</f>
        <v>*</v>
      </c>
      <c r="T41" s="73" t="str">
        <f>[37]Junho!$C$23</f>
        <v>*</v>
      </c>
      <c r="U41" s="73" t="str">
        <f>[37]Junho!$C$24</f>
        <v>*</v>
      </c>
      <c r="V41" s="73" t="str">
        <f>[37]Junho!$C$25</f>
        <v>*</v>
      </c>
      <c r="W41" s="73" t="str">
        <f>[37]Junho!$C$26</f>
        <v>*</v>
      </c>
      <c r="X41" s="73" t="str">
        <f>[37]Junho!$C$27</f>
        <v>*</v>
      </c>
      <c r="Y41" s="73" t="str">
        <f>[37]Junho!$C$28</f>
        <v>*</v>
      </c>
      <c r="Z41" s="73" t="str">
        <f>[37]Junho!$C$29</f>
        <v>*</v>
      </c>
      <c r="AA41" s="73" t="str">
        <f>[37]Junho!$C$30</f>
        <v>*</v>
      </c>
      <c r="AB41" s="73" t="str">
        <f>[37]Junho!$C$31</f>
        <v>*</v>
      </c>
      <c r="AC41" s="73" t="str">
        <f>[37]Junho!$C$32</f>
        <v>*</v>
      </c>
      <c r="AD41" s="73" t="str">
        <f>[37]Junho!$C$33</f>
        <v>*</v>
      </c>
      <c r="AE41" s="73" t="str">
        <f>[37]Junho!$C$34</f>
        <v>*</v>
      </c>
      <c r="AF41" s="83">
        <f t="shared" si="11"/>
        <v>30.2</v>
      </c>
      <c r="AG41" s="77">
        <f t="shared" si="12"/>
        <v>20.833333333333332</v>
      </c>
    </row>
    <row r="42" spans="1:33" ht="17.100000000000001" customHeight="1" x14ac:dyDescent="0.2">
      <c r="A42" s="51" t="s">
        <v>156</v>
      </c>
      <c r="B42" s="73">
        <f>[38]Junho!$C$5</f>
        <v>25.5</v>
      </c>
      <c r="C42" s="73">
        <f>[38]Junho!$C$6</f>
        <v>20.9</v>
      </c>
      <c r="D42" s="73">
        <f>[38]Junho!$C$7</f>
        <v>16.399999999999999</v>
      </c>
      <c r="E42" s="73">
        <f>[38]Junho!$C$8</f>
        <v>18.899999999999999</v>
      </c>
      <c r="F42" s="73">
        <f>[38]Junho!$C$9</f>
        <v>20</v>
      </c>
      <c r="G42" s="73">
        <f>[38]Junho!$C$10</f>
        <v>20.2</v>
      </c>
      <c r="H42" s="73">
        <f>[38]Junho!$C$11</f>
        <v>17</v>
      </c>
      <c r="I42" s="73">
        <f>[38]Junho!$C$12</f>
        <v>20.7</v>
      </c>
      <c r="J42" s="73">
        <f>[38]Junho!$C$13</f>
        <v>26.6</v>
      </c>
      <c r="K42" s="73">
        <f>[38]Junho!$C$14</f>
        <v>28.2</v>
      </c>
      <c r="L42" s="73">
        <f>[38]Junho!$C$15</f>
        <v>29.2</v>
      </c>
      <c r="M42" s="73">
        <f>[38]Junho!$C$16</f>
        <v>27.8</v>
      </c>
      <c r="N42" s="73" t="str">
        <f>[38]Junho!$C$17</f>
        <v>*</v>
      </c>
      <c r="O42" s="73" t="str">
        <f>[38]Junho!$C$18</f>
        <v>*</v>
      </c>
      <c r="P42" s="73" t="str">
        <f>[38]Junho!$C$19</f>
        <v>*</v>
      </c>
      <c r="Q42" s="73" t="str">
        <f>[38]Junho!$C$20</f>
        <v>*</v>
      </c>
      <c r="R42" s="73" t="str">
        <f>[38]Junho!$C$21</f>
        <v>*</v>
      </c>
      <c r="S42" s="73" t="str">
        <f>[38]Junho!$C$22</f>
        <v>*</v>
      </c>
      <c r="T42" s="73" t="str">
        <f>[38]Junho!$C$23</f>
        <v>*</v>
      </c>
      <c r="U42" s="73" t="str">
        <f>[38]Junho!$C$24</f>
        <v>*</v>
      </c>
      <c r="V42" s="73" t="str">
        <f>[38]Junho!$C$25</f>
        <v>*</v>
      </c>
      <c r="W42" s="73" t="str">
        <f>[38]Junho!$C$26</f>
        <v>*</v>
      </c>
      <c r="X42" s="73" t="str">
        <f>[38]Junho!$C$27</f>
        <v>*</v>
      </c>
      <c r="Y42" s="73" t="str">
        <f>[38]Junho!$C$28</f>
        <v>*</v>
      </c>
      <c r="Z42" s="73" t="str">
        <f>[38]Junho!$C$29</f>
        <v>*</v>
      </c>
      <c r="AA42" s="73" t="str">
        <f>[38]Junho!$C$30</f>
        <v>*</v>
      </c>
      <c r="AB42" s="73" t="str">
        <f>[38]Junho!$C$31</f>
        <v>*</v>
      </c>
      <c r="AC42" s="73" t="str">
        <f>[38]Junho!$C$32</f>
        <v>*</v>
      </c>
      <c r="AD42" s="73" t="str">
        <f>[38]Junho!$C$33</f>
        <v>*</v>
      </c>
      <c r="AE42" s="73" t="str">
        <f>[38]Junho!$C$34</f>
        <v>*</v>
      </c>
      <c r="AF42" s="83">
        <f>MAX(B42:AE42)</f>
        <v>29.2</v>
      </c>
      <c r="AG42" s="77">
        <f>AVERAGE(B42:AE42)</f>
        <v>22.61666666666666</v>
      </c>
    </row>
    <row r="43" spans="1:33" ht="17.100000000000001" customHeight="1" x14ac:dyDescent="0.2">
      <c r="A43" s="51" t="s">
        <v>157</v>
      </c>
      <c r="B43" s="73">
        <f>[39]Junho!$C$5</f>
        <v>24</v>
      </c>
      <c r="C43" s="73">
        <f>[39]Junho!$C$6</f>
        <v>21</v>
      </c>
      <c r="D43" s="73">
        <f>[39]Junho!$C$7</f>
        <v>14.7</v>
      </c>
      <c r="E43" s="73">
        <f>[39]Junho!$C$8</f>
        <v>15.4</v>
      </c>
      <c r="F43" s="73">
        <f>[39]Junho!$C$9</f>
        <v>17.399999999999999</v>
      </c>
      <c r="G43" s="73">
        <f>[39]Junho!$C$10</f>
        <v>16.100000000000001</v>
      </c>
      <c r="H43" s="73">
        <f>[39]Junho!$C$11</f>
        <v>14.8</v>
      </c>
      <c r="I43" s="73">
        <f>[39]Junho!$C$12</f>
        <v>19.5</v>
      </c>
      <c r="J43" s="73">
        <f>[39]Junho!$C$13</f>
        <v>24</v>
      </c>
      <c r="K43" s="73">
        <f>[39]Junho!$C$14</f>
        <v>27.1</v>
      </c>
      <c r="L43" s="73">
        <f>[39]Junho!$C$15</f>
        <v>27.5</v>
      </c>
      <c r="M43" s="73">
        <f>[39]Junho!$C$16</f>
        <v>28.5</v>
      </c>
      <c r="N43" s="73" t="str">
        <f>[39]Junho!$C$17</f>
        <v>*</v>
      </c>
      <c r="O43" s="73" t="str">
        <f>[39]Junho!$C$18</f>
        <v>*</v>
      </c>
      <c r="P43" s="73" t="str">
        <f>[39]Junho!$C$19</f>
        <v>*</v>
      </c>
      <c r="Q43" s="73" t="str">
        <f>[39]Junho!$C$20</f>
        <v>*</v>
      </c>
      <c r="R43" s="73" t="str">
        <f>[39]Junho!$C$21</f>
        <v>*</v>
      </c>
      <c r="S43" s="73" t="str">
        <f>[39]Junho!$C$22</f>
        <v>*</v>
      </c>
      <c r="T43" s="73" t="str">
        <f>[39]Junho!$C$23</f>
        <v>*</v>
      </c>
      <c r="U43" s="73" t="str">
        <f>[39]Junho!$C$24</f>
        <v>*</v>
      </c>
      <c r="V43" s="73" t="str">
        <f>[39]Junho!$C$25</f>
        <v>*</v>
      </c>
      <c r="W43" s="73" t="str">
        <f>[39]Junho!$C$26</f>
        <v>*</v>
      </c>
      <c r="X43" s="73" t="str">
        <f>[39]Junho!$C$27</f>
        <v>*</v>
      </c>
      <c r="Y43" s="73" t="str">
        <f>[39]Junho!$C$28</f>
        <v>*</v>
      </c>
      <c r="Z43" s="73" t="str">
        <f>[39]Junho!$C$29</f>
        <v>*</v>
      </c>
      <c r="AA43" s="73" t="str">
        <f>[39]Junho!$C$30</f>
        <v>*</v>
      </c>
      <c r="AB43" s="73" t="str">
        <f>[39]Junho!$C$31</f>
        <v>*</v>
      </c>
      <c r="AC43" s="73" t="str">
        <f>[39]Junho!$C$32</f>
        <v>*</v>
      </c>
      <c r="AD43" s="73" t="str">
        <f>[39]Junho!$C$33</f>
        <v>*</v>
      </c>
      <c r="AE43" s="73" t="str">
        <f>[39]Junho!$C$34</f>
        <v>*</v>
      </c>
      <c r="AF43" s="83">
        <f t="shared" ref="AF43:AF49" si="13">MAX(B43:AE43)</f>
        <v>28.5</v>
      </c>
      <c r="AG43" s="77">
        <f t="shared" ref="AG43:AG49" si="14">AVERAGE(B43:AE43)</f>
        <v>20.833333333333332</v>
      </c>
    </row>
    <row r="44" spans="1:33" ht="17.100000000000001" customHeight="1" x14ac:dyDescent="0.2">
      <c r="A44" s="51" t="s">
        <v>158</v>
      </c>
      <c r="B44" s="73">
        <f>[40]Junho!$C$5</f>
        <v>24.6</v>
      </c>
      <c r="C44" s="73">
        <f>[40]Junho!$C$6</f>
        <v>20.9</v>
      </c>
      <c r="D44" s="73">
        <f>[40]Junho!$C$7</f>
        <v>17.5</v>
      </c>
      <c r="E44" s="73">
        <f>[40]Junho!$C$8</f>
        <v>17.5</v>
      </c>
      <c r="F44" s="73">
        <f>[40]Junho!$C$9</f>
        <v>22</v>
      </c>
      <c r="G44" s="73">
        <f>[40]Junho!$C$10</f>
        <v>23.6</v>
      </c>
      <c r="H44" s="73">
        <f>[40]Junho!$C$11</f>
        <v>17.5</v>
      </c>
      <c r="I44" s="73">
        <f>[40]Junho!$C$12</f>
        <v>20.3</v>
      </c>
      <c r="J44" s="73">
        <f>[40]Junho!$C$13</f>
        <v>28.9</v>
      </c>
      <c r="K44" s="73">
        <f>[40]Junho!$C$14</f>
        <v>29.6</v>
      </c>
      <c r="L44" s="73">
        <f>[40]Junho!$C$15</f>
        <v>32</v>
      </c>
      <c r="M44" s="73">
        <f>[40]Junho!$C$16</f>
        <v>28.1</v>
      </c>
      <c r="N44" s="73" t="str">
        <f>[40]Junho!$C$17</f>
        <v>*</v>
      </c>
      <c r="O44" s="73" t="str">
        <f>[40]Junho!$C$18</f>
        <v>*</v>
      </c>
      <c r="P44" s="73" t="str">
        <f>[40]Junho!$C$19</f>
        <v>*</v>
      </c>
      <c r="Q44" s="73" t="str">
        <f>[40]Junho!$C$20</f>
        <v>*</v>
      </c>
      <c r="R44" s="73" t="str">
        <f>[40]Junho!$C$21</f>
        <v>*</v>
      </c>
      <c r="S44" s="73" t="str">
        <f>[40]Junho!$C$22</f>
        <v>*</v>
      </c>
      <c r="T44" s="73" t="str">
        <f>[40]Junho!$C$23</f>
        <v>*</v>
      </c>
      <c r="U44" s="73" t="str">
        <f>[40]Junho!$C$24</f>
        <v>*</v>
      </c>
      <c r="V44" s="73" t="str">
        <f>[40]Junho!$C$25</f>
        <v>*</v>
      </c>
      <c r="W44" s="73" t="str">
        <f>[40]Junho!$C$26</f>
        <v>*</v>
      </c>
      <c r="X44" s="73" t="str">
        <f>[40]Junho!$C$27</f>
        <v>*</v>
      </c>
      <c r="Y44" s="73" t="str">
        <f>[40]Junho!$C$28</f>
        <v>*</v>
      </c>
      <c r="Z44" s="73" t="str">
        <f>[40]Junho!$C$29</f>
        <v>*</v>
      </c>
      <c r="AA44" s="73" t="str">
        <f>[40]Junho!$C$30</f>
        <v>*</v>
      </c>
      <c r="AB44" s="73" t="str">
        <f>[40]Junho!$C$31</f>
        <v>*</v>
      </c>
      <c r="AC44" s="73" t="str">
        <f>[40]Junho!$C$32</f>
        <v>*</v>
      </c>
      <c r="AD44" s="73" t="str">
        <f>[40]Junho!$C$33</f>
        <v>*</v>
      </c>
      <c r="AE44" s="73" t="str">
        <f>[40]Junho!$C$34</f>
        <v>*</v>
      </c>
      <c r="AF44" s="83">
        <f t="shared" si="13"/>
        <v>32</v>
      </c>
      <c r="AG44" s="77">
        <f t="shared" si="14"/>
        <v>23.541666666666668</v>
      </c>
    </row>
    <row r="45" spans="1:33" ht="17.100000000000001" customHeight="1" x14ac:dyDescent="0.2">
      <c r="A45" s="51" t="s">
        <v>159</v>
      </c>
      <c r="B45" s="73">
        <f>[41]Junho!$C$5</f>
        <v>26.9</v>
      </c>
      <c r="C45" s="73">
        <f>[41]Junho!$C$6</f>
        <v>21.6</v>
      </c>
      <c r="D45" s="73">
        <f>[41]Junho!$C$7</f>
        <v>19.100000000000001</v>
      </c>
      <c r="E45" s="73">
        <f>[41]Junho!$C$8</f>
        <v>19.7</v>
      </c>
      <c r="F45" s="73">
        <f>[41]Junho!$C$9</f>
        <v>22.2</v>
      </c>
      <c r="G45" s="73">
        <f>[41]Junho!$C$10</f>
        <v>24.1</v>
      </c>
      <c r="H45" s="73">
        <f>[41]Junho!$C$11</f>
        <v>17.5</v>
      </c>
      <c r="I45" s="73">
        <f>[41]Junho!$C$12</f>
        <v>22.2</v>
      </c>
      <c r="J45" s="73">
        <f>[41]Junho!$C$13</f>
        <v>27.7</v>
      </c>
      <c r="K45" s="73">
        <f>[41]Junho!$C$14</f>
        <v>31.5</v>
      </c>
      <c r="L45" s="73">
        <f>[41]Junho!$C$15</f>
        <v>33.299999999999997</v>
      </c>
      <c r="M45" s="73">
        <f>[41]Junho!$C$16</f>
        <v>26.7</v>
      </c>
      <c r="N45" s="73" t="str">
        <f>[41]Junho!$C$17</f>
        <v>*</v>
      </c>
      <c r="O45" s="73" t="str">
        <f>[41]Junho!$C$18</f>
        <v>*</v>
      </c>
      <c r="P45" s="73" t="str">
        <f>[41]Junho!$C$19</f>
        <v>*</v>
      </c>
      <c r="Q45" s="73" t="str">
        <f>[41]Junho!$C$20</f>
        <v>*</v>
      </c>
      <c r="R45" s="73" t="str">
        <f>[41]Junho!$C$21</f>
        <v>*</v>
      </c>
      <c r="S45" s="73" t="str">
        <f>[41]Junho!$C$22</f>
        <v>*</v>
      </c>
      <c r="T45" s="73" t="str">
        <f>[41]Junho!$C$23</f>
        <v>*</v>
      </c>
      <c r="U45" s="73" t="str">
        <f>[41]Junho!$C$24</f>
        <v>*</v>
      </c>
      <c r="V45" s="73" t="str">
        <f>[41]Junho!$C$25</f>
        <v>*</v>
      </c>
      <c r="W45" s="73" t="str">
        <f>[41]Junho!$C$26</f>
        <v>*</v>
      </c>
      <c r="X45" s="73" t="str">
        <f>[41]Junho!$C$27</f>
        <v>*</v>
      </c>
      <c r="Y45" s="73" t="str">
        <f>[41]Junho!$C$28</f>
        <v>*</v>
      </c>
      <c r="Z45" s="73" t="str">
        <f>[41]Junho!$C$29</f>
        <v>*</v>
      </c>
      <c r="AA45" s="73" t="str">
        <f>[41]Junho!$C$30</f>
        <v>*</v>
      </c>
      <c r="AB45" s="73" t="str">
        <f>[41]Junho!$C$31</f>
        <v>*</v>
      </c>
      <c r="AC45" s="73" t="str">
        <f>[41]Junho!$C$32</f>
        <v>*</v>
      </c>
      <c r="AD45" s="73" t="str">
        <f>[41]Junho!$C$33</f>
        <v>*</v>
      </c>
      <c r="AE45" s="73" t="str">
        <f>[41]Junho!$C$34</f>
        <v>*</v>
      </c>
      <c r="AF45" s="83">
        <f t="shared" si="13"/>
        <v>33.299999999999997</v>
      </c>
      <c r="AG45" s="77">
        <f t="shared" si="14"/>
        <v>24.374999999999996</v>
      </c>
    </row>
    <row r="46" spans="1:33" ht="17.100000000000001" customHeight="1" x14ac:dyDescent="0.2">
      <c r="A46" s="51" t="s">
        <v>160</v>
      </c>
      <c r="B46" s="73">
        <f>[42]Junho!$C$5</f>
        <v>32.299999999999997</v>
      </c>
      <c r="C46" s="73">
        <f>[42]Junho!$C$6</f>
        <v>22.4</v>
      </c>
      <c r="D46" s="73">
        <f>[42]Junho!$C$7</f>
        <v>23.6</v>
      </c>
      <c r="E46" s="73">
        <f>[42]Junho!$C$8</f>
        <v>26.6</v>
      </c>
      <c r="F46" s="73">
        <f>[42]Junho!$C$9</f>
        <v>23.6</v>
      </c>
      <c r="G46" s="73">
        <f>[42]Junho!$C$10</f>
        <v>24</v>
      </c>
      <c r="H46" s="73">
        <f>[42]Junho!$C$11</f>
        <v>25.9</v>
      </c>
      <c r="I46" s="73">
        <f>[42]Junho!$C$12</f>
        <v>25</v>
      </c>
      <c r="J46" s="73">
        <f>[42]Junho!$C$13</f>
        <v>33</v>
      </c>
      <c r="K46" s="73">
        <f>[42]Junho!$C$14</f>
        <v>34.200000000000003</v>
      </c>
      <c r="L46" s="73">
        <f>[42]Junho!$C$15</f>
        <v>33.9</v>
      </c>
      <c r="M46" s="73">
        <f>[42]Junho!$C$16</f>
        <v>33</v>
      </c>
      <c r="N46" s="73" t="str">
        <f>[42]Junho!$C$17</f>
        <v>*</v>
      </c>
      <c r="O46" s="73" t="str">
        <f>[42]Junho!$C$18</f>
        <v>*</v>
      </c>
      <c r="P46" s="73" t="str">
        <f>[42]Junho!$C$19</f>
        <v>*</v>
      </c>
      <c r="Q46" s="73" t="str">
        <f>[42]Junho!$C$20</f>
        <v>*</v>
      </c>
      <c r="R46" s="73" t="str">
        <f>[42]Junho!$C$21</f>
        <v>*</v>
      </c>
      <c r="S46" s="73" t="str">
        <f>[42]Junho!$C$22</f>
        <v>*</v>
      </c>
      <c r="T46" s="73" t="str">
        <f>[42]Junho!$C$23</f>
        <v>*</v>
      </c>
      <c r="U46" s="73" t="str">
        <f>[42]Junho!$C$24</f>
        <v>*</v>
      </c>
      <c r="V46" s="73" t="str">
        <f>[42]Junho!$C$25</f>
        <v>*</v>
      </c>
      <c r="W46" s="73" t="str">
        <f>[42]Junho!$C$26</f>
        <v>*</v>
      </c>
      <c r="X46" s="73" t="str">
        <f>[42]Junho!$C$27</f>
        <v>*</v>
      </c>
      <c r="Y46" s="73" t="str">
        <f>[42]Junho!$C$28</f>
        <v>*</v>
      </c>
      <c r="Z46" s="73" t="str">
        <f>[42]Junho!$C$29</f>
        <v>*</v>
      </c>
      <c r="AA46" s="73" t="str">
        <f>[42]Junho!$C$30</f>
        <v>*</v>
      </c>
      <c r="AB46" s="73" t="str">
        <f>[42]Junho!$C$31</f>
        <v>*</v>
      </c>
      <c r="AC46" s="73" t="str">
        <f>[42]Junho!$C$32</f>
        <v>*</v>
      </c>
      <c r="AD46" s="73" t="str">
        <f>[42]Junho!$C$33</f>
        <v>*</v>
      </c>
      <c r="AE46" s="73" t="str">
        <f>[42]Junho!$C$34</f>
        <v>*</v>
      </c>
      <c r="AF46" s="83">
        <f t="shared" si="13"/>
        <v>34.200000000000003</v>
      </c>
      <c r="AG46" s="77">
        <f t="shared" si="14"/>
        <v>28.125</v>
      </c>
    </row>
    <row r="47" spans="1:33" ht="17.100000000000001" customHeight="1" x14ac:dyDescent="0.2">
      <c r="A47" s="51" t="s">
        <v>161</v>
      </c>
      <c r="B47" s="73">
        <f>[43]Junho!$C$5</f>
        <v>26.7</v>
      </c>
      <c r="C47" s="73">
        <f>[43]Junho!$C$6</f>
        <v>25.7</v>
      </c>
      <c r="D47" s="73">
        <f>[43]Junho!$C$7</f>
        <v>23.3</v>
      </c>
      <c r="E47" s="73">
        <f>[43]Junho!$C$8</f>
        <v>24.2</v>
      </c>
      <c r="F47" s="73">
        <f>[43]Junho!$C$9</f>
        <v>23.4</v>
      </c>
      <c r="G47" s="73">
        <f>[43]Junho!$C$10</f>
        <v>24.5</v>
      </c>
      <c r="H47" s="73">
        <f>[43]Junho!$C$11</f>
        <v>22.1</v>
      </c>
      <c r="I47" s="73">
        <f>[43]Junho!$C$12</f>
        <v>21.7</v>
      </c>
      <c r="J47" s="73">
        <f>[43]Junho!$C$13</f>
        <v>29.9</v>
      </c>
      <c r="K47" s="73">
        <f>[43]Junho!$C$14</f>
        <v>31.2</v>
      </c>
      <c r="L47" s="73">
        <f>[43]Junho!$C$15</f>
        <v>32.9</v>
      </c>
      <c r="M47" s="73">
        <f>[43]Junho!$C$16</f>
        <v>31.1</v>
      </c>
      <c r="N47" s="73" t="str">
        <f>[43]Junho!$C$17</f>
        <v>*</v>
      </c>
      <c r="O47" s="73" t="str">
        <f>[43]Junho!$C$18</f>
        <v>*</v>
      </c>
      <c r="P47" s="73" t="str">
        <f>[43]Junho!$C$19</f>
        <v>*</v>
      </c>
      <c r="Q47" s="73" t="str">
        <f>[43]Junho!$C$20</f>
        <v>*</v>
      </c>
      <c r="R47" s="73" t="str">
        <f>[43]Junho!$C$21</f>
        <v>*</v>
      </c>
      <c r="S47" s="73" t="str">
        <f>[43]Junho!$C$22</f>
        <v>*</v>
      </c>
      <c r="T47" s="73" t="str">
        <f>[43]Junho!$C$23</f>
        <v>*</v>
      </c>
      <c r="U47" s="73" t="str">
        <f>[43]Junho!$C$24</f>
        <v>*</v>
      </c>
      <c r="V47" s="73" t="str">
        <f>[43]Junho!$C$25</f>
        <v>*</v>
      </c>
      <c r="W47" s="73" t="str">
        <f>[43]Junho!$C$26</f>
        <v>*</v>
      </c>
      <c r="X47" s="73" t="str">
        <f>[43]Junho!$C$27</f>
        <v>*</v>
      </c>
      <c r="Y47" s="73" t="str">
        <f>[43]Junho!$C$28</f>
        <v>*</v>
      </c>
      <c r="Z47" s="73" t="str">
        <f>[43]Junho!$C$29</f>
        <v>*</v>
      </c>
      <c r="AA47" s="73" t="str">
        <f>[43]Junho!$C$30</f>
        <v>*</v>
      </c>
      <c r="AB47" s="73" t="str">
        <f>[43]Junho!$C$31</f>
        <v>*</v>
      </c>
      <c r="AC47" s="73" t="str">
        <f>[43]Junho!$C$32</f>
        <v>*</v>
      </c>
      <c r="AD47" s="73" t="str">
        <f>[43]Junho!$C$33</f>
        <v>*</v>
      </c>
      <c r="AE47" s="73" t="str">
        <f>[43]Junho!$C$34</f>
        <v>*</v>
      </c>
      <c r="AF47" s="83">
        <f t="shared" si="13"/>
        <v>32.9</v>
      </c>
      <c r="AG47" s="77">
        <f t="shared" si="14"/>
        <v>26.391666666666666</v>
      </c>
    </row>
    <row r="48" spans="1:33" ht="17.100000000000001" customHeight="1" x14ac:dyDescent="0.2">
      <c r="A48" s="51" t="s">
        <v>162</v>
      </c>
      <c r="B48" s="73">
        <f>[44]Junho!$C$5</f>
        <v>26.7</v>
      </c>
      <c r="C48" s="73">
        <f>[44]Junho!$C$6</f>
        <v>26</v>
      </c>
      <c r="D48" s="73">
        <f>[44]Junho!$C$7</f>
        <v>23.2</v>
      </c>
      <c r="E48" s="73">
        <f>[44]Junho!$C$8</f>
        <v>20.9</v>
      </c>
      <c r="F48" s="73">
        <f>[44]Junho!$C$9</f>
        <v>25.1</v>
      </c>
      <c r="G48" s="73">
        <f>[44]Junho!$C$10</f>
        <v>24.8</v>
      </c>
      <c r="H48" s="73">
        <f>[44]Junho!$C$11</f>
        <v>23</v>
      </c>
      <c r="I48" s="73">
        <f>[44]Junho!$C$12</f>
        <v>21.7</v>
      </c>
      <c r="J48" s="73">
        <f>[44]Junho!$C$13</f>
        <v>28.4</v>
      </c>
      <c r="K48" s="73">
        <f>[44]Junho!$C$14</f>
        <v>30.3</v>
      </c>
      <c r="L48" s="73">
        <f>[44]Junho!$C$15</f>
        <v>32.9</v>
      </c>
      <c r="M48" s="73">
        <f>[44]Junho!$C$16</f>
        <v>28.3</v>
      </c>
      <c r="N48" s="73" t="str">
        <f>[44]Junho!$C$17</f>
        <v>*</v>
      </c>
      <c r="O48" s="73" t="str">
        <f>[44]Junho!$C$18</f>
        <v>*</v>
      </c>
      <c r="P48" s="73" t="str">
        <f>[44]Junho!$C$19</f>
        <v>*</v>
      </c>
      <c r="Q48" s="73" t="str">
        <f>[44]Junho!$C$20</f>
        <v>*</v>
      </c>
      <c r="R48" s="73" t="str">
        <f>[44]Junho!$C$21</f>
        <v>*</v>
      </c>
      <c r="S48" s="73" t="str">
        <f>[44]Junho!$C$22</f>
        <v>*</v>
      </c>
      <c r="T48" s="73" t="str">
        <f>[44]Junho!$C$23</f>
        <v>*</v>
      </c>
      <c r="U48" s="73" t="str">
        <f>[44]Junho!$C$24</f>
        <v>*</v>
      </c>
      <c r="V48" s="73" t="str">
        <f>[44]Junho!$C$25</f>
        <v>*</v>
      </c>
      <c r="W48" s="73" t="str">
        <f>[44]Junho!$C$26</f>
        <v>*</v>
      </c>
      <c r="X48" s="73" t="str">
        <f>[44]Junho!$C$27</f>
        <v>*</v>
      </c>
      <c r="Y48" s="73" t="str">
        <f>[44]Junho!$C$28</f>
        <v>*</v>
      </c>
      <c r="Z48" s="73" t="str">
        <f>[44]Junho!$C$29</f>
        <v>*</v>
      </c>
      <c r="AA48" s="73" t="str">
        <f>[44]Junho!$C$30</f>
        <v>*</v>
      </c>
      <c r="AB48" s="73" t="str">
        <f>[44]Junho!$C$31</f>
        <v>*</v>
      </c>
      <c r="AC48" s="73" t="str">
        <f>[44]Junho!$C$32</f>
        <v>*</v>
      </c>
      <c r="AD48" s="73" t="str">
        <f>[44]Junho!$C$33</f>
        <v>*</v>
      </c>
      <c r="AE48" s="73" t="str">
        <f>[44]Junho!$C$34</f>
        <v>*</v>
      </c>
      <c r="AF48" s="83">
        <f t="shared" si="13"/>
        <v>32.9</v>
      </c>
      <c r="AG48" s="77">
        <f t="shared" si="14"/>
        <v>25.941666666666666</v>
      </c>
    </row>
    <row r="49" spans="1:38" ht="17.100000000000001" customHeight="1" x14ac:dyDescent="0.2">
      <c r="A49" s="51" t="s">
        <v>163</v>
      </c>
      <c r="B49" s="73">
        <f>[45]Junho!$C$5</f>
        <v>29.1</v>
      </c>
      <c r="C49" s="73">
        <f>[45]Junho!$C$6</f>
        <v>30.3</v>
      </c>
      <c r="D49" s="73">
        <f>[45]Junho!$C$7</f>
        <v>25.7</v>
      </c>
      <c r="E49" s="73">
        <f>[45]Junho!$C$8</f>
        <v>26.9</v>
      </c>
      <c r="F49" s="73">
        <f>[45]Junho!$C$9</f>
        <v>28.3</v>
      </c>
      <c r="G49" s="73">
        <f>[45]Junho!$C$10</f>
        <v>27</v>
      </c>
      <c r="H49" s="73">
        <f>[45]Junho!$C$11</f>
        <v>24.4</v>
      </c>
      <c r="I49" s="73">
        <f>[45]Junho!$C$12</f>
        <v>22.7</v>
      </c>
      <c r="J49" s="73">
        <f>[45]Junho!$C$13</f>
        <v>28</v>
      </c>
      <c r="K49" s="73">
        <f>[45]Junho!$C$14</f>
        <v>33</v>
      </c>
      <c r="L49" s="73">
        <f>[45]Junho!$C$15</f>
        <v>33.799999999999997</v>
      </c>
      <c r="M49" s="73">
        <f>[45]Junho!$C$16</f>
        <v>34.6</v>
      </c>
      <c r="N49" s="73" t="str">
        <f>[45]Junho!$C$17</f>
        <v>*</v>
      </c>
      <c r="O49" s="73" t="str">
        <f>[45]Junho!$C$18</f>
        <v>*</v>
      </c>
      <c r="P49" s="73" t="str">
        <f>[45]Junho!$C$19</f>
        <v>*</v>
      </c>
      <c r="Q49" s="73" t="str">
        <f>[45]Junho!$C$20</f>
        <v>*</v>
      </c>
      <c r="R49" s="73" t="str">
        <f>[45]Junho!$C$21</f>
        <v>*</v>
      </c>
      <c r="S49" s="73" t="str">
        <f>[45]Junho!$C$22</f>
        <v>*</v>
      </c>
      <c r="T49" s="73" t="str">
        <f>[45]Junho!$C$23</f>
        <v>*</v>
      </c>
      <c r="U49" s="73" t="str">
        <f>[45]Junho!$C$24</f>
        <v>*</v>
      </c>
      <c r="V49" s="73" t="str">
        <f>[45]Junho!$C$25</f>
        <v>*</v>
      </c>
      <c r="W49" s="73" t="str">
        <f>[45]Junho!$C$26</f>
        <v>*</v>
      </c>
      <c r="X49" s="73" t="str">
        <f>[45]Junho!$C$27</f>
        <v>*</v>
      </c>
      <c r="Y49" s="73" t="str">
        <f>[45]Junho!$C$28</f>
        <v>*</v>
      </c>
      <c r="Z49" s="73" t="str">
        <f>[45]Junho!$C$29</f>
        <v>*</v>
      </c>
      <c r="AA49" s="73" t="str">
        <f>[45]Junho!$C$30</f>
        <v>*</v>
      </c>
      <c r="AB49" s="73" t="str">
        <f>[45]Junho!$C$31</f>
        <v>*</v>
      </c>
      <c r="AC49" s="73" t="str">
        <f>[45]Junho!$C$32</f>
        <v>*</v>
      </c>
      <c r="AD49" s="73" t="str">
        <f>[45]Junho!$C$33</f>
        <v>*</v>
      </c>
      <c r="AE49" s="73" t="str">
        <f>[45]Junho!$C$34</f>
        <v>*</v>
      </c>
      <c r="AF49" s="83">
        <f t="shared" si="13"/>
        <v>34.6</v>
      </c>
      <c r="AG49" s="77">
        <f t="shared" si="14"/>
        <v>28.650000000000002</v>
      </c>
    </row>
    <row r="50" spans="1:38" s="5" customFormat="1" ht="17.100000000000001" customHeight="1" x14ac:dyDescent="0.2">
      <c r="A50" s="52" t="s">
        <v>33</v>
      </c>
      <c r="B50" s="18">
        <f>MAX(B5:B49)</f>
        <v>32.799999999999997</v>
      </c>
      <c r="C50" s="18">
        <f t="shared" ref="C50:AF50" si="15">MAX(C5:C49)</f>
        <v>31</v>
      </c>
      <c r="D50" s="18">
        <f t="shared" si="15"/>
        <v>27.6</v>
      </c>
      <c r="E50" s="18">
        <f t="shared" si="15"/>
        <v>29.7</v>
      </c>
      <c r="F50" s="18">
        <f t="shared" si="15"/>
        <v>30.3</v>
      </c>
      <c r="G50" s="18">
        <f t="shared" si="15"/>
        <v>27.5</v>
      </c>
      <c r="H50" s="18">
        <f t="shared" si="15"/>
        <v>27</v>
      </c>
      <c r="I50" s="18">
        <f t="shared" si="15"/>
        <v>28.5</v>
      </c>
      <c r="J50" s="18">
        <f t="shared" si="15"/>
        <v>33.700000000000003</v>
      </c>
      <c r="K50" s="18">
        <f t="shared" si="15"/>
        <v>34.6</v>
      </c>
      <c r="L50" s="18">
        <f t="shared" si="15"/>
        <v>34.5</v>
      </c>
      <c r="M50" s="18">
        <f t="shared" si="15"/>
        <v>34.6</v>
      </c>
      <c r="N50" s="18">
        <f t="shared" si="15"/>
        <v>30.7</v>
      </c>
      <c r="O50" s="18">
        <f t="shared" si="15"/>
        <v>28.8</v>
      </c>
      <c r="P50" s="18">
        <f t="shared" si="15"/>
        <v>27.5</v>
      </c>
      <c r="Q50" s="18">
        <f t="shared" si="15"/>
        <v>27.8</v>
      </c>
      <c r="R50" s="18">
        <f t="shared" si="15"/>
        <v>29.6</v>
      </c>
      <c r="S50" s="18">
        <f t="shared" si="15"/>
        <v>31.2</v>
      </c>
      <c r="T50" s="18">
        <f t="shared" si="15"/>
        <v>32</v>
      </c>
      <c r="U50" s="18">
        <f t="shared" si="15"/>
        <v>34.5</v>
      </c>
      <c r="V50" s="18">
        <f t="shared" si="15"/>
        <v>32.9</v>
      </c>
      <c r="W50" s="18">
        <f t="shared" si="15"/>
        <v>34.5</v>
      </c>
      <c r="X50" s="18">
        <f t="shared" si="15"/>
        <v>34</v>
      </c>
      <c r="Y50" s="18">
        <f t="shared" si="15"/>
        <v>35.6</v>
      </c>
      <c r="Z50" s="18">
        <f t="shared" si="15"/>
        <v>36.5</v>
      </c>
      <c r="AA50" s="18">
        <f t="shared" si="15"/>
        <v>35.5</v>
      </c>
      <c r="AB50" s="18">
        <f t="shared" si="15"/>
        <v>35.6</v>
      </c>
      <c r="AC50" s="18">
        <f t="shared" si="15"/>
        <v>35.5</v>
      </c>
      <c r="AD50" s="18">
        <f t="shared" si="15"/>
        <v>35.299999999999997</v>
      </c>
      <c r="AE50" s="18">
        <f t="shared" si="15"/>
        <v>35.5</v>
      </c>
      <c r="AF50" s="83">
        <f t="shared" si="15"/>
        <v>36.5</v>
      </c>
      <c r="AG50" s="77">
        <f>AVERAGE(AG5:AG49)</f>
        <v>25.503452380952393</v>
      </c>
    </row>
    <row r="51" spans="1:38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71"/>
      <c r="AG51" s="66"/>
    </row>
    <row r="52" spans="1:38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56"/>
      <c r="AG52" s="67"/>
      <c r="AH52" s="2"/>
    </row>
    <row r="53" spans="1:38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71"/>
      <c r="AG53" s="64"/>
      <c r="AH53" s="2"/>
      <c r="AI53" s="2"/>
    </row>
    <row r="54" spans="1:38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105"/>
      <c r="AF54" s="71"/>
      <c r="AG54" s="106"/>
      <c r="AH54" s="12"/>
    </row>
    <row r="55" spans="1:38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5"/>
      <c r="AF55" s="101"/>
      <c r="AG55" s="67"/>
    </row>
    <row r="56" spans="1:38" x14ac:dyDescent="0.2">
      <c r="A56" s="54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5"/>
      <c r="AF56" s="101"/>
      <c r="AG56" s="67"/>
    </row>
    <row r="57" spans="1:38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 t="s">
        <v>54</v>
      </c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 t="s">
        <v>54</v>
      </c>
      <c r="AB57" s="69"/>
      <c r="AC57" s="69"/>
      <c r="AD57" s="69"/>
      <c r="AE57" s="69"/>
      <c r="AF57" s="69"/>
      <c r="AG57" s="70"/>
    </row>
    <row r="58" spans="1:38" x14ac:dyDescent="0.2">
      <c r="AK58" s="19" t="s">
        <v>54</v>
      </c>
    </row>
    <row r="63" spans="1:38" x14ac:dyDescent="0.2">
      <c r="AK63" s="19" t="s">
        <v>54</v>
      </c>
    </row>
    <row r="64" spans="1:38" x14ac:dyDescent="0.2">
      <c r="R64" s="2" t="s">
        <v>54</v>
      </c>
      <c r="AL64" s="19" t="s">
        <v>54</v>
      </c>
    </row>
    <row r="67" spans="6:36" x14ac:dyDescent="0.2">
      <c r="F67" s="2" t="s">
        <v>54</v>
      </c>
    </row>
    <row r="68" spans="6:36" x14ac:dyDescent="0.2">
      <c r="AJ68" s="19" t="s">
        <v>54</v>
      </c>
    </row>
  </sheetData>
  <sheetProtection algorithmName="SHA-512" hashValue="OCWipllKU7v+Waw2xYFqETCUXXh1COjW7dcMTrlcCzN4W3CnpTtrP6Y+Zj+rK5EGyt8Mcr1l4ga8Mz1Yj6Nk9Q==" saltValue="H+VkwTRgkqbLDE8rq2aQYQ==" spinCount="100000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T52:X52"/>
    <mergeCell ref="T53:X53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90" zoomScaleNormal="90" workbookViewId="0">
      <selection activeCell="AJ68" sqref="AJ68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7" ht="20.100000000000001" customHeight="1" thickBot="1" x14ac:dyDescent="0.25">
      <c r="A1" s="143" t="s">
        <v>24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7" s="4" customFormat="1" ht="20.100000000000001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7" s="5" customFormat="1" ht="20.100000000000001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81" t="s">
        <v>42</v>
      </c>
      <c r="AG3" s="89" t="s">
        <v>40</v>
      </c>
    </row>
    <row r="4" spans="1:37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81" t="s">
        <v>39</v>
      </c>
      <c r="AG4" s="89" t="s">
        <v>39</v>
      </c>
    </row>
    <row r="5" spans="1:37" s="5" customFormat="1" ht="20.100000000000001" customHeight="1" x14ac:dyDescent="0.2">
      <c r="A5" s="135" t="s">
        <v>47</v>
      </c>
      <c r="B5" s="13">
        <f>[1]Junho!$D$5</f>
        <v>17.600000000000001</v>
      </c>
      <c r="C5" s="13">
        <f>[1]Junho!$D$6</f>
        <v>17.100000000000001</v>
      </c>
      <c r="D5" s="13">
        <f>[1]Junho!$D$7</f>
        <v>16</v>
      </c>
      <c r="E5" s="13">
        <f>[1]Junho!$D$8</f>
        <v>16.100000000000001</v>
      </c>
      <c r="F5" s="13">
        <f>[1]Junho!$D$9</f>
        <v>13.5</v>
      </c>
      <c r="G5" s="13">
        <f>[1]Junho!$D$10</f>
        <v>17.2</v>
      </c>
      <c r="H5" s="13">
        <f>[1]Junho!$D$11</f>
        <v>16</v>
      </c>
      <c r="I5" s="13">
        <f>[1]Junho!$D$12</f>
        <v>11.9</v>
      </c>
      <c r="J5" s="13">
        <f>[1]Junho!$D$13</f>
        <v>11.9</v>
      </c>
      <c r="K5" s="13">
        <f>[1]Junho!$D$14</f>
        <v>15.6</v>
      </c>
      <c r="L5" s="13">
        <f>[1]Junho!$D$15</f>
        <v>18.600000000000001</v>
      </c>
      <c r="M5" s="13">
        <f>[1]Junho!$D$16</f>
        <v>18.100000000000001</v>
      </c>
      <c r="N5" s="13">
        <f>[1]Junho!$D$17</f>
        <v>18.2</v>
      </c>
      <c r="O5" s="13">
        <f>[1]Junho!$D$18</f>
        <v>14.1</v>
      </c>
      <c r="P5" s="13">
        <f>[1]Junho!$D$19</f>
        <v>12.3</v>
      </c>
      <c r="Q5" s="13">
        <f>[1]Junho!$D$20</f>
        <v>10.8</v>
      </c>
      <c r="R5" s="13">
        <f>[1]Junho!$D$21</f>
        <v>12.7</v>
      </c>
      <c r="S5" s="13">
        <f>[1]Junho!$D$22</f>
        <v>11.8</v>
      </c>
      <c r="T5" s="13">
        <f>[1]Junho!$D$23</f>
        <v>12.4</v>
      </c>
      <c r="U5" s="13">
        <f>[1]Junho!$D$24</f>
        <v>13.7</v>
      </c>
      <c r="V5" s="13">
        <f>[1]Junho!$D$25</f>
        <v>11.4</v>
      </c>
      <c r="W5" s="13">
        <f>[1]Junho!$D$26</f>
        <v>16.100000000000001</v>
      </c>
      <c r="X5" s="13">
        <f>[1]Junho!$D$27</f>
        <v>14.3</v>
      </c>
      <c r="Y5" s="13">
        <f>[1]Junho!$D$28</f>
        <v>16.399999999999999</v>
      </c>
      <c r="Z5" s="13">
        <f>[1]Junho!$D$29</f>
        <v>12.6</v>
      </c>
      <c r="AA5" s="13">
        <f>[1]Junho!$D$30</f>
        <v>16.899999999999999</v>
      </c>
      <c r="AB5" s="13">
        <f>[1]Junho!$D$31</f>
        <v>14.3</v>
      </c>
      <c r="AC5" s="13">
        <f>[1]Junho!$D$32</f>
        <v>14.5</v>
      </c>
      <c r="AD5" s="13">
        <f>[1]Junho!$D$33</f>
        <v>12.8</v>
      </c>
      <c r="AE5" s="13">
        <f>[1]Junho!$D$34</f>
        <v>14</v>
      </c>
      <c r="AF5" s="82">
        <f t="shared" ref="AF5:AF13" si="1">MIN(B5:AE5)</f>
        <v>10.8</v>
      </c>
      <c r="AG5" s="90">
        <f t="shared" ref="AG5:AG13" si="2">AVERAGE(B5:AE5)</f>
        <v>14.629999999999999</v>
      </c>
    </row>
    <row r="6" spans="1:37" ht="17.100000000000001" customHeight="1" x14ac:dyDescent="0.2">
      <c r="A6" s="135" t="s">
        <v>0</v>
      </c>
      <c r="B6" s="13">
        <f>[2]Junho!$D$5</f>
        <v>16.8</v>
      </c>
      <c r="C6" s="13">
        <f>[2]Junho!$D$6</f>
        <v>13.4</v>
      </c>
      <c r="D6" s="13">
        <f>[2]Junho!$D$7</f>
        <v>11.6</v>
      </c>
      <c r="E6" s="13">
        <f>[2]Junho!$D$8</f>
        <v>13.5</v>
      </c>
      <c r="F6" s="13">
        <f>[2]Junho!$D$9</f>
        <v>12.2</v>
      </c>
      <c r="G6" s="13">
        <f>[2]Junho!$D$10</f>
        <v>12.8</v>
      </c>
      <c r="H6" s="13">
        <f>[2]Junho!$D$11</f>
        <v>10.5</v>
      </c>
      <c r="I6" s="13">
        <f>[2]Junho!$D$12</f>
        <v>6</v>
      </c>
      <c r="J6" s="13">
        <f>[2]Junho!$D$13</f>
        <v>11.2</v>
      </c>
      <c r="K6" s="13">
        <f>[2]Junho!$D$14</f>
        <v>15.7</v>
      </c>
      <c r="L6" s="13">
        <f>[2]Junho!$D$15</f>
        <v>20.8</v>
      </c>
      <c r="M6" s="13">
        <f>[2]Junho!$D$16</f>
        <v>18</v>
      </c>
      <c r="N6" s="13">
        <f>[2]Junho!$D$17</f>
        <v>10.8</v>
      </c>
      <c r="O6" s="13">
        <f>[2]Junho!$D$18</f>
        <v>10.5</v>
      </c>
      <c r="P6" s="13">
        <f>[2]Junho!$D$19</f>
        <v>9.6999999999999993</v>
      </c>
      <c r="Q6" s="13">
        <f>[2]Junho!$D$20</f>
        <v>8.1</v>
      </c>
      <c r="R6" s="13">
        <f>[2]Junho!$D$21</f>
        <v>5.9</v>
      </c>
      <c r="S6" s="13">
        <f>[2]Junho!$D$22</f>
        <v>10.9</v>
      </c>
      <c r="T6" s="13">
        <f>[2]Junho!$D$23</f>
        <v>9.5</v>
      </c>
      <c r="U6" s="13">
        <f>[2]Junho!$D$24</f>
        <v>9.6999999999999993</v>
      </c>
      <c r="V6" s="13">
        <f>[2]Junho!$D$25</f>
        <v>10.3</v>
      </c>
      <c r="W6" s="13">
        <f>[2]Junho!$D$26</f>
        <v>11.1</v>
      </c>
      <c r="X6" s="13">
        <f>[2]Junho!$D$27</f>
        <v>11.9</v>
      </c>
      <c r="Y6" s="13">
        <f>[2]Junho!$D$28</f>
        <v>15</v>
      </c>
      <c r="Z6" s="13">
        <f>[2]Junho!$D$29</f>
        <v>15.4</v>
      </c>
      <c r="AA6" s="13">
        <f>[2]Junho!$D$30</f>
        <v>15.6</v>
      </c>
      <c r="AB6" s="13">
        <f>[2]Junho!$D$31</f>
        <v>15.5</v>
      </c>
      <c r="AC6" s="13">
        <f>[2]Junho!$D$32</f>
        <v>17.5</v>
      </c>
      <c r="AD6" s="13">
        <f>[2]Junho!$D$33</f>
        <v>13.9</v>
      </c>
      <c r="AE6" s="13">
        <f>[2]Junho!$D$34</f>
        <v>14</v>
      </c>
      <c r="AF6" s="83">
        <f t="shared" si="1"/>
        <v>5.9</v>
      </c>
      <c r="AG6" s="77">
        <f t="shared" si="2"/>
        <v>12.593333333333332</v>
      </c>
    </row>
    <row r="7" spans="1:37" ht="17.100000000000001" customHeight="1" x14ac:dyDescent="0.2">
      <c r="A7" s="135" t="s">
        <v>1</v>
      </c>
      <c r="B7" s="13">
        <f>[3]Junho!$D$5</f>
        <v>21.1</v>
      </c>
      <c r="C7" s="13">
        <f>[3]Junho!$D$6</f>
        <v>16.399999999999999</v>
      </c>
      <c r="D7" s="13">
        <f>[3]Junho!$D$7</f>
        <v>15.7</v>
      </c>
      <c r="E7" s="13">
        <f>[3]Junho!$D$8</f>
        <v>14.8</v>
      </c>
      <c r="F7" s="13">
        <f>[3]Junho!$D$9</f>
        <v>16.8</v>
      </c>
      <c r="G7" s="13">
        <f>[3]Junho!$D$10</f>
        <v>16.600000000000001</v>
      </c>
      <c r="H7" s="13">
        <f>[3]Junho!$D$11</f>
        <v>15.2</v>
      </c>
      <c r="I7" s="13">
        <f>[3]Junho!$D$12</f>
        <v>12</v>
      </c>
      <c r="J7" s="13">
        <f>[3]Junho!$D$13</f>
        <v>13.5</v>
      </c>
      <c r="K7" s="13">
        <f>[3]Junho!$D$14</f>
        <v>18</v>
      </c>
      <c r="L7" s="13">
        <f>[3]Junho!$D$15</f>
        <v>18.8</v>
      </c>
      <c r="M7" s="13">
        <f>[3]Junho!$D$16</f>
        <v>21.2</v>
      </c>
      <c r="N7" s="13">
        <f>[3]Junho!$D$17</f>
        <v>16.2</v>
      </c>
      <c r="O7" s="13">
        <f>[3]Junho!$D$18</f>
        <v>12.9</v>
      </c>
      <c r="P7" s="13">
        <f>[3]Junho!$D$19</f>
        <v>13.6</v>
      </c>
      <c r="Q7" s="13">
        <f>[3]Junho!$D$20</f>
        <v>10.8</v>
      </c>
      <c r="R7" s="13">
        <f>[3]Junho!$D$21</f>
        <v>12.1</v>
      </c>
      <c r="S7" s="13">
        <f>[3]Junho!$D$22</f>
        <v>13.1</v>
      </c>
      <c r="T7" s="13">
        <f>[3]Junho!$D$23</f>
        <v>16.2</v>
      </c>
      <c r="U7" s="13">
        <f>[3]Junho!$D$24</f>
        <v>17.8</v>
      </c>
      <c r="V7" s="13">
        <f>[3]Junho!$D$25</f>
        <v>13.8</v>
      </c>
      <c r="W7" s="13">
        <f>[3]Junho!$D$26</f>
        <v>14.4</v>
      </c>
      <c r="X7" s="13">
        <f>[3]Junho!$D$27</f>
        <v>14.6</v>
      </c>
      <c r="Y7" s="13">
        <f>[3]Junho!$D$28</f>
        <v>17.3</v>
      </c>
      <c r="Z7" s="13">
        <f>[3]Junho!$D$29</f>
        <v>16.2</v>
      </c>
      <c r="AA7" s="13">
        <f>[3]Junho!$D$30</f>
        <v>18.8</v>
      </c>
      <c r="AB7" s="13">
        <f>[3]Junho!$D$31</f>
        <v>17.8</v>
      </c>
      <c r="AC7" s="13">
        <f>[3]Junho!$D$32</f>
        <v>18.100000000000001</v>
      </c>
      <c r="AD7" s="13">
        <f>[3]Junho!$D$33</f>
        <v>15.6</v>
      </c>
      <c r="AE7" s="13">
        <f>[3]Junho!$D$34</f>
        <v>15.4</v>
      </c>
      <c r="AF7" s="83">
        <f t="shared" si="1"/>
        <v>10.8</v>
      </c>
      <c r="AG7" s="77">
        <f t="shared" si="2"/>
        <v>15.826666666666672</v>
      </c>
    </row>
    <row r="8" spans="1:37" ht="17.100000000000001" customHeight="1" x14ac:dyDescent="0.2">
      <c r="A8" s="135" t="s">
        <v>55</v>
      </c>
      <c r="B8" s="13">
        <f>[4]Junho!$D$5</f>
        <v>19.8</v>
      </c>
      <c r="C8" s="13">
        <f>[4]Junho!$D$6</f>
        <v>17.600000000000001</v>
      </c>
      <c r="D8" s="13">
        <f>[4]Junho!$D$7</f>
        <v>14.3</v>
      </c>
      <c r="E8" s="13">
        <f>[4]Junho!$D$8</f>
        <v>16</v>
      </c>
      <c r="F8" s="13">
        <f>[4]Junho!$D$9</f>
        <v>15.2</v>
      </c>
      <c r="G8" s="13">
        <f>[4]Junho!$D$10</f>
        <v>13.9</v>
      </c>
      <c r="H8" s="13">
        <f>[4]Junho!$D$11</f>
        <v>15.1</v>
      </c>
      <c r="I8" s="13">
        <f>[4]Junho!$D$12</f>
        <v>9.6999999999999993</v>
      </c>
      <c r="J8" s="13">
        <f>[4]Junho!$D$13</f>
        <v>14.8</v>
      </c>
      <c r="K8" s="13">
        <f>[4]Junho!$D$14</f>
        <v>18.899999999999999</v>
      </c>
      <c r="L8" s="13">
        <f>[4]Junho!$D$15</f>
        <v>21</v>
      </c>
      <c r="M8" s="13">
        <f>[4]Junho!$D$16</f>
        <v>21</v>
      </c>
      <c r="N8" s="13">
        <f>[4]Junho!$D$17</f>
        <v>15.8</v>
      </c>
      <c r="O8" s="13">
        <f>[4]Junho!$D$18</f>
        <v>12.5</v>
      </c>
      <c r="P8" s="13">
        <f>[4]Junho!$D$19</f>
        <v>12.7</v>
      </c>
      <c r="Q8" s="13">
        <f>[4]Junho!$D$20</f>
        <v>10.4</v>
      </c>
      <c r="R8" s="13">
        <f>[4]Junho!$D$21</f>
        <v>13.8</v>
      </c>
      <c r="S8" s="13">
        <f>[4]Junho!$D$22</f>
        <v>15.8</v>
      </c>
      <c r="T8" s="13">
        <f>[4]Junho!$D$23</f>
        <v>15</v>
      </c>
      <c r="U8" s="13">
        <f>[4]Junho!$D$24</f>
        <v>17.2</v>
      </c>
      <c r="V8" s="13">
        <f>[4]Junho!$D$25</f>
        <v>16.8</v>
      </c>
      <c r="W8" s="13">
        <f>[4]Junho!$D$26</f>
        <v>17.2</v>
      </c>
      <c r="X8" s="13">
        <f>[4]Junho!$D$27</f>
        <v>19.5</v>
      </c>
      <c r="Y8" s="13">
        <f>[4]Junho!$D$28</f>
        <v>17.8</v>
      </c>
      <c r="Z8" s="13">
        <f>[4]Junho!$D$29</f>
        <v>17.7</v>
      </c>
      <c r="AA8" s="13">
        <f>[4]Junho!$D$30</f>
        <v>19.100000000000001</v>
      </c>
      <c r="AB8" s="13">
        <f>[4]Junho!$D$31</f>
        <v>19</v>
      </c>
      <c r="AC8" s="13">
        <f>[4]Junho!$D$32</f>
        <v>18.8</v>
      </c>
      <c r="AD8" s="13">
        <f>[4]Junho!$D$33</f>
        <v>18.5</v>
      </c>
      <c r="AE8" s="13">
        <f>[4]Junho!$D$34</f>
        <v>17.5</v>
      </c>
      <c r="AF8" s="83">
        <f t="shared" ref="AF8" si="3">MIN(B8:AE8)</f>
        <v>9.6999999999999993</v>
      </c>
      <c r="AG8" s="77">
        <f t="shared" ref="AG8" si="4">AVERAGE(B8:AE8)</f>
        <v>16.413333333333334</v>
      </c>
    </row>
    <row r="9" spans="1:37" ht="17.100000000000001" customHeight="1" x14ac:dyDescent="0.2">
      <c r="A9" s="135" t="s">
        <v>48</v>
      </c>
      <c r="B9" s="13">
        <f>[5]Junho!$D$5</f>
        <v>15.2</v>
      </c>
      <c r="C9" s="13">
        <f>[5]Junho!$D$6</f>
        <v>13.2</v>
      </c>
      <c r="D9" s="13">
        <f>[5]Junho!$D$7</f>
        <v>11.8</v>
      </c>
      <c r="E9" s="13">
        <f>[5]Junho!$D$8</f>
        <v>11.4</v>
      </c>
      <c r="F9" s="13">
        <f>[5]Junho!$D$9</f>
        <v>12.8</v>
      </c>
      <c r="G9" s="13">
        <f>[5]Junho!$D$10</f>
        <v>12.4</v>
      </c>
      <c r="H9" s="13">
        <f>[5]Junho!$D$11</f>
        <v>12.9</v>
      </c>
      <c r="I9" s="13">
        <f>[5]Junho!$D$12</f>
        <v>7.8</v>
      </c>
      <c r="J9" s="13">
        <f>[5]Junho!$D$13</f>
        <v>14.8</v>
      </c>
      <c r="K9" s="13">
        <f>[5]Junho!$D$14</f>
        <v>20.9</v>
      </c>
      <c r="L9" s="13">
        <f>[5]Junho!$D$15</f>
        <v>22.8</v>
      </c>
      <c r="M9" s="13">
        <f>[5]Junho!$D$16</f>
        <v>18.399999999999999</v>
      </c>
      <c r="N9" s="13">
        <f>[5]Junho!$D$17</f>
        <v>12.7</v>
      </c>
      <c r="O9" s="13">
        <f>[5]Junho!$D$18</f>
        <v>11</v>
      </c>
      <c r="P9" s="13">
        <f>[5]Junho!$D$19</f>
        <v>10.3</v>
      </c>
      <c r="Q9" s="13">
        <f>[5]Junho!$D$20</f>
        <v>8.4</v>
      </c>
      <c r="R9" s="13">
        <f>[5]Junho!$D$21</f>
        <v>8.1999999999999993</v>
      </c>
      <c r="S9" s="13">
        <f>[5]Junho!$D$22</f>
        <v>10</v>
      </c>
      <c r="T9" s="13">
        <f>[5]Junho!$D$23</f>
        <v>9.8000000000000007</v>
      </c>
      <c r="U9" s="13">
        <f>[5]Junho!$D$24</f>
        <v>12.4</v>
      </c>
      <c r="V9" s="13">
        <f>[5]Junho!$D$25</f>
        <v>11.4</v>
      </c>
      <c r="W9" s="13">
        <f>[5]Junho!$D$26</f>
        <v>13</v>
      </c>
      <c r="X9" s="13">
        <f>[5]Junho!$D$27</f>
        <v>15.7</v>
      </c>
      <c r="Y9" s="13">
        <f>[5]Junho!$D$28</f>
        <v>19.8</v>
      </c>
      <c r="Z9" s="13">
        <f>[5]Junho!$D$29</f>
        <v>15.2</v>
      </c>
      <c r="AA9" s="13">
        <f>[5]Junho!$D$30</f>
        <v>19.100000000000001</v>
      </c>
      <c r="AB9" s="13">
        <f>[5]Junho!$D$31</f>
        <v>19</v>
      </c>
      <c r="AC9" s="13">
        <f>[5]Junho!$D$32</f>
        <v>18.8</v>
      </c>
      <c r="AD9" s="13">
        <f>[5]Junho!$D$33</f>
        <v>14.6</v>
      </c>
      <c r="AE9" s="13">
        <f>[5]Junho!$D$34</f>
        <v>15.2</v>
      </c>
      <c r="AF9" s="83">
        <f t="shared" si="1"/>
        <v>7.8</v>
      </c>
      <c r="AG9" s="77">
        <f t="shared" si="2"/>
        <v>13.966666666666669</v>
      </c>
    </row>
    <row r="10" spans="1:37" ht="17.100000000000001" customHeight="1" x14ac:dyDescent="0.2">
      <c r="A10" s="135" t="s">
        <v>2</v>
      </c>
      <c r="B10" s="13">
        <f>[6]Junho!$D$5</f>
        <v>19.7</v>
      </c>
      <c r="C10" s="13">
        <f>[6]Junho!$D$6</f>
        <v>15.9</v>
      </c>
      <c r="D10" s="13">
        <f>[6]Junho!$D$7</f>
        <v>13.3</v>
      </c>
      <c r="E10" s="13">
        <f>[6]Junho!$D$8</f>
        <v>14.2</v>
      </c>
      <c r="F10" s="13">
        <f>[6]Junho!$D$9</f>
        <v>16.3</v>
      </c>
      <c r="G10" s="13">
        <f>[6]Junho!$D$10</f>
        <v>13.6</v>
      </c>
      <c r="H10" s="13">
        <f>[6]Junho!$D$11</f>
        <v>14.3</v>
      </c>
      <c r="I10" s="13">
        <f>[6]Junho!$D$12</f>
        <v>10.7</v>
      </c>
      <c r="J10" s="13">
        <f>[6]Junho!$D$13</f>
        <v>16.5</v>
      </c>
      <c r="K10" s="13">
        <f>[6]Junho!$D$14</f>
        <v>20.100000000000001</v>
      </c>
      <c r="L10" s="13">
        <f>[6]Junho!$D$15</f>
        <v>22.5</v>
      </c>
      <c r="M10" s="13">
        <f>[6]Junho!$D$16</f>
        <v>21.9</v>
      </c>
      <c r="N10" s="13">
        <f>[6]Junho!$D$17</f>
        <v>14.5</v>
      </c>
      <c r="O10" s="13">
        <f>[6]Junho!$D$18</f>
        <v>12.3</v>
      </c>
      <c r="P10" s="13">
        <f>[6]Junho!$D$19</f>
        <v>11.2</v>
      </c>
      <c r="Q10" s="13">
        <f>[6]Junho!$D$20</f>
        <v>9</v>
      </c>
      <c r="R10" s="13">
        <f>[6]Junho!$D$21</f>
        <v>12.9</v>
      </c>
      <c r="S10" s="13">
        <f>[6]Junho!$D$22</f>
        <v>15.2</v>
      </c>
      <c r="T10" s="13">
        <f>[6]Junho!$D$23</f>
        <v>16.8</v>
      </c>
      <c r="U10" s="13">
        <f>[6]Junho!$D$24</f>
        <v>17.8</v>
      </c>
      <c r="V10" s="13">
        <f>[6]Junho!$D$25</f>
        <v>15.7</v>
      </c>
      <c r="W10" s="13">
        <f>[6]Junho!$D$26</f>
        <v>17.100000000000001</v>
      </c>
      <c r="X10" s="13">
        <f>[6]Junho!$D$27</f>
        <v>16.2</v>
      </c>
      <c r="Y10" s="13">
        <f>[6]Junho!$D$28</f>
        <v>16.2</v>
      </c>
      <c r="Z10" s="13">
        <f>[6]Junho!$D$29</f>
        <v>17.2</v>
      </c>
      <c r="AA10" s="13">
        <f>[6]Junho!$D$30</f>
        <v>19.2</v>
      </c>
      <c r="AB10" s="13">
        <f>[6]Junho!$D$31</f>
        <v>17.7</v>
      </c>
      <c r="AC10" s="13">
        <f>[6]Junho!$D$32</f>
        <v>18.2</v>
      </c>
      <c r="AD10" s="13">
        <f>[6]Junho!$D$33</f>
        <v>16.3</v>
      </c>
      <c r="AE10" s="13">
        <f>[6]Junho!$D$34</f>
        <v>16.100000000000001</v>
      </c>
      <c r="AF10" s="83">
        <f t="shared" si="1"/>
        <v>9</v>
      </c>
      <c r="AG10" s="77">
        <f t="shared" si="2"/>
        <v>15.953333333333331</v>
      </c>
    </row>
    <row r="11" spans="1:37" ht="17.100000000000001" customHeight="1" x14ac:dyDescent="0.2">
      <c r="A11" s="135" t="s">
        <v>3</v>
      </c>
      <c r="B11" s="13">
        <f>[7]Junho!$D$5</f>
        <v>15.8</v>
      </c>
      <c r="C11" s="13">
        <f>[7]Junho!$D$6</f>
        <v>16.2</v>
      </c>
      <c r="D11" s="13">
        <f>[7]Junho!$D$7</f>
        <v>19.100000000000001</v>
      </c>
      <c r="E11" s="13">
        <f>[7]Junho!$D$8</f>
        <v>15</v>
      </c>
      <c r="F11" s="13">
        <f>[7]Junho!$D$9</f>
        <v>15.5</v>
      </c>
      <c r="G11" s="13">
        <f>[7]Junho!$D$10</f>
        <v>19.2</v>
      </c>
      <c r="H11" s="13">
        <f>[7]Junho!$D$11</f>
        <v>16.8</v>
      </c>
      <c r="I11" s="13">
        <f>[7]Junho!$D$12</f>
        <v>18</v>
      </c>
      <c r="J11" s="13">
        <f>[7]Junho!$D$13</f>
        <v>15.6</v>
      </c>
      <c r="K11" s="13">
        <f>[7]Junho!$D$14</f>
        <v>18.600000000000001</v>
      </c>
      <c r="L11" s="13">
        <f>[7]Junho!$D$15</f>
        <v>20.6</v>
      </c>
      <c r="M11" s="13">
        <f>[7]Junho!$D$16</f>
        <v>18.3</v>
      </c>
      <c r="N11" s="13">
        <f>[7]Junho!$D$17</f>
        <v>19.7</v>
      </c>
      <c r="O11" s="13">
        <f>[7]Junho!$D$18</f>
        <v>16.5</v>
      </c>
      <c r="P11" s="13">
        <f>[7]Junho!$D$19</f>
        <v>13.9</v>
      </c>
      <c r="Q11" s="13">
        <f>[7]Junho!$D$20</f>
        <v>14.2</v>
      </c>
      <c r="R11" s="13">
        <f>[7]Junho!$D$21</f>
        <v>15.1</v>
      </c>
      <c r="S11" s="13">
        <f>[7]Junho!$D$22</f>
        <v>14.6</v>
      </c>
      <c r="T11" s="13">
        <f>[7]Junho!$D$23</f>
        <v>16.2</v>
      </c>
      <c r="U11" s="13">
        <f>[7]Junho!$D$24</f>
        <v>12.2</v>
      </c>
      <c r="V11" s="13">
        <f>[7]Junho!$D$25</f>
        <v>12.5</v>
      </c>
      <c r="W11" s="13">
        <f>[7]Junho!$D$26</f>
        <v>16.100000000000001</v>
      </c>
      <c r="X11" s="13">
        <f>[7]Junho!$D$27</f>
        <v>15.4</v>
      </c>
      <c r="Y11" s="13">
        <f>[7]Junho!$D$28</f>
        <v>19.3</v>
      </c>
      <c r="Z11" s="13">
        <f>[7]Junho!$D$29</f>
        <v>12.5</v>
      </c>
      <c r="AA11" s="13">
        <f>[7]Junho!$D$30</f>
        <v>13</v>
      </c>
      <c r="AB11" s="13">
        <f>[7]Junho!$D$31</f>
        <v>12.1</v>
      </c>
      <c r="AC11" s="13">
        <f>[7]Junho!$D$32</f>
        <v>14.5</v>
      </c>
      <c r="AD11" s="13">
        <f>[7]Junho!$D$33</f>
        <v>12.3</v>
      </c>
      <c r="AE11" s="13">
        <f>[7]Junho!$D$34</f>
        <v>12.7</v>
      </c>
      <c r="AF11" s="83">
        <f t="shared" si="1"/>
        <v>12.1</v>
      </c>
      <c r="AG11" s="77">
        <f t="shared" si="2"/>
        <v>15.716666666666667</v>
      </c>
      <c r="AI11" s="19" t="s">
        <v>54</v>
      </c>
    </row>
    <row r="12" spans="1:37" ht="17.100000000000001" customHeight="1" x14ac:dyDescent="0.2">
      <c r="A12" s="135" t="s">
        <v>4</v>
      </c>
      <c r="B12" s="13">
        <f>[8]Junho!$D$5</f>
        <v>16.399999999999999</v>
      </c>
      <c r="C12" s="13">
        <f>[8]Junho!$D$6</f>
        <v>16.8</v>
      </c>
      <c r="D12" s="13">
        <f>[8]Junho!$D$7</f>
        <v>15.9</v>
      </c>
      <c r="E12" s="13">
        <f>[8]Junho!$D$8</f>
        <v>14.6</v>
      </c>
      <c r="F12" s="13">
        <f>[8]Junho!$D$9</f>
        <v>14.6</v>
      </c>
      <c r="G12" s="13">
        <f>[8]Junho!$D$10</f>
        <v>13.5</v>
      </c>
      <c r="H12" s="13">
        <f>[8]Junho!$D$11</f>
        <v>14.9</v>
      </c>
      <c r="I12" s="13">
        <f>[8]Junho!$D$12</f>
        <v>13.2</v>
      </c>
      <c r="J12" s="13">
        <f>[8]Junho!$D$13</f>
        <v>13.2</v>
      </c>
      <c r="K12" s="13">
        <f>[8]Junho!$D$14</f>
        <v>17.8</v>
      </c>
      <c r="L12" s="13">
        <f>[8]Junho!$D$15</f>
        <v>19.100000000000001</v>
      </c>
      <c r="M12" s="13">
        <f>[8]Junho!$D$16</f>
        <v>18.399999999999999</v>
      </c>
      <c r="N12" s="13">
        <f>[8]Junho!$D$17</f>
        <v>17.5</v>
      </c>
      <c r="O12" s="13">
        <f>[8]Junho!$D$18</f>
        <v>12.7</v>
      </c>
      <c r="P12" s="13">
        <f>[8]Junho!$D$19</f>
        <v>10.3</v>
      </c>
      <c r="Q12" s="13">
        <f>[8]Junho!$D$20</f>
        <v>9.1999999999999993</v>
      </c>
      <c r="R12" s="13">
        <f>[8]Junho!$D$21</f>
        <v>12.3</v>
      </c>
      <c r="S12" s="13">
        <f>[8]Junho!$D$22</f>
        <v>13.7</v>
      </c>
      <c r="T12" s="13">
        <f>[8]Junho!$D$23</f>
        <v>16.8</v>
      </c>
      <c r="U12" s="13">
        <f>[8]Junho!$D$24</f>
        <v>15.2</v>
      </c>
      <c r="V12" s="13">
        <f>[8]Junho!$D$25</f>
        <v>15.2</v>
      </c>
      <c r="W12" s="13">
        <f>[8]Junho!$D$26</f>
        <v>17</v>
      </c>
      <c r="X12" s="13">
        <f>[8]Junho!$D$27</f>
        <v>16.5</v>
      </c>
      <c r="Y12" s="13">
        <f>[8]Junho!$D$28</f>
        <v>17.5</v>
      </c>
      <c r="Z12" s="13">
        <f>[8]Junho!$D$29</f>
        <v>15.5</v>
      </c>
      <c r="AA12" s="13">
        <f>[8]Junho!$D$30</f>
        <v>15.4</v>
      </c>
      <c r="AB12" s="13">
        <f>[8]Junho!$D$31</f>
        <v>16.2</v>
      </c>
      <c r="AC12" s="13">
        <f>[8]Junho!$D$32</f>
        <v>16.5</v>
      </c>
      <c r="AD12" s="13">
        <f>[8]Junho!$D$33</f>
        <v>16.3</v>
      </c>
      <c r="AE12" s="13">
        <f>[8]Junho!$D$34</f>
        <v>15.7</v>
      </c>
      <c r="AF12" s="83">
        <f t="shared" si="1"/>
        <v>9.1999999999999993</v>
      </c>
      <c r="AG12" s="77">
        <f t="shared" si="2"/>
        <v>15.263333333333332</v>
      </c>
    </row>
    <row r="13" spans="1:37" ht="17.100000000000001" customHeight="1" x14ac:dyDescent="0.2">
      <c r="A13" s="135" t="s">
        <v>5</v>
      </c>
      <c r="B13" s="13">
        <f>[9]Junho!$D$5</f>
        <v>17.3</v>
      </c>
      <c r="C13" s="13">
        <f>[9]Junho!$D$6</f>
        <v>12.8</v>
      </c>
      <c r="D13" s="13">
        <f>[9]Junho!$D$7</f>
        <v>13.8</v>
      </c>
      <c r="E13" s="13">
        <f>[9]Junho!$D$8</f>
        <v>13.7</v>
      </c>
      <c r="F13" s="13">
        <f>[9]Junho!$D$9</f>
        <v>14.2</v>
      </c>
      <c r="G13" s="13">
        <f>[9]Junho!$D$10</f>
        <v>14.8</v>
      </c>
      <c r="H13" s="13">
        <f>[9]Junho!$D$11</f>
        <v>15.1</v>
      </c>
      <c r="I13" s="13">
        <f>[9]Junho!$D$12</f>
        <v>13.5</v>
      </c>
      <c r="J13" s="13">
        <f>[9]Junho!$D$13</f>
        <v>17.7</v>
      </c>
      <c r="K13" s="13">
        <f>[9]Junho!$D$14</f>
        <v>22</v>
      </c>
      <c r="L13" s="13">
        <f>[9]Junho!$D$15</f>
        <v>23.8</v>
      </c>
      <c r="M13" s="13">
        <f>[9]Junho!$D$16</f>
        <v>22.6</v>
      </c>
      <c r="N13" s="13">
        <f>[9]Junho!$D$17</f>
        <v>16.5</v>
      </c>
      <c r="O13" s="13">
        <f>[9]Junho!$D$18</f>
        <v>15.3</v>
      </c>
      <c r="P13" s="13">
        <f>[9]Junho!$D$19</f>
        <v>13.6</v>
      </c>
      <c r="Q13" s="13">
        <f>[9]Junho!$D$20</f>
        <v>11.5</v>
      </c>
      <c r="R13" s="13">
        <f>[9]Junho!$D$21</f>
        <v>13.2</v>
      </c>
      <c r="S13" s="13">
        <f>[9]Junho!$D$22</f>
        <v>13.5</v>
      </c>
      <c r="T13" s="13">
        <f>[9]Junho!$D$23</f>
        <v>16</v>
      </c>
      <c r="U13" s="13">
        <f>[9]Junho!$D$24</f>
        <v>18.5</v>
      </c>
      <c r="V13" s="13">
        <f>[9]Junho!$D$25</f>
        <v>18.899999999999999</v>
      </c>
      <c r="W13" s="13">
        <f>[9]Junho!$D$26</f>
        <v>19.5</v>
      </c>
      <c r="X13" s="13">
        <f>[9]Junho!$D$27</f>
        <v>23.8</v>
      </c>
      <c r="Y13" s="13">
        <f>[9]Junho!$D$28</f>
        <v>21.9</v>
      </c>
      <c r="Z13" s="13">
        <f>[9]Junho!$D$29</f>
        <v>19.100000000000001</v>
      </c>
      <c r="AA13" s="13">
        <f>[9]Junho!$D$30</f>
        <v>19</v>
      </c>
      <c r="AB13" s="13">
        <f>[9]Junho!$D$31</f>
        <v>23</v>
      </c>
      <c r="AC13" s="13">
        <f>[9]Junho!$D$32</f>
        <v>23.4</v>
      </c>
      <c r="AD13" s="13">
        <f>[9]Junho!$D$33</f>
        <v>24.2</v>
      </c>
      <c r="AE13" s="13">
        <f>[9]Junho!$D$34</f>
        <v>21.3</v>
      </c>
      <c r="AF13" s="83">
        <f t="shared" si="1"/>
        <v>11.5</v>
      </c>
      <c r="AG13" s="77">
        <f t="shared" si="2"/>
        <v>17.783333333333335</v>
      </c>
    </row>
    <row r="14" spans="1:37" ht="17.100000000000001" customHeight="1" x14ac:dyDescent="0.2">
      <c r="A14" s="135" t="s">
        <v>50</v>
      </c>
      <c r="B14" s="13">
        <f>[10]Junho!$D$5</f>
        <v>16.8</v>
      </c>
      <c r="C14" s="13">
        <f>[10]Junho!$D$6</f>
        <v>16.100000000000001</v>
      </c>
      <c r="D14" s="13">
        <f>[10]Junho!$D$7</f>
        <v>16.899999999999999</v>
      </c>
      <c r="E14" s="13">
        <f>[10]Junho!$D$8</f>
        <v>14.3</v>
      </c>
      <c r="F14" s="13">
        <f>[10]Junho!$D$9</f>
        <v>13.6</v>
      </c>
      <c r="G14" s="13">
        <f>[10]Junho!$D$10</f>
        <v>14.2</v>
      </c>
      <c r="H14" s="13">
        <f>[10]Junho!$D$11</f>
        <v>12.9</v>
      </c>
      <c r="I14" s="13">
        <f>[10]Junho!$D$12</f>
        <v>14.7</v>
      </c>
      <c r="J14" s="13">
        <f>[10]Junho!$D$13</f>
        <v>14.4</v>
      </c>
      <c r="K14" s="13">
        <f>[10]Junho!$D$14</f>
        <v>18</v>
      </c>
      <c r="L14" s="13">
        <f>[10]Junho!$D$15</f>
        <v>19.5</v>
      </c>
      <c r="M14" s="13">
        <f>[10]Junho!$D$16</f>
        <v>18.600000000000001</v>
      </c>
      <c r="N14" s="13">
        <f>[10]Junho!$D$17</f>
        <v>17.2</v>
      </c>
      <c r="O14" s="13">
        <f>[10]Junho!$D$18</f>
        <v>15</v>
      </c>
      <c r="P14" s="13">
        <f>[10]Junho!$D$19</f>
        <v>10.6</v>
      </c>
      <c r="Q14" s="13">
        <f>[10]Junho!$D$20</f>
        <v>11.3</v>
      </c>
      <c r="R14" s="13">
        <f>[10]Junho!$D$21</f>
        <v>13.1</v>
      </c>
      <c r="S14" s="13">
        <f>[10]Junho!$D$22</f>
        <v>14.8</v>
      </c>
      <c r="T14" s="13">
        <f>[10]Junho!$D$23</f>
        <v>16.8</v>
      </c>
      <c r="U14" s="13">
        <f>[10]Junho!$D$24</f>
        <v>13.4</v>
      </c>
      <c r="V14" s="13">
        <f>[10]Junho!$D$25</f>
        <v>15.1</v>
      </c>
      <c r="W14" s="13">
        <f>[10]Junho!$D$26</f>
        <v>12.5</v>
      </c>
      <c r="X14" s="13">
        <f>[10]Junho!$D$27</f>
        <v>14.1</v>
      </c>
      <c r="Y14" s="13">
        <f>[10]Junho!$D$28</f>
        <v>14.8</v>
      </c>
      <c r="Z14" s="13">
        <f>[10]Junho!$D$29</f>
        <v>14.5</v>
      </c>
      <c r="AA14" s="13">
        <f>[10]Junho!$D$30</f>
        <v>13.9</v>
      </c>
      <c r="AB14" s="13">
        <f>[10]Junho!$D$31</f>
        <v>14.5</v>
      </c>
      <c r="AC14" s="13">
        <f>[10]Junho!$D$32</f>
        <v>14.1</v>
      </c>
      <c r="AD14" s="13">
        <f>[10]Junho!$D$33</f>
        <v>14.6</v>
      </c>
      <c r="AE14" s="13">
        <f>[10]Junho!$D$34</f>
        <v>14.7</v>
      </c>
      <c r="AF14" s="83">
        <f>MIN(B14:AE14)</f>
        <v>10.6</v>
      </c>
      <c r="AG14" s="77">
        <f>AVERAGE(B14:AE14)</f>
        <v>14.833333333333336</v>
      </c>
    </row>
    <row r="15" spans="1:37" ht="17.100000000000001" customHeight="1" x14ac:dyDescent="0.2">
      <c r="A15" s="135" t="s">
        <v>6</v>
      </c>
      <c r="B15" s="13">
        <f>[11]Junho!$D$5</f>
        <v>17.899999999999999</v>
      </c>
      <c r="C15" s="13">
        <f>[11]Junho!$D$6</f>
        <v>17.899999999999999</v>
      </c>
      <c r="D15" s="13">
        <f>[11]Junho!$D$7</f>
        <v>16.8</v>
      </c>
      <c r="E15" s="13">
        <f>[11]Junho!$D$8</f>
        <v>14.4</v>
      </c>
      <c r="F15" s="13">
        <f>[11]Junho!$D$9</f>
        <v>17.2</v>
      </c>
      <c r="G15" s="13">
        <f>[11]Junho!$D$10</f>
        <v>16.100000000000001</v>
      </c>
      <c r="H15" s="13">
        <f>[11]Junho!$D$11</f>
        <v>14.2</v>
      </c>
      <c r="I15" s="13">
        <f>[11]Junho!$D$12</f>
        <v>14</v>
      </c>
      <c r="J15" s="13">
        <f>[11]Junho!$D$13</f>
        <v>13.9</v>
      </c>
      <c r="K15" s="13">
        <f>[11]Junho!$D$14</f>
        <v>16.600000000000001</v>
      </c>
      <c r="L15" s="13">
        <f>[11]Junho!$D$15</f>
        <v>19.3</v>
      </c>
      <c r="M15" s="13">
        <f>[11]Junho!$D$16</f>
        <v>19.2</v>
      </c>
      <c r="N15" s="13">
        <f>[11]Junho!$D$17</f>
        <v>20</v>
      </c>
      <c r="O15" s="13">
        <f>[11]Junho!$D$18</f>
        <v>17</v>
      </c>
      <c r="P15" s="13">
        <f>[11]Junho!$D$19</f>
        <v>13.8</v>
      </c>
      <c r="Q15" s="13">
        <f>[11]Junho!$D$20</f>
        <v>10.6</v>
      </c>
      <c r="R15" s="13">
        <f>[11]Junho!$D$21</f>
        <v>14</v>
      </c>
      <c r="S15" s="13">
        <f>[11]Junho!$D$22</f>
        <v>14.6</v>
      </c>
      <c r="T15" s="13">
        <f>[11]Junho!$D$23</f>
        <v>15.1</v>
      </c>
      <c r="U15" s="13">
        <f>[11]Junho!$D$24</f>
        <v>13.2</v>
      </c>
      <c r="V15" s="13">
        <f>[11]Junho!$D$25</f>
        <v>12.5</v>
      </c>
      <c r="W15" s="13">
        <f>[11]Junho!$D$26</f>
        <v>13.9</v>
      </c>
      <c r="X15" s="13">
        <f>[11]Junho!$D$27</f>
        <v>12.7</v>
      </c>
      <c r="Y15" s="13">
        <f>[11]Junho!$D$28</f>
        <v>14.4</v>
      </c>
      <c r="Z15" s="13">
        <f>[11]Junho!$D$29</f>
        <v>13.7</v>
      </c>
      <c r="AA15" s="13">
        <f>[11]Junho!$D$30</f>
        <v>14.4</v>
      </c>
      <c r="AB15" s="13">
        <f>[11]Junho!$D$31</f>
        <v>14.5</v>
      </c>
      <c r="AC15" s="13">
        <f>[11]Junho!$D$32</f>
        <v>15.2</v>
      </c>
      <c r="AD15" s="13">
        <f>[11]Junho!$D$33</f>
        <v>13.3</v>
      </c>
      <c r="AE15" s="13">
        <f>[11]Junho!$D$34</f>
        <v>12.9</v>
      </c>
      <c r="AF15" s="83">
        <f t="shared" ref="AF15:AF30" si="5">MIN(B15:AE15)</f>
        <v>10.6</v>
      </c>
      <c r="AG15" s="77">
        <f t="shared" ref="AG15:AG30" si="6">AVERAGE(B15:AE15)</f>
        <v>15.109999999999998</v>
      </c>
      <c r="AK15" s="19" t="s">
        <v>54</v>
      </c>
    </row>
    <row r="16" spans="1:37" ht="17.100000000000001" customHeight="1" x14ac:dyDescent="0.2">
      <c r="A16" s="135" t="s">
        <v>7</v>
      </c>
      <c r="B16" s="13">
        <f>[12]Junho!$D$5</f>
        <v>19</v>
      </c>
      <c r="C16" s="13">
        <f>[12]Junho!$D$6</f>
        <v>13.6</v>
      </c>
      <c r="D16" s="13">
        <f>[12]Junho!$D$7</f>
        <v>11.8</v>
      </c>
      <c r="E16" s="13">
        <f>[12]Junho!$D$8</f>
        <v>12</v>
      </c>
      <c r="F16" s="13">
        <f>[12]Junho!$D$9</f>
        <v>12.7</v>
      </c>
      <c r="G16" s="13">
        <f>[12]Junho!$D$10</f>
        <v>10.199999999999999</v>
      </c>
      <c r="H16" s="13">
        <f>[12]Junho!$D$11</f>
        <v>11.3</v>
      </c>
      <c r="I16" s="13">
        <f>[12]Junho!$D$12</f>
        <v>7.2</v>
      </c>
      <c r="J16" s="13">
        <f>[12]Junho!$D$13</f>
        <v>13.3</v>
      </c>
      <c r="K16" s="13">
        <f>[12]Junho!$D$14</f>
        <v>16.7</v>
      </c>
      <c r="L16" s="13">
        <f>[12]Junho!$D$15</f>
        <v>19.899999999999999</v>
      </c>
      <c r="M16" s="13">
        <f>[12]Junho!$D$16</f>
        <v>19.899999999999999</v>
      </c>
      <c r="N16" s="13">
        <f>[12]Junho!$D$17</f>
        <v>12.1</v>
      </c>
      <c r="O16" s="13">
        <f>[12]Junho!$D$18</f>
        <v>9</v>
      </c>
      <c r="P16" s="13">
        <f>[12]Junho!$D$19</f>
        <v>9</v>
      </c>
      <c r="Q16" s="13">
        <f>[12]Junho!$D$20</f>
        <v>8.4</v>
      </c>
      <c r="R16" s="13">
        <f>[12]Junho!$D$21</f>
        <v>8.1999999999999993</v>
      </c>
      <c r="S16" s="13">
        <f>[12]Junho!$D$22</f>
        <v>11.4</v>
      </c>
      <c r="T16" s="13">
        <f>[12]Junho!$D$23</f>
        <v>13.9</v>
      </c>
      <c r="U16" s="13">
        <f>[12]Junho!$D$24</f>
        <v>14.8</v>
      </c>
      <c r="V16" s="13">
        <f>[12]Junho!$D$25</f>
        <v>15.4</v>
      </c>
      <c r="W16" s="13">
        <f>[12]Junho!$D$26</f>
        <v>15.1</v>
      </c>
      <c r="X16" s="13">
        <f>[12]Junho!$D$27</f>
        <v>15.7</v>
      </c>
      <c r="Y16" s="13">
        <f>[12]Junho!$D$28</f>
        <v>17</v>
      </c>
      <c r="Z16" s="13">
        <f>[12]Junho!$D$29</f>
        <v>15.4</v>
      </c>
      <c r="AA16" s="13">
        <f>[12]Junho!$D$30</f>
        <v>16.2</v>
      </c>
      <c r="AB16" s="13">
        <f>[12]Junho!$D$31</f>
        <v>19</v>
      </c>
      <c r="AC16" s="13">
        <f>[12]Junho!$D$32</f>
        <v>19.2</v>
      </c>
      <c r="AD16" s="13">
        <f>[12]Junho!$D$33</f>
        <v>14.9</v>
      </c>
      <c r="AE16" s="13">
        <f>[12]Junho!$D$34</f>
        <v>15.3</v>
      </c>
      <c r="AF16" s="83">
        <f t="shared" ref="AF16" si="7">MIN(B16:AE16)</f>
        <v>7.2</v>
      </c>
      <c r="AG16" s="77">
        <f t="shared" ref="AG16" si="8">AVERAGE(B16:AE16)</f>
        <v>13.919999999999998</v>
      </c>
    </row>
    <row r="17" spans="1:36" ht="17.100000000000001" customHeight="1" x14ac:dyDescent="0.2">
      <c r="A17" s="135" t="s">
        <v>8</v>
      </c>
      <c r="B17" s="13">
        <f>[13]Junho!$D$5</f>
        <v>17.100000000000001</v>
      </c>
      <c r="C17" s="13">
        <f>[13]Junho!$D$6</f>
        <v>13.6</v>
      </c>
      <c r="D17" s="13">
        <f>[13]Junho!$D$7</f>
        <v>12.7</v>
      </c>
      <c r="E17" s="13">
        <f>[13]Junho!$D$8</f>
        <v>13.3</v>
      </c>
      <c r="F17" s="13">
        <f>[13]Junho!$D$9</f>
        <v>12.4</v>
      </c>
      <c r="G17" s="13">
        <f>[13]Junho!$D$10</f>
        <v>9</v>
      </c>
      <c r="H17" s="13">
        <f>[13]Junho!$D$11</f>
        <v>11.3</v>
      </c>
      <c r="I17" s="13">
        <f>[13]Junho!$D$12</f>
        <v>6</v>
      </c>
      <c r="J17" s="13">
        <f>[13]Junho!$D$13</f>
        <v>12.3</v>
      </c>
      <c r="K17" s="13">
        <f>[13]Junho!$D$14</f>
        <v>15.8</v>
      </c>
      <c r="L17" s="13">
        <f>[13]Junho!$D$15</f>
        <v>21.4</v>
      </c>
      <c r="M17" s="13">
        <f>[13]Junho!$D$16</f>
        <v>19.2</v>
      </c>
      <c r="N17" s="13">
        <f>[13]Junho!$D$17</f>
        <v>11.8</v>
      </c>
      <c r="O17" s="13">
        <f>[13]Junho!$D$18</f>
        <v>8.8000000000000007</v>
      </c>
      <c r="P17" s="13">
        <f>[13]Junho!$D$19</f>
        <v>9.1999999999999993</v>
      </c>
      <c r="Q17" s="13">
        <f>[13]Junho!$D$20</f>
        <v>9.1999999999999993</v>
      </c>
      <c r="R17" s="13">
        <f>[13]Junho!$D$21</f>
        <v>7.9</v>
      </c>
      <c r="S17" s="13">
        <f>[13]Junho!$D$22</f>
        <v>12.5</v>
      </c>
      <c r="T17" s="13">
        <f>[13]Junho!$D$23</f>
        <v>12.1</v>
      </c>
      <c r="U17" s="13">
        <f>[13]Junho!$D$24</f>
        <v>13.6</v>
      </c>
      <c r="V17" s="13">
        <f>[13]Junho!$D$25</f>
        <v>14.9</v>
      </c>
      <c r="W17" s="13">
        <f>[13]Junho!$D$26</f>
        <v>13.4</v>
      </c>
      <c r="X17" s="13">
        <f>[13]Junho!$D$27</f>
        <v>15.5</v>
      </c>
      <c r="Y17" s="13">
        <f>[13]Junho!$D$28</f>
        <v>15.4</v>
      </c>
      <c r="Z17" s="13">
        <f>[13]Junho!$D$29</f>
        <v>15.2</v>
      </c>
      <c r="AA17" s="13">
        <f>[13]Junho!$D$30</f>
        <v>15.9</v>
      </c>
      <c r="AB17" s="13">
        <f>[13]Junho!$D$31</f>
        <v>16.2</v>
      </c>
      <c r="AC17" s="13">
        <f>[13]Junho!$D$32</f>
        <v>18.100000000000001</v>
      </c>
      <c r="AD17" s="13">
        <f>[13]Junho!$D$33</f>
        <v>16.8</v>
      </c>
      <c r="AE17" s="13">
        <f>[13]Junho!$D$34</f>
        <v>16.3</v>
      </c>
      <c r="AF17" s="83">
        <f t="shared" si="5"/>
        <v>6</v>
      </c>
      <c r="AG17" s="77">
        <f t="shared" si="6"/>
        <v>13.563333333333331</v>
      </c>
    </row>
    <row r="18" spans="1:36" ht="17.100000000000001" customHeight="1" x14ac:dyDescent="0.2">
      <c r="A18" s="135" t="s">
        <v>9</v>
      </c>
      <c r="B18" s="13">
        <f>[14]Junho!$D$5</f>
        <v>19.100000000000001</v>
      </c>
      <c r="C18" s="13">
        <f>[14]Junho!$D$6</f>
        <v>14.8</v>
      </c>
      <c r="D18" s="13">
        <f>[14]Junho!$D$7</f>
        <v>13.1</v>
      </c>
      <c r="E18" s="13">
        <f>[14]Junho!$D$8</f>
        <v>13.6</v>
      </c>
      <c r="F18" s="13">
        <f>[14]Junho!$D$9</f>
        <v>14.1</v>
      </c>
      <c r="G18" s="13">
        <f>[14]Junho!$D$10</f>
        <v>10.4</v>
      </c>
      <c r="H18" s="13">
        <f>[14]Junho!$D$11</f>
        <v>13.7</v>
      </c>
      <c r="I18" s="13">
        <f>[14]Junho!$D$12</f>
        <v>8</v>
      </c>
      <c r="J18" s="13">
        <f>[14]Junho!$D$13</f>
        <v>14.1</v>
      </c>
      <c r="K18" s="13">
        <f>[14]Junho!$D$14</f>
        <v>18</v>
      </c>
      <c r="L18" s="13">
        <f>[14]Junho!$D$15</f>
        <v>19.899999999999999</v>
      </c>
      <c r="M18" s="13">
        <f>[14]Junho!$D$16</f>
        <v>21</v>
      </c>
      <c r="N18" s="13">
        <f>[14]Junho!$D$17</f>
        <v>13.6</v>
      </c>
      <c r="O18" s="13">
        <f>[14]Junho!$D$18</f>
        <v>10.5</v>
      </c>
      <c r="P18" s="13">
        <f>[14]Junho!$D$19</f>
        <v>10.199999999999999</v>
      </c>
      <c r="Q18" s="13">
        <f>[14]Junho!$D$20</f>
        <v>10.1</v>
      </c>
      <c r="R18" s="13">
        <f>[14]Junho!$D$21</f>
        <v>11</v>
      </c>
      <c r="S18" s="13">
        <f>[14]Junho!$D$22</f>
        <v>14.1</v>
      </c>
      <c r="T18" s="13">
        <f>[14]Junho!$D$23</f>
        <v>14</v>
      </c>
      <c r="U18" s="13">
        <f>[14]Junho!$D$24</f>
        <v>16.600000000000001</v>
      </c>
      <c r="V18" s="13">
        <f>[14]Junho!$D$25</f>
        <v>15.6</v>
      </c>
      <c r="W18" s="13">
        <f>[14]Junho!$D$26</f>
        <v>17.7</v>
      </c>
      <c r="X18" s="13">
        <f>[14]Junho!$D$27</f>
        <v>16.899999999999999</v>
      </c>
      <c r="Y18" s="13">
        <f>[14]Junho!$D$28</f>
        <v>16.899999999999999</v>
      </c>
      <c r="Z18" s="13">
        <f>[14]Junho!$D$29</f>
        <v>19</v>
      </c>
      <c r="AA18" s="13">
        <f>[14]Junho!$D$30</f>
        <v>17.600000000000001</v>
      </c>
      <c r="AB18" s="13">
        <f>[14]Junho!$D$31</f>
        <v>19.100000000000001</v>
      </c>
      <c r="AC18" s="13">
        <f>[14]Junho!$D$32</f>
        <v>18.3</v>
      </c>
      <c r="AD18" s="13">
        <f>[14]Junho!$D$33</f>
        <v>18.399999999999999</v>
      </c>
      <c r="AE18" s="13">
        <f>[14]Junho!$D$34</f>
        <v>18.7</v>
      </c>
      <c r="AF18" s="83">
        <f t="shared" si="5"/>
        <v>8</v>
      </c>
      <c r="AG18" s="77">
        <f t="shared" si="6"/>
        <v>15.27</v>
      </c>
    </row>
    <row r="19" spans="1:36" ht="17.100000000000001" customHeight="1" x14ac:dyDescent="0.2">
      <c r="A19" s="135" t="s">
        <v>49</v>
      </c>
      <c r="B19" s="13">
        <f>[15]Junho!$D$5</f>
        <v>17.899999999999999</v>
      </c>
      <c r="C19" s="13">
        <f>[15]Junho!$D$6</f>
        <v>14.3</v>
      </c>
      <c r="D19" s="13">
        <f>[15]Junho!$D$7</f>
        <v>13.1</v>
      </c>
      <c r="E19" s="13">
        <f>[15]Junho!$D$8</f>
        <v>12.6</v>
      </c>
      <c r="F19" s="13">
        <f>[15]Junho!$D$9</f>
        <v>14.1</v>
      </c>
      <c r="G19" s="13">
        <f>[15]Junho!$D$10</f>
        <v>13.1</v>
      </c>
      <c r="H19" s="13">
        <f>[15]Junho!$D$11</f>
        <v>13.7</v>
      </c>
      <c r="I19" s="13">
        <f>[15]Junho!$D$12</f>
        <v>9</v>
      </c>
      <c r="J19" s="13">
        <f>[15]Junho!$D$13</f>
        <v>13.7</v>
      </c>
      <c r="K19" s="13">
        <f>[15]Junho!$D$14</f>
        <v>19.100000000000001</v>
      </c>
      <c r="L19" s="13">
        <f>[15]Junho!$D$15</f>
        <v>21.7</v>
      </c>
      <c r="M19" s="13">
        <f>[15]Junho!$D$16</f>
        <v>20.2</v>
      </c>
      <c r="N19" s="13">
        <f>[15]Junho!$D$17</f>
        <v>13.6</v>
      </c>
      <c r="O19" s="13">
        <f>[15]Junho!$D$18</f>
        <v>12</v>
      </c>
      <c r="P19" s="13">
        <f>[15]Junho!$D$19</f>
        <v>11.2</v>
      </c>
      <c r="Q19" s="13">
        <f>[15]Junho!$D$20</f>
        <v>9.4</v>
      </c>
      <c r="R19" s="13">
        <f>[15]Junho!$D$21</f>
        <v>9.1</v>
      </c>
      <c r="S19" s="13">
        <f>[15]Junho!$D$22</f>
        <v>11.9</v>
      </c>
      <c r="T19" s="13">
        <f>[15]Junho!$D$23</f>
        <v>12.5</v>
      </c>
      <c r="U19" s="13">
        <f>[15]Junho!$D$24</f>
        <v>16.899999999999999</v>
      </c>
      <c r="V19" s="13">
        <f>[15]Junho!$D$25</f>
        <v>12.9</v>
      </c>
      <c r="W19" s="13">
        <f>[15]Junho!$D$26</f>
        <v>14.1</v>
      </c>
      <c r="X19" s="13">
        <f>[15]Junho!$D$27</f>
        <v>13.4</v>
      </c>
      <c r="Y19" s="13">
        <f>[15]Junho!$D$28</f>
        <v>17.8</v>
      </c>
      <c r="Z19" s="13">
        <f>[15]Junho!$D$29</f>
        <v>17.399999999999999</v>
      </c>
      <c r="AA19" s="13">
        <f>[15]Junho!$D$30</f>
        <v>16.600000000000001</v>
      </c>
      <c r="AB19" s="13">
        <f>[15]Junho!$D$31</f>
        <v>16.600000000000001</v>
      </c>
      <c r="AC19" s="13">
        <f>[15]Junho!$D$32</f>
        <v>17.899999999999999</v>
      </c>
      <c r="AD19" s="13">
        <f>[15]Junho!$D$33</f>
        <v>15.8</v>
      </c>
      <c r="AE19" s="13">
        <f>[15]Junho!$D$34</f>
        <v>15.9</v>
      </c>
      <c r="AF19" s="83">
        <f t="shared" si="5"/>
        <v>9</v>
      </c>
      <c r="AG19" s="77">
        <f t="shared" si="6"/>
        <v>14.58333333333333</v>
      </c>
    </row>
    <row r="20" spans="1:36" ht="17.100000000000001" customHeight="1" x14ac:dyDescent="0.2">
      <c r="A20" s="135" t="s">
        <v>10</v>
      </c>
      <c r="B20" s="13">
        <f>[16]Junho!$D$5</f>
        <v>18</v>
      </c>
      <c r="C20" s="13">
        <f>[16]Junho!$D$6</f>
        <v>13.6</v>
      </c>
      <c r="D20" s="13">
        <f>[16]Junho!$D$7</f>
        <v>12</v>
      </c>
      <c r="E20" s="13">
        <f>[16]Junho!$D$8</f>
        <v>12.2</v>
      </c>
      <c r="F20" s="13">
        <f>[16]Junho!$D$9</f>
        <v>12.5</v>
      </c>
      <c r="G20" s="13">
        <f>[16]Junho!$D$10</f>
        <v>10.4</v>
      </c>
      <c r="H20" s="13">
        <f>[16]Junho!$D$11</f>
        <v>12.3</v>
      </c>
      <c r="I20" s="13">
        <f>[16]Junho!$D$12</f>
        <v>6.6</v>
      </c>
      <c r="J20" s="13">
        <f>[16]Junho!$D$13</f>
        <v>14</v>
      </c>
      <c r="K20" s="13">
        <f>[16]Junho!$D$14</f>
        <v>16.7</v>
      </c>
      <c r="L20" s="13">
        <f>[16]Junho!$D$15</f>
        <v>21.7</v>
      </c>
      <c r="M20" s="13">
        <f>[16]Junho!$D$16</f>
        <v>19.5</v>
      </c>
      <c r="N20" s="13">
        <f>[16]Junho!$D$17</f>
        <v>12.1</v>
      </c>
      <c r="O20" s="13">
        <f>[16]Junho!$D$18</f>
        <v>9.6999999999999993</v>
      </c>
      <c r="P20" s="13">
        <f>[16]Junho!$D$19</f>
        <v>9.6</v>
      </c>
      <c r="Q20" s="13">
        <f>[16]Junho!$D$20</f>
        <v>9.6</v>
      </c>
      <c r="R20" s="13">
        <f>[16]Junho!$D$21</f>
        <v>8.1</v>
      </c>
      <c r="S20" s="13">
        <f>[16]Junho!$D$22</f>
        <v>12.1</v>
      </c>
      <c r="T20" s="13">
        <f>[16]Junho!$D$23</f>
        <v>12.4</v>
      </c>
      <c r="U20" s="13">
        <f>[16]Junho!$D$24</f>
        <v>13.4</v>
      </c>
      <c r="V20" s="13">
        <f>[16]Junho!$D$25</f>
        <v>13.3</v>
      </c>
      <c r="W20" s="13">
        <f>[16]Junho!$D$26</f>
        <v>14.3</v>
      </c>
      <c r="X20" s="13">
        <f>[16]Junho!$D$27</f>
        <v>14.9</v>
      </c>
      <c r="Y20" s="13">
        <f>[16]Junho!$D$28</f>
        <v>16.100000000000001</v>
      </c>
      <c r="Z20" s="13">
        <f>[16]Junho!$D$29</f>
        <v>14.6</v>
      </c>
      <c r="AA20" s="13">
        <f>[16]Junho!$D$30</f>
        <v>16.600000000000001</v>
      </c>
      <c r="AB20" s="13">
        <f>[16]Junho!$D$31</f>
        <v>16</v>
      </c>
      <c r="AC20" s="13">
        <f>[16]Junho!$D$32</f>
        <v>18.2</v>
      </c>
      <c r="AD20" s="13">
        <f>[16]Junho!$D$33</f>
        <v>15.5</v>
      </c>
      <c r="AE20" s="13">
        <f>[16]Junho!$D$34</f>
        <v>15.3</v>
      </c>
      <c r="AF20" s="83">
        <f t="shared" si="5"/>
        <v>6.6</v>
      </c>
      <c r="AG20" s="77">
        <f t="shared" si="6"/>
        <v>13.71</v>
      </c>
    </row>
    <row r="21" spans="1:36" ht="17.100000000000001" customHeight="1" x14ac:dyDescent="0.2">
      <c r="A21" s="135" t="s">
        <v>11</v>
      </c>
      <c r="B21" s="13">
        <f>[17]Junho!$D$5</f>
        <v>18.899999999999999</v>
      </c>
      <c r="C21" s="13">
        <f>[17]Junho!$D$6</f>
        <v>14.9</v>
      </c>
      <c r="D21" s="13">
        <f>[17]Junho!$D$7</f>
        <v>13.1</v>
      </c>
      <c r="E21" s="13">
        <f>[17]Junho!$D$8</f>
        <v>13.1</v>
      </c>
      <c r="F21" s="13">
        <f>[17]Junho!$D$9</f>
        <v>14.7</v>
      </c>
      <c r="G21" s="13">
        <f>[17]Junho!$D$10</f>
        <v>12.5</v>
      </c>
      <c r="H21" s="13">
        <f>[17]Junho!$D$11</f>
        <v>13.1</v>
      </c>
      <c r="I21" s="13">
        <f>[17]Junho!$D$12</f>
        <v>6.4</v>
      </c>
      <c r="J21" s="13">
        <f>[17]Junho!$D$13</f>
        <v>11</v>
      </c>
      <c r="K21" s="13">
        <f>[17]Junho!$D$14</f>
        <v>16.7</v>
      </c>
      <c r="L21" s="13">
        <f>[17]Junho!$D$15</f>
        <v>18.399999999999999</v>
      </c>
      <c r="M21" s="13">
        <f>[17]Junho!$D$16</f>
        <v>18.5</v>
      </c>
      <c r="N21" s="13">
        <f>[17]Junho!$D$17</f>
        <v>13.4</v>
      </c>
      <c r="O21" s="13">
        <f>[17]Junho!$D$18</f>
        <v>10.5</v>
      </c>
      <c r="P21" s="13">
        <f>[17]Junho!$D$19</f>
        <v>10.5</v>
      </c>
      <c r="Q21" s="13">
        <f>[17]Junho!$D$20</f>
        <v>9.9</v>
      </c>
      <c r="R21" s="13">
        <f>[17]Junho!$D$21</f>
        <v>10.199999999999999</v>
      </c>
      <c r="S21" s="13">
        <f>[17]Junho!$D$22</f>
        <v>10.6</v>
      </c>
      <c r="T21" s="13">
        <f>[17]Junho!$D$23</f>
        <v>10.3</v>
      </c>
      <c r="U21" s="13">
        <f>[17]Junho!$D$24</f>
        <v>13</v>
      </c>
      <c r="V21" s="13">
        <f>[17]Junho!$D$25</f>
        <v>10</v>
      </c>
      <c r="W21" s="13">
        <f>[17]Junho!$D$26</f>
        <v>12.3</v>
      </c>
      <c r="X21" s="13">
        <f>[17]Junho!$D$27</f>
        <v>11.3</v>
      </c>
      <c r="Y21" s="13">
        <f>[17]Junho!$D$28</f>
        <v>14.4</v>
      </c>
      <c r="Z21" s="13">
        <f>[17]Junho!$D$29</f>
        <v>12.8</v>
      </c>
      <c r="AA21" s="13">
        <f>[17]Junho!$D$30</f>
        <v>17.899999999999999</v>
      </c>
      <c r="AB21" s="13">
        <f>[17]Junho!$D$31</f>
        <v>16.100000000000001</v>
      </c>
      <c r="AC21" s="13">
        <f>[17]Junho!$D$32</f>
        <v>16</v>
      </c>
      <c r="AD21" s="13">
        <f>[17]Junho!$D$33</f>
        <v>14</v>
      </c>
      <c r="AE21" s="13">
        <f>[17]Junho!$D$34</f>
        <v>12.6</v>
      </c>
      <c r="AF21" s="83">
        <f t="shared" si="5"/>
        <v>6.4</v>
      </c>
      <c r="AG21" s="77">
        <f t="shared" si="6"/>
        <v>13.23666666666667</v>
      </c>
    </row>
    <row r="22" spans="1:36" ht="17.100000000000001" customHeight="1" x14ac:dyDescent="0.2">
      <c r="A22" s="135" t="s">
        <v>12</v>
      </c>
      <c r="B22" s="13" t="str">
        <f>[18]Junho!$D$5</f>
        <v>*</v>
      </c>
      <c r="C22" s="13" t="str">
        <f>[18]Junho!$D$6</f>
        <v>*</v>
      </c>
      <c r="D22" s="13" t="str">
        <f>[18]Junho!$D$7</f>
        <v>*</v>
      </c>
      <c r="E22" s="13" t="str">
        <f>[18]Junho!$D$8</f>
        <v>*</v>
      </c>
      <c r="F22" s="13" t="str">
        <f>[18]Junho!$D$9</f>
        <v>*</v>
      </c>
      <c r="G22" s="13" t="str">
        <f>[18]Junho!$D$10</f>
        <v>*</v>
      </c>
      <c r="H22" s="13" t="str">
        <f>[18]Junho!$D$11</f>
        <v>*</v>
      </c>
      <c r="I22" s="13" t="str">
        <f>[18]Junho!$D$12</f>
        <v>*</v>
      </c>
      <c r="J22" s="13" t="str">
        <f>[18]Junho!$D$13</f>
        <v>*</v>
      </c>
      <c r="K22" s="13" t="str">
        <f>[18]Junho!$D$14</f>
        <v>*</v>
      </c>
      <c r="L22" s="13">
        <f>[18]Junho!$D$15</f>
        <v>23</v>
      </c>
      <c r="M22" s="13">
        <f>[18]Junho!$D$16</f>
        <v>24.2</v>
      </c>
      <c r="N22" s="13">
        <f>[18]Junho!$D$17</f>
        <v>15.6</v>
      </c>
      <c r="O22" s="13">
        <f>[18]Junho!$D$18</f>
        <v>13.5</v>
      </c>
      <c r="P22" s="13">
        <f>[18]Junho!$D$19</f>
        <v>13.3</v>
      </c>
      <c r="Q22" s="13">
        <f>[18]Junho!$D$20</f>
        <v>10.9</v>
      </c>
      <c r="R22" s="13">
        <f>[18]Junho!$D$21</f>
        <v>14</v>
      </c>
      <c r="S22" s="13">
        <f>[18]Junho!$D$22</f>
        <v>13.8</v>
      </c>
      <c r="T22" s="13">
        <f>[18]Junho!$D$23</f>
        <v>16</v>
      </c>
      <c r="U22" s="13">
        <f>[18]Junho!$D$24</f>
        <v>17.8</v>
      </c>
      <c r="V22" s="13">
        <f>[18]Junho!$D$25</f>
        <v>13.8</v>
      </c>
      <c r="W22" s="13">
        <f>[18]Junho!$D$26</f>
        <v>16.399999999999999</v>
      </c>
      <c r="X22" s="13">
        <f>[18]Junho!$D$27</f>
        <v>15.6</v>
      </c>
      <c r="Y22" s="13">
        <f>[18]Junho!$D$28</f>
        <v>18.7</v>
      </c>
      <c r="Z22" s="13">
        <f>[18]Junho!$D$29</f>
        <v>19.3</v>
      </c>
      <c r="AA22" s="13">
        <f>[18]Junho!$D$30</f>
        <v>19.899999999999999</v>
      </c>
      <c r="AB22" s="13">
        <f>[18]Junho!$D$31</f>
        <v>18.8</v>
      </c>
      <c r="AC22" s="13">
        <f>[18]Junho!$D$32</f>
        <v>19.899999999999999</v>
      </c>
      <c r="AD22" s="13">
        <f>[18]Junho!$D$33</f>
        <v>16.899999999999999</v>
      </c>
      <c r="AE22" s="13">
        <f>[18]Junho!$D$34</f>
        <v>15.8</v>
      </c>
      <c r="AF22" s="83">
        <f t="shared" ref="AF22" si="9">MIN(B22:AE22)</f>
        <v>10.9</v>
      </c>
      <c r="AG22" s="77">
        <f t="shared" ref="AG22" si="10">AVERAGE(B22:AE22)</f>
        <v>16.86</v>
      </c>
    </row>
    <row r="23" spans="1:36" ht="17.100000000000001" customHeight="1" x14ac:dyDescent="0.2">
      <c r="A23" s="135" t="s">
        <v>13</v>
      </c>
      <c r="B23" s="13" t="str">
        <f>[19]Junho!$D$5</f>
        <v>*</v>
      </c>
      <c r="C23" s="13" t="str">
        <f>[19]Junho!$D$6</f>
        <v>*</v>
      </c>
      <c r="D23" s="13" t="str">
        <f>[19]Junho!$D$7</f>
        <v>*</v>
      </c>
      <c r="E23" s="13" t="str">
        <f>[19]Junho!$D$8</f>
        <v>*</v>
      </c>
      <c r="F23" s="13" t="str">
        <f>[19]Junho!$D$9</f>
        <v>*</v>
      </c>
      <c r="G23" s="13" t="str">
        <f>[19]Junho!$D$10</f>
        <v>*</v>
      </c>
      <c r="H23" s="13" t="str">
        <f>[19]Junho!$D$11</f>
        <v>*</v>
      </c>
      <c r="I23" s="13" t="str">
        <f>[19]Junho!$D$12</f>
        <v>*</v>
      </c>
      <c r="J23" s="13" t="str">
        <f>[19]Junho!$D$13</f>
        <v>*</v>
      </c>
      <c r="K23" s="13" t="str">
        <f>[19]Junho!$D$14</f>
        <v>*</v>
      </c>
      <c r="L23" s="13" t="str">
        <f>[19]Junho!$D$15</f>
        <v>*</v>
      </c>
      <c r="M23" s="13" t="str">
        <f>[19]Junho!$D$16</f>
        <v>*</v>
      </c>
      <c r="N23" s="13" t="str">
        <f>[19]Junho!$D$17</f>
        <v>*</v>
      </c>
      <c r="O23" s="13" t="str">
        <f>[19]Junho!$D$18</f>
        <v>*</v>
      </c>
      <c r="P23" s="13" t="str">
        <f>[19]Junho!$D$19</f>
        <v>*</v>
      </c>
      <c r="Q23" s="13" t="str">
        <f>[19]Junho!$D$20</f>
        <v>*</v>
      </c>
      <c r="R23" s="13" t="str">
        <f>[19]Junho!$D$21</f>
        <v>*</v>
      </c>
      <c r="S23" s="13" t="str">
        <f>[19]Junho!$D$22</f>
        <v>*</v>
      </c>
      <c r="T23" s="13" t="str">
        <f>[19]Junho!$D$23</f>
        <v>*</v>
      </c>
      <c r="U23" s="13" t="str">
        <f>[19]Junho!$D$24</f>
        <v>*</v>
      </c>
      <c r="V23" s="13" t="str">
        <f>[19]Junho!$D$25</f>
        <v>*</v>
      </c>
      <c r="W23" s="13" t="str">
        <f>[19]Junho!$D$26</f>
        <v>*</v>
      </c>
      <c r="X23" s="13" t="str">
        <f>[19]Junho!$D$27</f>
        <v>*</v>
      </c>
      <c r="Y23" s="13" t="str">
        <f>[19]Junho!$D$28</f>
        <v>*</v>
      </c>
      <c r="Z23" s="13" t="str">
        <f>[19]Junho!$D$29</f>
        <v>*</v>
      </c>
      <c r="AA23" s="13" t="str">
        <f>[19]Junho!$D$30</f>
        <v>*</v>
      </c>
      <c r="AB23" s="13" t="str">
        <f>[19]Junho!$D$31</f>
        <v>*</v>
      </c>
      <c r="AC23" s="13" t="str">
        <f>[19]Junho!$D$32</f>
        <v>*</v>
      </c>
      <c r="AD23" s="13" t="str">
        <f>[19]Junho!$D$33</f>
        <v>*</v>
      </c>
      <c r="AE23" s="13" t="str">
        <f>[19]Junho!$D$34</f>
        <v>*</v>
      </c>
      <c r="AF23" s="83" t="s">
        <v>131</v>
      </c>
      <c r="AG23" s="77" t="s">
        <v>131</v>
      </c>
      <c r="AJ23" s="19" t="s">
        <v>54</v>
      </c>
    </row>
    <row r="24" spans="1:36" ht="17.100000000000001" customHeight="1" x14ac:dyDescent="0.2">
      <c r="A24" s="135" t="s">
        <v>14</v>
      </c>
      <c r="B24" s="13">
        <f>[20]Junho!$D$5</f>
        <v>15.6</v>
      </c>
      <c r="C24" s="13">
        <f>[20]Junho!$D$6</f>
        <v>15.9</v>
      </c>
      <c r="D24" s="13">
        <f>[20]Junho!$D$7</f>
        <v>17.899999999999999</v>
      </c>
      <c r="E24" s="13">
        <f>[20]Junho!$D$8</f>
        <v>16.600000000000001</v>
      </c>
      <c r="F24" s="13">
        <f>[20]Junho!$D$9</f>
        <v>15.5</v>
      </c>
      <c r="G24" s="13">
        <f>[20]Junho!$D$10</f>
        <v>18.399999999999999</v>
      </c>
      <c r="H24" s="13">
        <f>[20]Junho!$D$11</f>
        <v>15.7</v>
      </c>
      <c r="I24" s="13">
        <f>[20]Junho!$D$12</f>
        <v>16.8</v>
      </c>
      <c r="J24" s="13">
        <f>[20]Junho!$D$13</f>
        <v>13</v>
      </c>
      <c r="K24" s="13">
        <f>[20]Junho!$D$14</f>
        <v>16.399999999999999</v>
      </c>
      <c r="L24" s="13">
        <f>[20]Junho!$D$15</f>
        <v>22.4</v>
      </c>
      <c r="M24" s="13">
        <f>[20]Junho!$D$16</f>
        <v>20.9</v>
      </c>
      <c r="N24" s="13">
        <f>[20]Junho!$D$17</f>
        <v>19.600000000000001</v>
      </c>
      <c r="O24" s="13">
        <f>[20]Junho!$D$18</f>
        <v>15.4</v>
      </c>
      <c r="P24" s="13">
        <f>[20]Junho!$D$19</f>
        <v>15</v>
      </c>
      <c r="Q24" s="13">
        <f>[20]Junho!$D$20</f>
        <v>13.7</v>
      </c>
      <c r="R24" s="13">
        <f>[20]Junho!$D$21</f>
        <v>14.7</v>
      </c>
      <c r="S24" s="13">
        <f>[20]Junho!$D$22</f>
        <v>15.1</v>
      </c>
      <c r="T24" s="13">
        <f>[20]Junho!$D$23</f>
        <v>14.7</v>
      </c>
      <c r="U24" s="13">
        <f>[20]Junho!$D$24</f>
        <v>12.1</v>
      </c>
      <c r="V24" s="13">
        <f>[20]Junho!$D$25</f>
        <v>13.6</v>
      </c>
      <c r="W24" s="13">
        <f>[20]Junho!$D$26</f>
        <v>17.100000000000001</v>
      </c>
      <c r="X24" s="13">
        <f>[20]Junho!$D$27</f>
        <v>16.100000000000001</v>
      </c>
      <c r="Y24" s="13">
        <f>[20]Junho!$D$28</f>
        <v>20.2</v>
      </c>
      <c r="Z24" s="13">
        <f>[20]Junho!$D$29</f>
        <v>14.6</v>
      </c>
      <c r="AA24" s="13">
        <f>[20]Junho!$D$30</f>
        <v>14.4</v>
      </c>
      <c r="AB24" s="13">
        <f>[20]Junho!$D$31</f>
        <v>13.6</v>
      </c>
      <c r="AC24" s="13">
        <f>[20]Junho!$D$32</f>
        <v>14.4</v>
      </c>
      <c r="AD24" s="13">
        <f>[20]Junho!$D$33</f>
        <v>14</v>
      </c>
      <c r="AE24" s="13">
        <f>[20]Junho!$D$34</f>
        <v>13.7</v>
      </c>
      <c r="AF24" s="83">
        <f t="shared" si="5"/>
        <v>12.1</v>
      </c>
      <c r="AG24" s="77">
        <f t="shared" si="6"/>
        <v>15.903333333333336</v>
      </c>
    </row>
    <row r="25" spans="1:36" ht="17.100000000000001" customHeight="1" x14ac:dyDescent="0.2">
      <c r="A25" s="135" t="s">
        <v>15</v>
      </c>
      <c r="B25" s="13">
        <f>[21]Junho!$D$5</f>
        <v>16.399999999999999</v>
      </c>
      <c r="C25" s="13">
        <f>[21]Junho!$D$6</f>
        <v>11.2</v>
      </c>
      <c r="D25" s="13">
        <f>[21]Junho!$D$7</f>
        <v>10</v>
      </c>
      <c r="E25" s="13">
        <f>[21]Junho!$D$8</f>
        <v>10.1</v>
      </c>
      <c r="F25" s="13">
        <f>[21]Junho!$D$9</f>
        <v>10.7</v>
      </c>
      <c r="G25" s="13">
        <f>[21]Junho!$D$10</f>
        <v>9.3000000000000007</v>
      </c>
      <c r="H25" s="13">
        <f>[21]Junho!$D$11</f>
        <v>10.4</v>
      </c>
      <c r="I25" s="13">
        <f>[21]Junho!$D$12</f>
        <v>8.1</v>
      </c>
      <c r="J25" s="13">
        <f>[21]Junho!$D$13</f>
        <v>11.6</v>
      </c>
      <c r="K25" s="13">
        <f>[21]Junho!$D$14</f>
        <v>17.2</v>
      </c>
      <c r="L25" s="13">
        <f>[21]Junho!$D$15</f>
        <v>20.9</v>
      </c>
      <c r="M25" s="13">
        <f>[21]Junho!$D$16</f>
        <v>16.100000000000001</v>
      </c>
      <c r="N25" s="13">
        <f>[21]Junho!$D$17</f>
        <v>9.1999999999999993</v>
      </c>
      <c r="O25" s="13">
        <f>[21]Junho!$D$18</f>
        <v>9</v>
      </c>
      <c r="P25" s="13">
        <f>[21]Junho!$D$19</f>
        <v>7.7</v>
      </c>
      <c r="Q25" s="13">
        <f>[21]Junho!$D$20</f>
        <v>6.6</v>
      </c>
      <c r="R25" s="13">
        <f>[21]Junho!$D$21</f>
        <v>9</v>
      </c>
      <c r="S25" s="13">
        <f>[21]Junho!$D$22</f>
        <v>11.9</v>
      </c>
      <c r="T25" s="13">
        <f>[21]Junho!$D$23</f>
        <v>12.2</v>
      </c>
      <c r="U25" s="13">
        <f>[21]Junho!$D$24</f>
        <v>13.7</v>
      </c>
      <c r="V25" s="13">
        <f>[21]Junho!$D$25</f>
        <v>13.8</v>
      </c>
      <c r="W25" s="13">
        <f>[21]Junho!$D$26</f>
        <v>16.2</v>
      </c>
      <c r="X25" s="13">
        <f>[21]Junho!$D$27</f>
        <v>14.7</v>
      </c>
      <c r="Y25" s="13">
        <f>[21]Junho!$D$28</f>
        <v>20.9</v>
      </c>
      <c r="Z25" s="13">
        <f>[21]Junho!$D$29</f>
        <v>15.9</v>
      </c>
      <c r="AA25" s="13">
        <f>[21]Junho!$D$30</f>
        <v>15.6</v>
      </c>
      <c r="AB25" s="13">
        <f>[21]Junho!$D$31</f>
        <v>17.399999999999999</v>
      </c>
      <c r="AC25" s="13">
        <f>[21]Junho!$D$32</f>
        <v>18</v>
      </c>
      <c r="AD25" s="13">
        <f>[21]Junho!$D$33</f>
        <v>15.7</v>
      </c>
      <c r="AE25" s="13">
        <f>[21]Junho!$D$34</f>
        <v>14.8</v>
      </c>
      <c r="AF25" s="83">
        <f t="shared" si="5"/>
        <v>6.6</v>
      </c>
      <c r="AG25" s="77">
        <f t="shared" si="6"/>
        <v>13.143333333333329</v>
      </c>
    </row>
    <row r="26" spans="1:36" ht="17.100000000000001" customHeight="1" x14ac:dyDescent="0.2">
      <c r="A26" s="135" t="s">
        <v>16</v>
      </c>
      <c r="B26" s="13">
        <f>[22]Junho!$D$5</f>
        <v>14.3</v>
      </c>
      <c r="C26" s="13">
        <f>[22]Junho!$D$6</f>
        <v>12.9</v>
      </c>
      <c r="D26" s="13">
        <f>[22]Junho!$D$7</f>
        <v>12.1</v>
      </c>
      <c r="E26" s="13">
        <f>[22]Junho!$D$8</f>
        <v>12</v>
      </c>
      <c r="F26" s="13">
        <f>[22]Junho!$D$9</f>
        <v>12.8</v>
      </c>
      <c r="G26" s="13">
        <f>[22]Junho!$D$10</f>
        <v>11.9</v>
      </c>
      <c r="H26" s="13">
        <f>[22]Junho!$D$11</f>
        <v>12.4</v>
      </c>
      <c r="I26" s="13">
        <f>[22]Junho!$D$12</f>
        <v>8</v>
      </c>
      <c r="J26" s="13">
        <f>[22]Junho!$D$13</f>
        <v>13</v>
      </c>
      <c r="K26" s="13">
        <f>[22]Junho!$D$14</f>
        <v>22.9</v>
      </c>
      <c r="L26" s="13">
        <f>[22]Junho!$D$15</f>
        <v>24.3</v>
      </c>
      <c r="M26" s="13">
        <f>[22]Junho!$D$16</f>
        <v>17.7</v>
      </c>
      <c r="N26" s="13">
        <f>[22]Junho!$D$17</f>
        <v>13.5</v>
      </c>
      <c r="O26" s="13">
        <f>[22]Junho!$D$18</f>
        <v>11.9</v>
      </c>
      <c r="P26" s="13">
        <f>[22]Junho!$D$19</f>
        <v>10.9</v>
      </c>
      <c r="Q26" s="13">
        <f>[22]Junho!$D$20</f>
        <v>9.1999999999999993</v>
      </c>
      <c r="R26" s="13">
        <f>[22]Junho!$D$21</f>
        <v>9.1</v>
      </c>
      <c r="S26" s="13">
        <f>[22]Junho!$D$22</f>
        <v>10.9</v>
      </c>
      <c r="T26" s="13">
        <f>[22]Junho!$D$23</f>
        <v>12</v>
      </c>
      <c r="U26" s="13">
        <f>[22]Junho!$D$24</f>
        <v>14.3</v>
      </c>
      <c r="V26" s="13">
        <f>[22]Junho!$D$25</f>
        <v>15.4</v>
      </c>
      <c r="W26" s="13">
        <f>[22]Junho!$D$26</f>
        <v>14.9</v>
      </c>
      <c r="X26" s="13">
        <f>[22]Junho!$D$27</f>
        <v>18.899999999999999</v>
      </c>
      <c r="Y26" s="13">
        <f>[22]Junho!$D$28</f>
        <v>16</v>
      </c>
      <c r="Z26" s="13">
        <f>[22]Junho!$D$29</f>
        <v>14.7</v>
      </c>
      <c r="AA26" s="13">
        <f>[22]Junho!$D$30</f>
        <v>15</v>
      </c>
      <c r="AB26" s="13">
        <f>[22]Junho!$D$31</f>
        <v>15.7</v>
      </c>
      <c r="AC26" s="13">
        <f>[22]Junho!$D$32</f>
        <v>20</v>
      </c>
      <c r="AD26" s="13">
        <f>[22]Junho!$D$33</f>
        <v>19.899999999999999</v>
      </c>
      <c r="AE26" s="13">
        <f>[22]Junho!$D$34</f>
        <v>17.5</v>
      </c>
      <c r="AF26" s="83">
        <f t="shared" si="5"/>
        <v>8</v>
      </c>
      <c r="AG26" s="77">
        <f t="shared" si="6"/>
        <v>14.469999999999997</v>
      </c>
    </row>
    <row r="27" spans="1:36" ht="17.100000000000001" customHeight="1" x14ac:dyDescent="0.2">
      <c r="A27" s="135" t="s">
        <v>17</v>
      </c>
      <c r="B27" s="13">
        <f>[23]Junho!$D$5</f>
        <v>18.3</v>
      </c>
      <c r="C27" s="13">
        <f>[23]Junho!$D$6</f>
        <v>15.1</v>
      </c>
      <c r="D27" s="13">
        <f>[23]Junho!$D$7</f>
        <v>13.5</v>
      </c>
      <c r="E27" s="13">
        <f>[23]Junho!$D$8</f>
        <v>13.6</v>
      </c>
      <c r="F27" s="13">
        <f>[23]Junho!$D$9</f>
        <v>15.7</v>
      </c>
      <c r="G27" s="13">
        <f>[23]Junho!$D$10</f>
        <v>11.7</v>
      </c>
      <c r="H27" s="13">
        <f>[23]Junho!$D$11</f>
        <v>13.7</v>
      </c>
      <c r="I27" s="13">
        <f>[23]Junho!$D$12</f>
        <v>5.0999999999999996</v>
      </c>
      <c r="J27" s="13">
        <f>[23]Junho!$D$13</f>
        <v>12.6</v>
      </c>
      <c r="K27" s="13">
        <f>[23]Junho!$D$14</f>
        <v>18</v>
      </c>
      <c r="L27" s="13">
        <f>[23]Junho!$D$15</f>
        <v>19.7</v>
      </c>
      <c r="M27" s="13">
        <f>[23]Junho!$D$16</f>
        <v>19.7</v>
      </c>
      <c r="N27" s="13">
        <f>[23]Junho!$D$17</f>
        <v>14.3</v>
      </c>
      <c r="O27" s="13">
        <f>[23]Junho!$D$18</f>
        <v>10.9</v>
      </c>
      <c r="P27" s="13">
        <f>[23]Junho!$D$19</f>
        <v>10.5</v>
      </c>
      <c r="Q27" s="13">
        <f>[23]Junho!$D$20</f>
        <v>9.9</v>
      </c>
      <c r="R27" s="13">
        <f>[23]Junho!$D$21</f>
        <v>9.5</v>
      </c>
      <c r="S27" s="13">
        <f>[23]Junho!$D$22</f>
        <v>11.5</v>
      </c>
      <c r="T27" s="13">
        <f>[23]Junho!$D$23</f>
        <v>9.5</v>
      </c>
      <c r="U27" s="13">
        <f>[23]Junho!$D$24</f>
        <v>11.7</v>
      </c>
      <c r="V27" s="13">
        <f>[23]Junho!$D$25</f>
        <v>11.3</v>
      </c>
      <c r="W27" s="13">
        <f>[23]Junho!$D$26</f>
        <v>11.8</v>
      </c>
      <c r="X27" s="13">
        <f>[23]Junho!$D$27</f>
        <v>11.3</v>
      </c>
      <c r="Y27" s="13">
        <f>[23]Junho!$D$28</f>
        <v>13.1</v>
      </c>
      <c r="Z27" s="13">
        <f>[23]Junho!$D$29</f>
        <v>13</v>
      </c>
      <c r="AA27" s="13">
        <f>[23]Junho!$D$30</f>
        <v>17.7</v>
      </c>
      <c r="AB27" s="13">
        <f>[23]Junho!$D$31</f>
        <v>16.600000000000001</v>
      </c>
      <c r="AC27" s="13">
        <f>[23]Junho!$D$32</f>
        <v>18.600000000000001</v>
      </c>
      <c r="AD27" s="13">
        <f>[23]Junho!$D$33</f>
        <v>13.6</v>
      </c>
      <c r="AE27" s="13">
        <f>[23]Junho!$D$34</f>
        <v>13.8</v>
      </c>
      <c r="AF27" s="83">
        <f>MIN(B27:AE27)</f>
        <v>5.0999999999999996</v>
      </c>
      <c r="AG27" s="77">
        <f>AVERAGE(B27:AE27)</f>
        <v>13.510000000000003</v>
      </c>
    </row>
    <row r="28" spans="1:36" ht="17.100000000000001" customHeight="1" x14ac:dyDescent="0.2">
      <c r="A28" s="135" t="s">
        <v>18</v>
      </c>
      <c r="B28" s="13">
        <f>[24]Junho!$D$5</f>
        <v>18.100000000000001</v>
      </c>
      <c r="C28" s="13">
        <f>[24]Junho!$D$6</f>
        <v>16.2</v>
      </c>
      <c r="D28" s="13">
        <f>[24]Junho!$D$7</f>
        <v>13.9</v>
      </c>
      <c r="E28" s="13">
        <f>[24]Junho!$D$8</f>
        <v>12.9</v>
      </c>
      <c r="F28" s="13">
        <f>[24]Junho!$D$9</f>
        <v>14.5</v>
      </c>
      <c r="G28" s="13">
        <f>[24]Junho!$D$10</f>
        <v>15</v>
      </c>
      <c r="H28" s="13">
        <f>[24]Junho!$D$11</f>
        <v>12.5</v>
      </c>
      <c r="I28" s="13">
        <f>[24]Junho!$D$12</f>
        <v>12.4</v>
      </c>
      <c r="J28" s="13">
        <f>[24]Junho!$D$13</f>
        <v>14.4</v>
      </c>
      <c r="K28" s="13">
        <f>[24]Junho!$D$14</f>
        <v>17.7</v>
      </c>
      <c r="L28" s="13">
        <f>[24]Junho!$D$15</f>
        <v>19.5</v>
      </c>
      <c r="M28" s="13">
        <f>[24]Junho!$D$16</f>
        <v>19.2</v>
      </c>
      <c r="N28" s="13">
        <f>[24]Junho!$D$17</f>
        <v>15.8</v>
      </c>
      <c r="O28" s="13">
        <f>[24]Junho!$D$18</f>
        <v>13</v>
      </c>
      <c r="P28" s="13">
        <f>[24]Junho!$D$19</f>
        <v>9.6</v>
      </c>
      <c r="Q28" s="13">
        <f>[24]Junho!$D$20</f>
        <v>8.6</v>
      </c>
      <c r="R28" s="13">
        <f>[24]Junho!$D$21</f>
        <v>12.5</v>
      </c>
      <c r="S28" s="13">
        <f>[24]Junho!$D$22</f>
        <v>13.6</v>
      </c>
      <c r="T28" s="13">
        <f>[24]Junho!$D$23</f>
        <v>15.3</v>
      </c>
      <c r="U28" s="13">
        <f>[24]Junho!$D$24</f>
        <v>15.9</v>
      </c>
      <c r="V28" s="13">
        <f>[24]Junho!$D$25</f>
        <v>12.6</v>
      </c>
      <c r="W28" s="13">
        <f>[24]Junho!$D$26</f>
        <v>13.3</v>
      </c>
      <c r="X28" s="13">
        <f>[24]Junho!$D$27</f>
        <v>13.3</v>
      </c>
      <c r="Y28" s="13">
        <f>[24]Junho!$D$28</f>
        <v>13.7</v>
      </c>
      <c r="Z28" s="13">
        <f>[24]Junho!$D$29</f>
        <v>13.5</v>
      </c>
      <c r="AA28" s="13">
        <f>[24]Junho!$D$30</f>
        <v>15</v>
      </c>
      <c r="AB28" s="13">
        <f>[24]Junho!$D$31</f>
        <v>15</v>
      </c>
      <c r="AC28" s="13">
        <f>[24]Junho!$D$32</f>
        <v>15.7</v>
      </c>
      <c r="AD28" s="13">
        <f>[24]Junho!$D$33</f>
        <v>13.5</v>
      </c>
      <c r="AE28" s="13">
        <f>[24]Junho!$D$34</f>
        <v>12.1</v>
      </c>
      <c r="AF28" s="83">
        <f t="shared" si="5"/>
        <v>8.6</v>
      </c>
      <c r="AG28" s="77">
        <f t="shared" si="6"/>
        <v>14.276666666666667</v>
      </c>
    </row>
    <row r="29" spans="1:36" ht="17.100000000000001" customHeight="1" x14ac:dyDescent="0.2">
      <c r="A29" s="135" t="s">
        <v>19</v>
      </c>
      <c r="B29" s="13">
        <f>[25]Junho!$D$5</f>
        <v>16.899999999999999</v>
      </c>
      <c r="C29" s="13">
        <f>[25]Junho!$D$6</f>
        <v>11.8</v>
      </c>
      <c r="D29" s="13">
        <f>[25]Junho!$D$7</f>
        <v>10.3</v>
      </c>
      <c r="E29" s="13">
        <f>[25]Junho!$D$8</f>
        <v>11.2</v>
      </c>
      <c r="F29" s="13">
        <f>[25]Junho!$D$9</f>
        <v>11.1</v>
      </c>
      <c r="G29" s="13">
        <f>[25]Junho!$D$10</f>
        <v>10.8</v>
      </c>
      <c r="H29" s="13">
        <f>[25]Junho!$D$11</f>
        <v>11</v>
      </c>
      <c r="I29" s="13">
        <f>[25]Junho!$D$12</f>
        <v>6.3</v>
      </c>
      <c r="J29" s="13">
        <f>[25]Junho!$D$13</f>
        <v>12.3</v>
      </c>
      <c r="K29" s="13">
        <f>[25]Junho!$D$14</f>
        <v>15.8</v>
      </c>
      <c r="L29" s="13">
        <f>[25]Junho!$D$15</f>
        <v>21.6</v>
      </c>
      <c r="M29" s="13">
        <f>[25]Junho!$D$16</f>
        <v>16.600000000000001</v>
      </c>
      <c r="N29" s="13">
        <f>[25]Junho!$D$17</f>
        <v>9.3000000000000007</v>
      </c>
      <c r="O29" s="13">
        <f>[25]Junho!$D$18</f>
        <v>6.4</v>
      </c>
      <c r="P29" s="13">
        <f>[25]Junho!$D$19</f>
        <v>8</v>
      </c>
      <c r="Q29" s="13">
        <f>[25]Junho!$D$20</f>
        <v>6.2</v>
      </c>
      <c r="R29" s="13">
        <f>[25]Junho!$D$21</f>
        <v>6</v>
      </c>
      <c r="S29" s="13">
        <f>[25]Junho!$D$22</f>
        <v>11</v>
      </c>
      <c r="T29" s="13">
        <f>[25]Junho!$D$23</f>
        <v>12.6</v>
      </c>
      <c r="U29" s="13">
        <f>[25]Junho!$D$24</f>
        <v>12.8</v>
      </c>
      <c r="V29" s="13">
        <f>[25]Junho!$D$25</f>
        <v>14.6</v>
      </c>
      <c r="W29" s="13">
        <f>[25]Junho!$D$26</f>
        <v>15.9</v>
      </c>
      <c r="X29" s="13">
        <f>[25]Junho!$D$27</f>
        <v>15.4</v>
      </c>
      <c r="Y29" s="13">
        <f>[25]Junho!$D$28</f>
        <v>17.399999999999999</v>
      </c>
      <c r="Z29" s="13">
        <f>[25]Junho!$D$29</f>
        <v>14.3</v>
      </c>
      <c r="AA29" s="13">
        <f>[25]Junho!$D$30</f>
        <v>13.9</v>
      </c>
      <c r="AB29" s="13">
        <f>[25]Junho!$D$31</f>
        <v>15.9</v>
      </c>
      <c r="AC29" s="13">
        <f>[25]Junho!$D$32</f>
        <v>16.600000000000001</v>
      </c>
      <c r="AD29" s="13">
        <f>[25]Junho!$D$33</f>
        <v>15.7</v>
      </c>
      <c r="AE29" s="13">
        <f>[25]Junho!$D$34</f>
        <v>15.5</v>
      </c>
      <c r="AF29" s="83">
        <f t="shared" si="5"/>
        <v>6</v>
      </c>
      <c r="AG29" s="77">
        <f t="shared" si="6"/>
        <v>12.773333333333332</v>
      </c>
    </row>
    <row r="30" spans="1:36" ht="17.100000000000001" customHeight="1" x14ac:dyDescent="0.2">
      <c r="A30" s="135" t="s">
        <v>31</v>
      </c>
      <c r="B30" s="13">
        <f>[26]Junho!$D$5</f>
        <v>19.7</v>
      </c>
      <c r="C30" s="13">
        <f>[26]Junho!$D$6</f>
        <v>14.6</v>
      </c>
      <c r="D30" s="13">
        <f>[26]Junho!$D$7</f>
        <v>13</v>
      </c>
      <c r="E30" s="13">
        <f>[26]Junho!$D$8</f>
        <v>13.5</v>
      </c>
      <c r="F30" s="13">
        <f>[26]Junho!$D$9</f>
        <v>15.1</v>
      </c>
      <c r="G30" s="13">
        <f>[26]Junho!$D$10</f>
        <v>12.5</v>
      </c>
      <c r="H30" s="13">
        <f>[26]Junho!$D$11</f>
        <v>13.4</v>
      </c>
      <c r="I30" s="13">
        <f>[26]Junho!$D$12</f>
        <v>8.4</v>
      </c>
      <c r="J30" s="13">
        <f>[26]Junho!$D$13</f>
        <v>14</v>
      </c>
      <c r="K30" s="13">
        <f>[26]Junho!$D$14</f>
        <v>17.899999999999999</v>
      </c>
      <c r="L30" s="13">
        <f>[26]Junho!$D$15</f>
        <v>21.1</v>
      </c>
      <c r="M30" s="13">
        <f>[26]Junho!$D$16</f>
        <v>20.2</v>
      </c>
      <c r="N30" s="13">
        <f>[26]Junho!$D$17</f>
        <v>14</v>
      </c>
      <c r="O30" s="13">
        <f>[26]Junho!$D$18</f>
        <v>10.9</v>
      </c>
      <c r="P30" s="13">
        <f>[26]Junho!$D$19</f>
        <v>10</v>
      </c>
      <c r="Q30" s="13">
        <f>[26]Junho!$D$20</f>
        <v>8.6</v>
      </c>
      <c r="R30" s="13">
        <f>[26]Junho!$D$21</f>
        <v>9.5</v>
      </c>
      <c r="S30" s="13">
        <f>[26]Junho!$D$22</f>
        <v>11.2</v>
      </c>
      <c r="T30" s="13">
        <f>[26]Junho!$D$23</f>
        <v>12.5</v>
      </c>
      <c r="U30" s="13">
        <f>[26]Junho!$D$24</f>
        <v>15.2</v>
      </c>
      <c r="V30" s="13">
        <f>[26]Junho!$D$25</f>
        <v>16.600000000000001</v>
      </c>
      <c r="W30" s="13">
        <f>[26]Junho!$D$26</f>
        <v>15.2</v>
      </c>
      <c r="X30" s="13">
        <f>[26]Junho!$D$27</f>
        <v>15.1</v>
      </c>
      <c r="Y30" s="13">
        <f>[26]Junho!$D$28</f>
        <v>17.2</v>
      </c>
      <c r="Z30" s="13">
        <f>[26]Junho!$D$29</f>
        <v>15.5</v>
      </c>
      <c r="AA30" s="13">
        <f>[26]Junho!$D$30</f>
        <v>18</v>
      </c>
      <c r="AB30" s="13">
        <f>[26]Junho!$D$31</f>
        <v>18</v>
      </c>
      <c r="AC30" s="13">
        <f>[26]Junho!$D$32</f>
        <v>18.2</v>
      </c>
      <c r="AD30" s="13">
        <f>[26]Junho!$D$33</f>
        <v>15.5</v>
      </c>
      <c r="AE30" s="13">
        <f>[26]Junho!$D$34</f>
        <v>15.2</v>
      </c>
      <c r="AF30" s="83">
        <f t="shared" si="5"/>
        <v>8.4</v>
      </c>
      <c r="AG30" s="77">
        <f t="shared" si="6"/>
        <v>14.659999999999998</v>
      </c>
    </row>
    <row r="31" spans="1:36" ht="17.100000000000001" customHeight="1" x14ac:dyDescent="0.2">
      <c r="A31" s="135" t="s">
        <v>51</v>
      </c>
      <c r="B31" s="13">
        <f>[27]Junho!$D$5</f>
        <v>18.399999999999999</v>
      </c>
      <c r="C31" s="13">
        <f>[27]Junho!$D$6</f>
        <v>16.399999999999999</v>
      </c>
      <c r="D31" s="13">
        <f>[27]Junho!$D$7</f>
        <v>14.4</v>
      </c>
      <c r="E31" s="13">
        <f>[27]Junho!$D$8</f>
        <v>15.1</v>
      </c>
      <c r="F31" s="13">
        <f>[27]Junho!$D$9</f>
        <v>15.7</v>
      </c>
      <c r="G31" s="13">
        <f>[27]Junho!$D$10</f>
        <v>14.9</v>
      </c>
      <c r="H31" s="13">
        <f>[27]Junho!$D$11</f>
        <v>14</v>
      </c>
      <c r="I31" s="13">
        <f>[27]Junho!$D$12</f>
        <v>13.9</v>
      </c>
      <c r="J31" s="13">
        <f>[27]Junho!$D$13</f>
        <v>15.6</v>
      </c>
      <c r="K31" s="13">
        <f>[27]Junho!$D$14</f>
        <v>19.2</v>
      </c>
      <c r="L31" s="13">
        <f>[27]Junho!$D$15</f>
        <v>20.9</v>
      </c>
      <c r="M31" s="13">
        <f>[27]Junho!$D$16</f>
        <v>19.399999999999999</v>
      </c>
      <c r="N31" s="13">
        <f>[27]Junho!$D$17</f>
        <v>18.7</v>
      </c>
      <c r="O31" s="13">
        <f>[27]Junho!$D$18</f>
        <v>16.8</v>
      </c>
      <c r="P31" s="13">
        <f>[27]Junho!$D$19</f>
        <v>13.1</v>
      </c>
      <c r="Q31" s="13">
        <f>[27]Junho!$D$20</f>
        <v>10.6</v>
      </c>
      <c r="R31" s="13">
        <f>[27]Junho!$D$21</f>
        <v>13.7</v>
      </c>
      <c r="S31" s="13">
        <f>[27]Junho!$D$22</f>
        <v>14.1</v>
      </c>
      <c r="T31" s="13">
        <f>[27]Junho!$D$23</f>
        <v>16.3</v>
      </c>
      <c r="U31" s="13">
        <f>[27]Junho!$D$24</f>
        <v>15.5</v>
      </c>
      <c r="V31" s="13">
        <f>[27]Junho!$D$25</f>
        <v>15.1</v>
      </c>
      <c r="W31" s="13">
        <f>[27]Junho!$D$26</f>
        <v>17.100000000000001</v>
      </c>
      <c r="X31" s="13">
        <f>[27]Junho!$D$27</f>
        <v>16.600000000000001</v>
      </c>
      <c r="Y31" s="13">
        <f>[27]Junho!$D$28</f>
        <v>13.9</v>
      </c>
      <c r="Z31" s="13">
        <f>[27]Junho!$D$29</f>
        <v>16.5</v>
      </c>
      <c r="AA31" s="13">
        <f>[27]Junho!$D$30</f>
        <v>16.399999999999999</v>
      </c>
      <c r="AB31" s="13">
        <f>[27]Junho!$D$31</f>
        <v>14.1</v>
      </c>
      <c r="AC31" s="13">
        <f>[27]Junho!$D$32</f>
        <v>17.100000000000001</v>
      </c>
      <c r="AD31" s="13">
        <f>[27]Junho!$D$33</f>
        <v>16.8</v>
      </c>
      <c r="AE31" s="13">
        <f>[27]Junho!$D$34</f>
        <v>14.6</v>
      </c>
      <c r="AF31" s="83">
        <f>MIN(B31:AE31)</f>
        <v>10.6</v>
      </c>
      <c r="AG31" s="77">
        <f>AVERAGE(B31:AE31)</f>
        <v>15.830000000000005</v>
      </c>
    </row>
    <row r="32" spans="1:36" ht="17.100000000000001" customHeight="1" x14ac:dyDescent="0.2">
      <c r="A32" s="135" t="s">
        <v>20</v>
      </c>
      <c r="B32" s="13">
        <f>[28]Junho!$D$5</f>
        <v>17.7</v>
      </c>
      <c r="C32" s="13">
        <f>[28]Junho!$D$6</f>
        <v>18.8</v>
      </c>
      <c r="D32" s="13">
        <f>[28]Junho!$D$7</f>
        <v>16.899999999999999</v>
      </c>
      <c r="E32" s="13">
        <f>[28]Junho!$D$8</f>
        <v>17.399999999999999</v>
      </c>
      <c r="F32" s="13">
        <f>[28]Junho!$D$9</f>
        <v>15.5</v>
      </c>
      <c r="G32" s="13">
        <f>[28]Junho!$D$10</f>
        <v>18.100000000000001</v>
      </c>
      <c r="H32" s="13">
        <f>[28]Junho!$D$11</f>
        <v>18.2</v>
      </c>
      <c r="I32" s="13">
        <f>[28]Junho!$D$12</f>
        <v>13.4</v>
      </c>
      <c r="J32" s="13">
        <f>[28]Junho!$D$13</f>
        <v>14.4</v>
      </c>
      <c r="K32" s="13">
        <f>[28]Junho!$D$14</f>
        <v>18.600000000000001</v>
      </c>
      <c r="L32" s="13">
        <f>[28]Junho!$D$15</f>
        <v>20.9</v>
      </c>
      <c r="M32" s="13">
        <f>[28]Junho!$D$16</f>
        <v>22</v>
      </c>
      <c r="N32" s="13">
        <f>[28]Junho!$D$17</f>
        <v>19.5</v>
      </c>
      <c r="O32" s="13">
        <f>[28]Junho!$D$18</f>
        <v>14.3</v>
      </c>
      <c r="P32" s="13">
        <f>[28]Junho!$D$19</f>
        <v>15.3</v>
      </c>
      <c r="Q32" s="13">
        <f>[28]Junho!$D$20</f>
        <v>12.7</v>
      </c>
      <c r="R32" s="13">
        <f>[28]Junho!$D$21</f>
        <v>14.7</v>
      </c>
      <c r="S32" s="13">
        <f>[28]Junho!$D$22</f>
        <v>15.1</v>
      </c>
      <c r="T32" s="13">
        <f>[28]Junho!$D$23</f>
        <v>15.1</v>
      </c>
      <c r="U32" s="13">
        <f>[28]Junho!$D$24</f>
        <v>15</v>
      </c>
      <c r="V32" s="13">
        <f>[28]Junho!$D$25</f>
        <v>14.9</v>
      </c>
      <c r="W32" s="13">
        <f>[28]Junho!$D$26</f>
        <v>17.7</v>
      </c>
      <c r="X32" s="13">
        <f>[28]Junho!$D$27</f>
        <v>21.5</v>
      </c>
      <c r="Y32" s="13">
        <f>[28]Junho!$D$28</f>
        <v>22.4</v>
      </c>
      <c r="Z32" s="13">
        <f>[28]Junho!$D$29</f>
        <v>17.2</v>
      </c>
      <c r="AA32" s="13">
        <f>[28]Junho!$D$30</f>
        <v>19.899999999999999</v>
      </c>
      <c r="AB32" s="13">
        <f>[28]Junho!$D$31</f>
        <v>17</v>
      </c>
      <c r="AC32" s="13">
        <f>[28]Junho!$D$32</f>
        <v>17.8</v>
      </c>
      <c r="AD32" s="13">
        <f>[28]Junho!$D$33</f>
        <v>17.5</v>
      </c>
      <c r="AE32" s="13">
        <f>[28]Junho!$D$34</f>
        <v>16.3</v>
      </c>
      <c r="AF32" s="83">
        <f>MIN(B32:AE32)</f>
        <v>12.7</v>
      </c>
      <c r="AG32" s="77">
        <f>AVERAGE(B32:AE32)</f>
        <v>17.193333333333332</v>
      </c>
    </row>
    <row r="33" spans="1:35" ht="17.100000000000001" customHeight="1" x14ac:dyDescent="0.2">
      <c r="A33" s="51" t="s">
        <v>147</v>
      </c>
      <c r="B33" s="13">
        <f>[29]Junho!$D$5</f>
        <v>19.7</v>
      </c>
      <c r="C33" s="13">
        <f>[29]Junho!$D$6</f>
        <v>15.4</v>
      </c>
      <c r="D33" s="13">
        <f>[29]Junho!$D$7</f>
        <v>13.5</v>
      </c>
      <c r="E33" s="13">
        <f>[29]Junho!$D$8</f>
        <v>14</v>
      </c>
      <c r="F33" s="13">
        <f>[29]Junho!$D$9</f>
        <v>14.7</v>
      </c>
      <c r="G33" s="13">
        <f>[29]Junho!$D$10</f>
        <v>10.3</v>
      </c>
      <c r="H33" s="13">
        <f>[29]Junho!$D$11</f>
        <v>14</v>
      </c>
      <c r="I33" s="13">
        <f>[29]Junho!$D$12</f>
        <v>7.1</v>
      </c>
      <c r="J33" s="13">
        <f>[29]Junho!$D$13</f>
        <v>13.7</v>
      </c>
      <c r="K33" s="13">
        <f>[29]Junho!$D$14</f>
        <v>18.2</v>
      </c>
      <c r="L33" s="13">
        <f>[29]Junho!$D$15</f>
        <v>18.5</v>
      </c>
      <c r="M33" s="13">
        <f>[29]Junho!$D$16</f>
        <v>20.8</v>
      </c>
      <c r="N33" s="13" t="str">
        <f>[29]Junho!$D$17</f>
        <v>*</v>
      </c>
      <c r="O33" s="13" t="str">
        <f>[29]Junho!$D$18</f>
        <v>*</v>
      </c>
      <c r="P33" s="13" t="str">
        <f>[29]Junho!$D$19</f>
        <v>*</v>
      </c>
      <c r="Q33" s="13" t="str">
        <f>[29]Junho!$D$20</f>
        <v>*</v>
      </c>
      <c r="R33" s="13" t="str">
        <f>[29]Junho!$D$21</f>
        <v>*</v>
      </c>
      <c r="S33" s="13" t="str">
        <f>[29]Junho!$D$22</f>
        <v>*</v>
      </c>
      <c r="T33" s="13" t="str">
        <f>[29]Junho!$D$23</f>
        <v>*</v>
      </c>
      <c r="U33" s="13" t="str">
        <f>[29]Junho!$D$24</f>
        <v>*</v>
      </c>
      <c r="V33" s="13" t="str">
        <f>[29]Junho!$D$25</f>
        <v>*</v>
      </c>
      <c r="W33" s="13" t="str">
        <f>[29]Junho!$D$26</f>
        <v>*</v>
      </c>
      <c r="X33" s="13" t="str">
        <f>[29]Junho!$D$27</f>
        <v>*</v>
      </c>
      <c r="Y33" s="13" t="str">
        <f>[29]Junho!$D$28</f>
        <v>*</v>
      </c>
      <c r="Z33" s="13" t="str">
        <f>[29]Junho!$D$29</f>
        <v>*</v>
      </c>
      <c r="AA33" s="13" t="str">
        <f>[29]Junho!$D$30</f>
        <v>*</v>
      </c>
      <c r="AB33" s="13" t="str">
        <f>[29]Junho!$D$31</f>
        <v>*</v>
      </c>
      <c r="AC33" s="13" t="str">
        <f>[29]Junho!$D$32</f>
        <v>*</v>
      </c>
      <c r="AD33" s="13" t="str">
        <f>[29]Junho!$D$33</f>
        <v>*</v>
      </c>
      <c r="AE33" s="13" t="str">
        <f>[29]Junho!$D$34</f>
        <v>*</v>
      </c>
      <c r="AF33" s="82">
        <f t="shared" ref="AF33:AF41" si="11">MIN(B33:AE33)</f>
        <v>7.1</v>
      </c>
      <c r="AG33" s="90">
        <f t="shared" ref="AG33:AG41" si="12">AVERAGE(B33:AE33)</f>
        <v>14.991666666666667</v>
      </c>
    </row>
    <row r="34" spans="1:35" ht="17.100000000000001" customHeight="1" x14ac:dyDescent="0.2">
      <c r="A34" s="51" t="s">
        <v>148</v>
      </c>
      <c r="B34" s="13">
        <f>[30]Junho!$D$5</f>
        <v>14.8</v>
      </c>
      <c r="C34" s="13">
        <f>[30]Junho!$D$6</f>
        <v>11.2</v>
      </c>
      <c r="D34" s="13">
        <f>[30]Junho!$D$7</f>
        <v>9.8000000000000007</v>
      </c>
      <c r="E34" s="13">
        <f>[30]Junho!$D$8</f>
        <v>10.199999999999999</v>
      </c>
      <c r="F34" s="13">
        <f>[30]Junho!$D$9</f>
        <v>10.199999999999999</v>
      </c>
      <c r="G34" s="13">
        <f>[30]Junho!$D$10</f>
        <v>9.6999999999999993</v>
      </c>
      <c r="H34" s="13">
        <f>[30]Junho!$D$11</f>
        <v>10.1</v>
      </c>
      <c r="I34" s="13">
        <f>[30]Junho!$D$12</f>
        <v>7.7</v>
      </c>
      <c r="J34" s="13">
        <f>[30]Junho!$D$13</f>
        <v>12.1</v>
      </c>
      <c r="K34" s="13">
        <f>[30]Junho!$D$14</f>
        <v>17.3</v>
      </c>
      <c r="L34" s="13">
        <f>[30]Junho!$D$15</f>
        <v>21.5</v>
      </c>
      <c r="M34" s="13">
        <f>[30]Junho!$D$16</f>
        <v>23</v>
      </c>
      <c r="N34" s="13" t="str">
        <f>[30]Junho!$D$17</f>
        <v>*</v>
      </c>
      <c r="O34" s="13" t="str">
        <f>[30]Junho!$D$18</f>
        <v>*</v>
      </c>
      <c r="P34" s="13" t="str">
        <f>[30]Junho!$D$19</f>
        <v>*</v>
      </c>
      <c r="Q34" s="13" t="str">
        <f>[30]Junho!$D$20</f>
        <v>*</v>
      </c>
      <c r="R34" s="13" t="str">
        <f>[30]Junho!$D$21</f>
        <v>*</v>
      </c>
      <c r="S34" s="13" t="str">
        <f>[30]Junho!$D$22</f>
        <v>*</v>
      </c>
      <c r="T34" s="13" t="str">
        <f>[30]Junho!$D$23</f>
        <v>*</v>
      </c>
      <c r="U34" s="13" t="str">
        <f>[30]Junho!$D$24</f>
        <v>*</v>
      </c>
      <c r="V34" s="13" t="str">
        <f>[30]Junho!$D$25</f>
        <v>*</v>
      </c>
      <c r="W34" s="13" t="str">
        <f>[30]Junho!$D$26</f>
        <v>*</v>
      </c>
      <c r="X34" s="13" t="str">
        <f>[30]Junho!$D$27</f>
        <v>*</v>
      </c>
      <c r="Y34" s="13" t="str">
        <f>[30]Junho!$D$28</f>
        <v>*</v>
      </c>
      <c r="Z34" s="13" t="str">
        <f>[30]Junho!$D$29</f>
        <v>*</v>
      </c>
      <c r="AA34" s="13" t="str">
        <f>[30]Junho!$D$30</f>
        <v>*</v>
      </c>
      <c r="AB34" s="13" t="str">
        <f>[30]Junho!$D$31</f>
        <v>*</v>
      </c>
      <c r="AC34" s="13" t="str">
        <f>[30]Junho!$D$32</f>
        <v>*</v>
      </c>
      <c r="AD34" s="13" t="str">
        <f>[30]Junho!$D$33</f>
        <v>*</v>
      </c>
      <c r="AE34" s="13" t="str">
        <f>[30]Junho!$D$34</f>
        <v>*</v>
      </c>
      <c r="AF34" s="83">
        <f t="shared" si="11"/>
        <v>7.7</v>
      </c>
      <c r="AG34" s="77">
        <f t="shared" si="12"/>
        <v>13.133333333333333</v>
      </c>
    </row>
    <row r="35" spans="1:35" ht="17.100000000000001" customHeight="1" x14ac:dyDescent="0.2">
      <c r="A35" s="51" t="s">
        <v>149</v>
      </c>
      <c r="B35" s="13">
        <f>[31]Junho!$D$5</f>
        <v>19.600000000000001</v>
      </c>
      <c r="C35" s="13">
        <f>[31]Junho!$D$6</f>
        <v>16.7</v>
      </c>
      <c r="D35" s="13">
        <f>[31]Junho!$D$7</f>
        <v>13.5</v>
      </c>
      <c r="E35" s="13">
        <f>[31]Junho!$D$8</f>
        <v>13.8</v>
      </c>
      <c r="F35" s="13">
        <f>[31]Junho!$D$9</f>
        <v>15.7</v>
      </c>
      <c r="G35" s="13">
        <f>[31]Junho!$D$10</f>
        <v>14.6</v>
      </c>
      <c r="H35" s="13">
        <f>[31]Junho!$D$11</f>
        <v>13.9</v>
      </c>
      <c r="I35" s="13">
        <f>[31]Junho!$D$12</f>
        <v>11.2</v>
      </c>
      <c r="J35" s="13">
        <f>[31]Junho!$D$13</f>
        <v>13.3</v>
      </c>
      <c r="K35" s="13">
        <f>[31]Junho!$D$14</f>
        <v>17</v>
      </c>
      <c r="L35" s="13">
        <f>[31]Junho!$D$15</f>
        <v>19.8</v>
      </c>
      <c r="M35" s="13">
        <f>[31]Junho!$D$16</f>
        <v>20.399999999999999</v>
      </c>
      <c r="N35" s="13" t="str">
        <f>[31]Junho!$D$17</f>
        <v>*</v>
      </c>
      <c r="O35" s="13" t="str">
        <f>[31]Junho!$D$18</f>
        <v>*</v>
      </c>
      <c r="P35" s="13" t="str">
        <f>[31]Junho!$D$19</f>
        <v>*</v>
      </c>
      <c r="Q35" s="13" t="str">
        <f>[31]Junho!$D$20</f>
        <v>*</v>
      </c>
      <c r="R35" s="13" t="str">
        <f>[31]Junho!$D$21</f>
        <v>*</v>
      </c>
      <c r="S35" s="13" t="str">
        <f>[31]Junho!$D$22</f>
        <v>*</v>
      </c>
      <c r="T35" s="13" t="str">
        <f>[31]Junho!$D$23</f>
        <v>*</v>
      </c>
      <c r="U35" s="13" t="str">
        <f>[31]Junho!$D$24</f>
        <v>*</v>
      </c>
      <c r="V35" s="13" t="str">
        <f>[31]Junho!$D$25</f>
        <v>*</v>
      </c>
      <c r="W35" s="13" t="str">
        <f>[31]Junho!$D$26</f>
        <v>*</v>
      </c>
      <c r="X35" s="13" t="str">
        <f>[31]Junho!$D$27</f>
        <v>*</v>
      </c>
      <c r="Y35" s="13" t="str">
        <f>[31]Junho!$D$28</f>
        <v>*</v>
      </c>
      <c r="Z35" s="13" t="str">
        <f>[31]Junho!$D$29</f>
        <v>*</v>
      </c>
      <c r="AA35" s="13" t="str">
        <f>[31]Junho!$D$30</f>
        <v>*</v>
      </c>
      <c r="AB35" s="13" t="str">
        <f>[31]Junho!$D$31</f>
        <v>*</v>
      </c>
      <c r="AC35" s="13" t="str">
        <f>[31]Junho!$D$32</f>
        <v>*</v>
      </c>
      <c r="AD35" s="13" t="str">
        <f>[31]Junho!$D$33</f>
        <v>*</v>
      </c>
      <c r="AE35" s="13" t="str">
        <f>[31]Junho!$D$34</f>
        <v>*</v>
      </c>
      <c r="AF35" s="83">
        <f t="shared" si="11"/>
        <v>11.2</v>
      </c>
      <c r="AG35" s="77">
        <f t="shared" si="12"/>
        <v>15.79166666666667</v>
      </c>
    </row>
    <row r="36" spans="1:35" ht="17.100000000000001" customHeight="1" x14ac:dyDescent="0.2">
      <c r="A36" s="51" t="s">
        <v>150</v>
      </c>
      <c r="B36" s="13" t="str">
        <f>[32]Junho!$D$5</f>
        <v>*</v>
      </c>
      <c r="C36" s="13" t="str">
        <f>[32]Junho!$D$6</f>
        <v>*</v>
      </c>
      <c r="D36" s="13" t="str">
        <f>[32]Junho!$D$7</f>
        <v>*</v>
      </c>
      <c r="E36" s="13" t="str">
        <f>[32]Junho!$D$8</f>
        <v>*</v>
      </c>
      <c r="F36" s="13" t="str">
        <f>[32]Junho!$D$9</f>
        <v>*</v>
      </c>
      <c r="G36" s="13" t="str">
        <f>[32]Junho!$D$10</f>
        <v>*</v>
      </c>
      <c r="H36" s="13" t="str">
        <f>[32]Junho!$D$11</f>
        <v>*</v>
      </c>
      <c r="I36" s="13" t="str">
        <f>[32]Junho!$D$12</f>
        <v>*</v>
      </c>
      <c r="J36" s="13" t="str">
        <f>[32]Junho!$D$13</f>
        <v>*</v>
      </c>
      <c r="K36" s="13" t="str">
        <f>[32]Junho!$D$14</f>
        <v>*</v>
      </c>
      <c r="L36" s="13" t="str">
        <f>[32]Junho!$D$15</f>
        <v>*</v>
      </c>
      <c r="M36" s="13" t="str">
        <f>[32]Junho!$D$16</f>
        <v>*</v>
      </c>
      <c r="N36" s="13" t="str">
        <f>[32]Junho!$D$17</f>
        <v>*</v>
      </c>
      <c r="O36" s="13" t="str">
        <f>[32]Junho!$D$18</f>
        <v>*</v>
      </c>
      <c r="P36" s="13" t="str">
        <f>[32]Junho!$D$19</f>
        <v>*</v>
      </c>
      <c r="Q36" s="13" t="str">
        <f>[32]Junho!$D$20</f>
        <v>*</v>
      </c>
      <c r="R36" s="13" t="str">
        <f>[32]Junho!$D$21</f>
        <v>*</v>
      </c>
      <c r="S36" s="13" t="str">
        <f>[32]Junho!$D$22</f>
        <v>*</v>
      </c>
      <c r="T36" s="13" t="str">
        <f>[32]Junho!$D$23</f>
        <v>*</v>
      </c>
      <c r="U36" s="13" t="str">
        <f>[32]Junho!$D$24</f>
        <v>*</v>
      </c>
      <c r="V36" s="13" t="str">
        <f>[32]Junho!$D$25</f>
        <v>*</v>
      </c>
      <c r="W36" s="13" t="str">
        <f>[32]Junho!$D$26</f>
        <v>*</v>
      </c>
      <c r="X36" s="13" t="str">
        <f>[32]Junho!$D$27</f>
        <v>*</v>
      </c>
      <c r="Y36" s="13" t="str">
        <f>[32]Junho!$D$28</f>
        <v>*</v>
      </c>
      <c r="Z36" s="13" t="str">
        <f>[32]Junho!$D$29</f>
        <v>*</v>
      </c>
      <c r="AA36" s="13" t="str">
        <f>[32]Junho!$D$30</f>
        <v>*</v>
      </c>
      <c r="AB36" s="13" t="str">
        <f>[32]Junho!$D$31</f>
        <v>*</v>
      </c>
      <c r="AC36" s="13" t="str">
        <f>[32]Junho!$D$32</f>
        <v>*</v>
      </c>
      <c r="AD36" s="13" t="str">
        <f>[32]Junho!$D$33</f>
        <v>*</v>
      </c>
      <c r="AE36" s="13" t="str">
        <f>[32]Junho!$D$34</f>
        <v>*</v>
      </c>
      <c r="AF36" s="83" t="s">
        <v>131</v>
      </c>
      <c r="AG36" s="77" t="s">
        <v>131</v>
      </c>
    </row>
    <row r="37" spans="1:35" ht="17.100000000000001" customHeight="1" x14ac:dyDescent="0.2">
      <c r="A37" s="51" t="s">
        <v>151</v>
      </c>
      <c r="B37" s="13">
        <f>[33]Junho!$D$5</f>
        <v>17.100000000000001</v>
      </c>
      <c r="C37" s="13">
        <f>[33]Junho!$D$6</f>
        <v>17.399999999999999</v>
      </c>
      <c r="D37" s="13">
        <f>[33]Junho!$D$7</f>
        <v>15.5</v>
      </c>
      <c r="E37" s="13">
        <f>[33]Junho!$D$8</f>
        <v>16.399999999999999</v>
      </c>
      <c r="F37" s="13">
        <f>[33]Junho!$D$9</f>
        <v>15.1</v>
      </c>
      <c r="G37" s="13">
        <f>[33]Junho!$D$10</f>
        <v>15.8</v>
      </c>
      <c r="H37" s="13">
        <f>[33]Junho!$D$11</f>
        <v>16</v>
      </c>
      <c r="I37" s="13">
        <f>[33]Junho!$D$12</f>
        <v>9.9</v>
      </c>
      <c r="J37" s="13">
        <f>[33]Junho!$D$13</f>
        <v>13</v>
      </c>
      <c r="K37" s="13">
        <f>[33]Junho!$D$14</f>
        <v>16.600000000000001</v>
      </c>
      <c r="L37" s="13">
        <f>[33]Junho!$D$15</f>
        <v>19.7</v>
      </c>
      <c r="M37" s="13">
        <f>[33]Junho!$D$16</f>
        <v>20.6</v>
      </c>
      <c r="N37" s="13" t="str">
        <f>[33]Junho!$D$17</f>
        <v>*</v>
      </c>
      <c r="O37" s="13" t="str">
        <f>[33]Junho!$D$18</f>
        <v>*</v>
      </c>
      <c r="P37" s="13" t="str">
        <f>[33]Junho!$D$19</f>
        <v>*</v>
      </c>
      <c r="Q37" s="13" t="str">
        <f>[33]Junho!$D$20</f>
        <v>*</v>
      </c>
      <c r="R37" s="13" t="str">
        <f>[33]Junho!$D$21</f>
        <v>*</v>
      </c>
      <c r="S37" s="13" t="str">
        <f>[33]Junho!$D$22</f>
        <v>*</v>
      </c>
      <c r="T37" s="13" t="str">
        <f>[33]Junho!$D$23</f>
        <v>*</v>
      </c>
      <c r="U37" s="13" t="str">
        <f>[33]Junho!$D$24</f>
        <v>*</v>
      </c>
      <c r="V37" s="13" t="str">
        <f>[33]Junho!$D$25</f>
        <v>*</v>
      </c>
      <c r="W37" s="13" t="str">
        <f>[33]Junho!$D$26</f>
        <v>*</v>
      </c>
      <c r="X37" s="13" t="str">
        <f>[33]Junho!$D$27</f>
        <v>*</v>
      </c>
      <c r="Y37" s="13" t="str">
        <f>[33]Junho!$D$28</f>
        <v>*</v>
      </c>
      <c r="Z37" s="13" t="str">
        <f>[33]Junho!$D$29</f>
        <v>*</v>
      </c>
      <c r="AA37" s="13" t="str">
        <f>[33]Junho!$D$30</f>
        <v>*</v>
      </c>
      <c r="AB37" s="13" t="str">
        <f>[33]Junho!$D$31</f>
        <v>*</v>
      </c>
      <c r="AC37" s="13" t="str">
        <f>[33]Junho!$D$32</f>
        <v>*</v>
      </c>
      <c r="AD37" s="13" t="str">
        <f>[33]Junho!$D$33</f>
        <v>*</v>
      </c>
      <c r="AE37" s="13" t="str">
        <f>[33]Junho!$D$34</f>
        <v>*</v>
      </c>
      <c r="AF37" s="83">
        <f t="shared" si="11"/>
        <v>9.9</v>
      </c>
      <c r="AG37" s="77">
        <f t="shared" si="12"/>
        <v>16.091666666666665</v>
      </c>
    </row>
    <row r="38" spans="1:35" ht="17.100000000000001" customHeight="1" x14ac:dyDescent="0.2">
      <c r="A38" s="51" t="s">
        <v>152</v>
      </c>
      <c r="B38" s="13">
        <f>[34]Junho!$D$5</f>
        <v>17.3</v>
      </c>
      <c r="C38" s="13">
        <f>[34]Junho!$D$6</f>
        <v>13.4</v>
      </c>
      <c r="D38" s="13">
        <f>[34]Junho!$D$7</f>
        <v>11.8</v>
      </c>
      <c r="E38" s="13">
        <f>[34]Junho!$D$8</f>
        <v>11.9</v>
      </c>
      <c r="F38" s="13">
        <f>[34]Junho!$D$9</f>
        <v>12.5</v>
      </c>
      <c r="G38" s="13">
        <f>[34]Junho!$D$10</f>
        <v>9.6</v>
      </c>
      <c r="H38" s="13">
        <f>[34]Junho!$D$11</f>
        <v>11.3</v>
      </c>
      <c r="I38" s="13">
        <f>[34]Junho!$D$12</f>
        <v>6.5</v>
      </c>
      <c r="J38" s="13">
        <f>[34]Junho!$D$13</f>
        <v>13.1</v>
      </c>
      <c r="K38" s="13">
        <f>[34]Junho!$D$14</f>
        <v>17.2</v>
      </c>
      <c r="L38" s="13">
        <f>[34]Junho!$D$15</f>
        <v>20.3</v>
      </c>
      <c r="M38" s="13">
        <f>[34]Junho!$D$16</f>
        <v>21.1</v>
      </c>
      <c r="N38" s="13" t="str">
        <f>[34]Junho!$D$17</f>
        <v>*</v>
      </c>
      <c r="O38" s="13" t="str">
        <f>[34]Junho!$D$18</f>
        <v>*</v>
      </c>
      <c r="P38" s="13" t="str">
        <f>[34]Junho!$D$19</f>
        <v>*</v>
      </c>
      <c r="Q38" s="13" t="str">
        <f>[34]Junho!$D$20</f>
        <v>*</v>
      </c>
      <c r="R38" s="13" t="str">
        <f>[34]Junho!$D$21</f>
        <v>*</v>
      </c>
      <c r="S38" s="13" t="str">
        <f>[34]Junho!$D$22</f>
        <v>*</v>
      </c>
      <c r="T38" s="13" t="str">
        <f>[34]Junho!$D$23</f>
        <v>*</v>
      </c>
      <c r="U38" s="13" t="str">
        <f>[34]Junho!$D$24</f>
        <v>*</v>
      </c>
      <c r="V38" s="13" t="str">
        <f>[34]Junho!$D$25</f>
        <v>*</v>
      </c>
      <c r="W38" s="13" t="str">
        <f>[34]Junho!$D$26</f>
        <v>*</v>
      </c>
      <c r="X38" s="13" t="str">
        <f>[34]Junho!$D$27</f>
        <v>*</v>
      </c>
      <c r="Y38" s="13" t="str">
        <f>[34]Junho!$D$28</f>
        <v>*</v>
      </c>
      <c r="Z38" s="13" t="str">
        <f>[34]Junho!$D$29</f>
        <v>*</v>
      </c>
      <c r="AA38" s="13" t="str">
        <f>[34]Junho!$D$30</f>
        <v>*</v>
      </c>
      <c r="AB38" s="13" t="str">
        <f>[34]Junho!$D$31</f>
        <v>*</v>
      </c>
      <c r="AC38" s="13" t="str">
        <f>[34]Junho!$D$32</f>
        <v>*</v>
      </c>
      <c r="AD38" s="13" t="str">
        <f>[34]Junho!$D$33</f>
        <v>*</v>
      </c>
      <c r="AE38" s="13" t="str">
        <f>[34]Junho!$D$34</f>
        <v>*</v>
      </c>
      <c r="AF38" s="83">
        <f t="shared" si="11"/>
        <v>6.5</v>
      </c>
      <c r="AG38" s="77">
        <f t="shared" si="12"/>
        <v>13.833333333333334</v>
      </c>
    </row>
    <row r="39" spans="1:35" ht="17.100000000000001" customHeight="1" x14ac:dyDescent="0.2">
      <c r="A39" s="51" t="s">
        <v>153</v>
      </c>
      <c r="B39" s="13">
        <f>[35]Junho!$D$5</f>
        <v>17.8</v>
      </c>
      <c r="C39" s="13">
        <f>[35]Junho!$D$6</f>
        <v>16.399999999999999</v>
      </c>
      <c r="D39" s="13">
        <f>[35]Junho!$D$7</f>
        <v>14.9</v>
      </c>
      <c r="E39" s="13">
        <f>[35]Junho!$D$8</f>
        <v>14.1</v>
      </c>
      <c r="F39" s="13">
        <f>[35]Junho!$D$9</f>
        <v>15.1</v>
      </c>
      <c r="G39" s="13">
        <f>[35]Junho!$D$10</f>
        <v>15.5</v>
      </c>
      <c r="H39" s="13">
        <f>[35]Junho!$D$11</f>
        <v>12.4</v>
      </c>
      <c r="I39" s="13">
        <f>[35]Junho!$D$12</f>
        <v>11.6</v>
      </c>
      <c r="J39" s="13">
        <f>[35]Junho!$D$13</f>
        <v>14.8</v>
      </c>
      <c r="K39" s="13">
        <f>[35]Junho!$D$14</f>
        <v>14.8</v>
      </c>
      <c r="L39" s="13">
        <f>[35]Junho!$D$15</f>
        <v>17.600000000000001</v>
      </c>
      <c r="M39" s="13">
        <f>[35]Junho!$D$16</f>
        <v>18.7</v>
      </c>
      <c r="N39" s="13">
        <f>[35]Junho!$D$17</f>
        <v>17.2</v>
      </c>
      <c r="O39" s="13">
        <f>[35]Junho!$D$18</f>
        <v>12.5</v>
      </c>
      <c r="P39" s="13">
        <f>[35]Junho!$D$19</f>
        <v>10.4</v>
      </c>
      <c r="Q39" s="13">
        <f>[35]Junho!$D$20</f>
        <v>9.6999999999999993</v>
      </c>
      <c r="R39" s="13">
        <f>[35]Junho!$D$21</f>
        <v>11.9</v>
      </c>
      <c r="S39" s="13">
        <f>[35]Junho!$D$22</f>
        <v>13</v>
      </c>
      <c r="T39" s="13">
        <f>[35]Junho!$D$23</f>
        <v>13.4</v>
      </c>
      <c r="U39" s="13">
        <f>[35]Junho!$D$24</f>
        <v>13.1</v>
      </c>
      <c r="V39" s="13">
        <f>[35]Junho!$D$25</f>
        <v>11.2</v>
      </c>
      <c r="W39" s="13">
        <f>[35]Junho!$D$26</f>
        <v>13.6</v>
      </c>
      <c r="X39" s="13">
        <f>[35]Junho!$D$27</f>
        <v>11.8</v>
      </c>
      <c r="Y39" s="13">
        <f>[35]Junho!$D$28</f>
        <v>12.4</v>
      </c>
      <c r="Z39" s="13">
        <f>[35]Junho!$D$29</f>
        <v>12.7</v>
      </c>
      <c r="AA39" s="13">
        <f>[35]Junho!$D$30</f>
        <v>16</v>
      </c>
      <c r="AB39" s="13">
        <f>[35]Junho!$D$31</f>
        <v>14</v>
      </c>
      <c r="AC39" s="13">
        <f>[35]Junho!$D$32</f>
        <v>13.9</v>
      </c>
      <c r="AD39" s="13">
        <f>[35]Junho!$D$33</f>
        <v>12.5</v>
      </c>
      <c r="AE39" s="13">
        <f>[35]Junho!$D$34</f>
        <v>11.9</v>
      </c>
      <c r="AF39" s="83">
        <f t="shared" si="11"/>
        <v>9.6999999999999993</v>
      </c>
      <c r="AG39" s="77">
        <f t="shared" si="12"/>
        <v>13.829999999999997</v>
      </c>
    </row>
    <row r="40" spans="1:35" ht="17.100000000000001" customHeight="1" x14ac:dyDescent="0.2">
      <c r="A40" s="51" t="s">
        <v>154</v>
      </c>
      <c r="B40" s="13" t="str">
        <f>[36]Junho!$D$5</f>
        <v>*</v>
      </c>
      <c r="C40" s="13" t="str">
        <f>[36]Junho!$D$6</f>
        <v>*</v>
      </c>
      <c r="D40" s="13" t="str">
        <f>[36]Junho!$D$7</f>
        <v>*</v>
      </c>
      <c r="E40" s="13" t="str">
        <f>[36]Junho!$D$8</f>
        <v>*</v>
      </c>
      <c r="F40" s="13" t="str">
        <f>[36]Junho!$D$9</f>
        <v>*</v>
      </c>
      <c r="G40" s="13" t="str">
        <f>[36]Junho!$D$10</f>
        <v>*</v>
      </c>
      <c r="H40" s="13" t="str">
        <f>[36]Junho!$D$11</f>
        <v>*</v>
      </c>
      <c r="I40" s="13" t="str">
        <f>[36]Junho!$D$12</f>
        <v>*</v>
      </c>
      <c r="J40" s="13" t="str">
        <f>[36]Junho!$D$13</f>
        <v>*</v>
      </c>
      <c r="K40" s="13" t="str">
        <f>[36]Junho!$D$14</f>
        <v>*</v>
      </c>
      <c r="L40" s="13" t="str">
        <f>[36]Junho!$D$15</f>
        <v>*</v>
      </c>
      <c r="M40" s="13" t="str">
        <f>[36]Junho!$D$16</f>
        <v>*</v>
      </c>
      <c r="N40" s="13" t="str">
        <f>[36]Junho!$D$17</f>
        <v>*</v>
      </c>
      <c r="O40" s="13" t="str">
        <f>[36]Junho!$D$18</f>
        <v>*</v>
      </c>
      <c r="P40" s="13" t="str">
        <f>[36]Junho!$D$19</f>
        <v>*</v>
      </c>
      <c r="Q40" s="13" t="str">
        <f>[36]Junho!$D$20</f>
        <v>*</v>
      </c>
      <c r="R40" s="13" t="str">
        <f>[36]Junho!$D$21</f>
        <v>*</v>
      </c>
      <c r="S40" s="13" t="str">
        <f>[36]Junho!$D$22</f>
        <v>*</v>
      </c>
      <c r="T40" s="13" t="str">
        <f>[36]Junho!$D$23</f>
        <v>*</v>
      </c>
      <c r="U40" s="13" t="str">
        <f>[36]Junho!$D$24</f>
        <v>*</v>
      </c>
      <c r="V40" s="13" t="str">
        <f>[36]Junho!$D$25</f>
        <v>*</v>
      </c>
      <c r="W40" s="13" t="str">
        <f>[36]Junho!$D$26</f>
        <v>*</v>
      </c>
      <c r="X40" s="13" t="str">
        <f>[36]Junho!$D$27</f>
        <v>*</v>
      </c>
      <c r="Y40" s="13" t="str">
        <f>[36]Junho!$D$28</f>
        <v>*</v>
      </c>
      <c r="Z40" s="13" t="str">
        <f>[36]Junho!$D$29</f>
        <v>*</v>
      </c>
      <c r="AA40" s="13" t="str">
        <f>[36]Junho!$D$30</f>
        <v>*</v>
      </c>
      <c r="AB40" s="13" t="str">
        <f>[36]Junho!$D$31</f>
        <v>*</v>
      </c>
      <c r="AC40" s="13" t="str">
        <f>[36]Junho!$D$32</f>
        <v>*</v>
      </c>
      <c r="AD40" s="13" t="str">
        <f>[36]Junho!$D$33</f>
        <v>*</v>
      </c>
      <c r="AE40" s="13" t="str">
        <f>[36]Junho!$D$34</f>
        <v>*</v>
      </c>
      <c r="AF40" s="83" t="s">
        <v>131</v>
      </c>
      <c r="AG40" s="77" t="s">
        <v>131</v>
      </c>
    </row>
    <row r="41" spans="1:35" ht="17.100000000000001" customHeight="1" x14ac:dyDescent="0.2">
      <c r="A41" s="51" t="s">
        <v>155</v>
      </c>
      <c r="B41" s="13">
        <f>[37]Junho!$D$5</f>
        <v>17.3</v>
      </c>
      <c r="C41" s="13">
        <f>[37]Junho!$D$6</f>
        <v>13.5</v>
      </c>
      <c r="D41" s="13">
        <f>[37]Junho!$D$7</f>
        <v>12</v>
      </c>
      <c r="E41" s="13">
        <f>[37]Junho!$D$8</f>
        <v>12.1</v>
      </c>
      <c r="F41" s="13">
        <f>[37]Junho!$D$9</f>
        <v>12.4</v>
      </c>
      <c r="G41" s="13">
        <f>[37]Junho!$D$10</f>
        <v>11.7</v>
      </c>
      <c r="H41" s="13">
        <f>[37]Junho!$D$11</f>
        <v>10.8</v>
      </c>
      <c r="I41" s="13">
        <f>[37]Junho!$D$12</f>
        <v>4.5999999999999996</v>
      </c>
      <c r="J41" s="13">
        <f>[37]Junho!$D$13</f>
        <v>12.9</v>
      </c>
      <c r="K41" s="13">
        <f>[37]Junho!$D$14</f>
        <v>16.8</v>
      </c>
      <c r="L41" s="13">
        <f>[37]Junho!$D$15</f>
        <v>22.2</v>
      </c>
      <c r="M41" s="13">
        <f>[37]Junho!$D$16</f>
        <v>21.9</v>
      </c>
      <c r="N41" s="13" t="str">
        <f>[37]Junho!$D$17</f>
        <v>*</v>
      </c>
      <c r="O41" s="13" t="str">
        <f>[37]Junho!$D$18</f>
        <v>*</v>
      </c>
      <c r="P41" s="13" t="str">
        <f>[37]Junho!$D$19</f>
        <v>*</v>
      </c>
      <c r="Q41" s="13" t="str">
        <f>[37]Junho!$D$20</f>
        <v>*</v>
      </c>
      <c r="R41" s="13" t="str">
        <f>[37]Junho!$D$21</f>
        <v>*</v>
      </c>
      <c r="S41" s="13" t="str">
        <f>[37]Junho!$D$22</f>
        <v>*</v>
      </c>
      <c r="T41" s="13" t="str">
        <f>[37]Junho!$D$23</f>
        <v>*</v>
      </c>
      <c r="U41" s="13" t="str">
        <f>[37]Junho!$D$24</f>
        <v>*</v>
      </c>
      <c r="V41" s="13" t="str">
        <f>[37]Junho!$D$25</f>
        <v>*</v>
      </c>
      <c r="W41" s="13" t="str">
        <f>[37]Junho!$D$26</f>
        <v>*</v>
      </c>
      <c r="X41" s="13" t="str">
        <f>[37]Junho!$D$27</f>
        <v>*</v>
      </c>
      <c r="Y41" s="13" t="str">
        <f>[37]Junho!$D$28</f>
        <v>*</v>
      </c>
      <c r="Z41" s="13" t="str">
        <f>[37]Junho!$D$29</f>
        <v>*</v>
      </c>
      <c r="AA41" s="13" t="str">
        <f>[37]Junho!$D$30</f>
        <v>*</v>
      </c>
      <c r="AB41" s="13" t="str">
        <f>[37]Junho!$D$31</f>
        <v>*</v>
      </c>
      <c r="AC41" s="13" t="str">
        <f>[37]Junho!$D$32</f>
        <v>*</v>
      </c>
      <c r="AD41" s="13" t="str">
        <f>[37]Junho!$D$33</f>
        <v>*</v>
      </c>
      <c r="AE41" s="13" t="str">
        <f>[37]Junho!$D$34</f>
        <v>*</v>
      </c>
      <c r="AF41" s="83">
        <f t="shared" si="11"/>
        <v>4.5999999999999996</v>
      </c>
      <c r="AG41" s="77">
        <f t="shared" si="12"/>
        <v>14.016666666666666</v>
      </c>
    </row>
    <row r="42" spans="1:35" ht="17.100000000000001" customHeight="1" x14ac:dyDescent="0.2">
      <c r="A42" s="51" t="s">
        <v>156</v>
      </c>
      <c r="B42" s="13">
        <f>[38]Junho!$D$5</f>
        <v>18.899999999999999</v>
      </c>
      <c r="C42" s="13">
        <f>[38]Junho!$D$6</f>
        <v>14</v>
      </c>
      <c r="D42" s="13">
        <f>[38]Junho!$D$7</f>
        <v>13.1</v>
      </c>
      <c r="E42" s="13">
        <f>[38]Junho!$D$8</f>
        <v>13.3</v>
      </c>
      <c r="F42" s="13">
        <f>[38]Junho!$D$9</f>
        <v>14.3</v>
      </c>
      <c r="G42" s="13">
        <f>[38]Junho!$D$10</f>
        <v>10.6</v>
      </c>
      <c r="H42" s="13">
        <f>[38]Junho!$D$11</f>
        <v>12.6</v>
      </c>
      <c r="I42" s="13">
        <f>[38]Junho!$D$12</f>
        <v>5.8</v>
      </c>
      <c r="J42" s="13">
        <f>[38]Junho!$D$13</f>
        <v>13.1</v>
      </c>
      <c r="K42" s="13">
        <f>[38]Junho!$D$14</f>
        <v>17.3</v>
      </c>
      <c r="L42" s="13">
        <f>[38]Junho!$D$15</f>
        <v>20.2</v>
      </c>
      <c r="M42" s="13">
        <f>[38]Junho!$D$16</f>
        <v>20.399999999999999</v>
      </c>
      <c r="N42" s="13" t="str">
        <f>[38]Junho!$D$17</f>
        <v>*</v>
      </c>
      <c r="O42" s="13" t="str">
        <f>[38]Junho!$D$18</f>
        <v>*</v>
      </c>
      <c r="P42" s="13" t="str">
        <f>[38]Junho!$D$19</f>
        <v>*</v>
      </c>
      <c r="Q42" s="13" t="str">
        <f>[38]Junho!$D$20</f>
        <v>*</v>
      </c>
      <c r="R42" s="13" t="str">
        <f>[38]Junho!$D$21</f>
        <v>*</v>
      </c>
      <c r="S42" s="13" t="str">
        <f>[38]Junho!$D$22</f>
        <v>*</v>
      </c>
      <c r="T42" s="13" t="str">
        <f>[38]Junho!$D$23</f>
        <v>*</v>
      </c>
      <c r="U42" s="13" t="str">
        <f>[38]Junho!$D$24</f>
        <v>*</v>
      </c>
      <c r="V42" s="13" t="str">
        <f>[38]Junho!$D$25</f>
        <v>*</v>
      </c>
      <c r="W42" s="13" t="str">
        <f>[38]Junho!$D$26</f>
        <v>*</v>
      </c>
      <c r="X42" s="13" t="str">
        <f>[38]Junho!$D$27</f>
        <v>*</v>
      </c>
      <c r="Y42" s="13" t="str">
        <f>[38]Junho!$D$28</f>
        <v>*</v>
      </c>
      <c r="Z42" s="13" t="str">
        <f>[38]Junho!$D$29</f>
        <v>*</v>
      </c>
      <c r="AA42" s="13" t="str">
        <f>[38]Junho!$D$30</f>
        <v>*</v>
      </c>
      <c r="AB42" s="13" t="str">
        <f>[38]Junho!$D$31</f>
        <v>*</v>
      </c>
      <c r="AC42" s="13" t="str">
        <f>[38]Junho!$D$32</f>
        <v>*</v>
      </c>
      <c r="AD42" s="13" t="str">
        <f>[38]Junho!$D$33</f>
        <v>*</v>
      </c>
      <c r="AE42" s="13" t="str">
        <f>[38]Junho!$D$34</f>
        <v>*</v>
      </c>
      <c r="AF42" s="83">
        <f>MIN(B42:AE42)</f>
        <v>5.8</v>
      </c>
      <c r="AG42" s="77">
        <f>AVERAGE(B42:AE42)</f>
        <v>14.466666666666663</v>
      </c>
      <c r="AI42" s="19" t="s">
        <v>54</v>
      </c>
    </row>
    <row r="43" spans="1:35" ht="17.100000000000001" customHeight="1" x14ac:dyDescent="0.2">
      <c r="A43" s="51" t="s">
        <v>157</v>
      </c>
      <c r="B43" s="13">
        <f>[39]Junho!$D$5</f>
        <v>17.600000000000001</v>
      </c>
      <c r="C43" s="13">
        <f>[39]Junho!$D$6</f>
        <v>13.1</v>
      </c>
      <c r="D43" s="13">
        <f>[39]Junho!$D$7</f>
        <v>11.3</v>
      </c>
      <c r="E43" s="13">
        <f>[39]Junho!$D$8</f>
        <v>11.7</v>
      </c>
      <c r="F43" s="13">
        <f>[39]Junho!$D$9</f>
        <v>12.2</v>
      </c>
      <c r="G43" s="13">
        <f>[39]Junho!$D$10</f>
        <v>9.6999999999999993</v>
      </c>
      <c r="H43" s="13">
        <f>[39]Junho!$D$11</f>
        <v>11.2</v>
      </c>
      <c r="I43" s="13">
        <f>[39]Junho!$D$12</f>
        <v>4.9000000000000004</v>
      </c>
      <c r="J43" s="13">
        <f>[39]Junho!$D$13</f>
        <v>12.1</v>
      </c>
      <c r="K43" s="13">
        <f>[39]Junho!$D$14</f>
        <v>17.399999999999999</v>
      </c>
      <c r="L43" s="13">
        <f>[39]Junho!$D$15</f>
        <v>20.100000000000001</v>
      </c>
      <c r="M43" s="13">
        <f>[39]Junho!$D$16</f>
        <v>20.3</v>
      </c>
      <c r="N43" s="13" t="str">
        <f>[39]Junho!$D$17</f>
        <v>*</v>
      </c>
      <c r="O43" s="13" t="str">
        <f>[39]Junho!$D$18</f>
        <v>*</v>
      </c>
      <c r="P43" s="13" t="str">
        <f>[39]Junho!$D$19</f>
        <v>*</v>
      </c>
      <c r="Q43" s="13" t="str">
        <f>[39]Junho!$D$20</f>
        <v>*</v>
      </c>
      <c r="R43" s="13" t="str">
        <f>[39]Junho!$D$21</f>
        <v>*</v>
      </c>
      <c r="S43" s="13" t="str">
        <f>[39]Junho!$D$22</f>
        <v>*</v>
      </c>
      <c r="T43" s="13" t="str">
        <f>[39]Junho!$D$23</f>
        <v>*</v>
      </c>
      <c r="U43" s="13" t="str">
        <f>[39]Junho!$D$24</f>
        <v>*</v>
      </c>
      <c r="V43" s="13" t="str">
        <f>[39]Junho!$D$25</f>
        <v>*</v>
      </c>
      <c r="W43" s="13" t="str">
        <f>[39]Junho!$D$26</f>
        <v>*</v>
      </c>
      <c r="X43" s="13" t="str">
        <f>[39]Junho!$D$27</f>
        <v>*</v>
      </c>
      <c r="Y43" s="13" t="str">
        <f>[39]Junho!$D$28</f>
        <v>*</v>
      </c>
      <c r="Z43" s="13" t="str">
        <f>[39]Junho!$D$29</f>
        <v>*</v>
      </c>
      <c r="AA43" s="13" t="str">
        <f>[39]Junho!$D$30</f>
        <v>*</v>
      </c>
      <c r="AB43" s="13" t="str">
        <f>[39]Junho!$D$31</f>
        <v>*</v>
      </c>
      <c r="AC43" s="13" t="str">
        <f>[39]Junho!$D$32</f>
        <v>*</v>
      </c>
      <c r="AD43" s="13" t="str">
        <f>[39]Junho!$D$33</f>
        <v>*</v>
      </c>
      <c r="AE43" s="13" t="str">
        <f>[39]Junho!$D$34</f>
        <v>*</v>
      </c>
      <c r="AF43" s="83">
        <f t="shared" ref="AF43:AF49" si="13">MIN(B43:AE43)</f>
        <v>4.9000000000000004</v>
      </c>
      <c r="AG43" s="77">
        <f t="shared" ref="AG43:AG49" si="14">AVERAGE(B43:AE43)</f>
        <v>13.466666666666669</v>
      </c>
    </row>
    <row r="44" spans="1:35" ht="17.100000000000001" customHeight="1" x14ac:dyDescent="0.2">
      <c r="A44" s="51" t="s">
        <v>158</v>
      </c>
      <c r="B44" s="13">
        <f>[40]Junho!$D$5</f>
        <v>19.8</v>
      </c>
      <c r="C44" s="13">
        <f>[40]Junho!$D$6</f>
        <v>15.1</v>
      </c>
      <c r="D44" s="13">
        <f>[40]Junho!$D$7</f>
        <v>12.9</v>
      </c>
      <c r="E44" s="13">
        <f>[40]Junho!$D$8</f>
        <v>13.9</v>
      </c>
      <c r="F44" s="13">
        <f>[40]Junho!$D$9</f>
        <v>16</v>
      </c>
      <c r="G44" s="13">
        <f>[40]Junho!$D$10</f>
        <v>12.4</v>
      </c>
      <c r="H44" s="13">
        <f>[40]Junho!$D$11</f>
        <v>13.6</v>
      </c>
      <c r="I44" s="13">
        <f>[40]Junho!$D$12</f>
        <v>6.6</v>
      </c>
      <c r="J44" s="13">
        <f>[40]Junho!$D$13</f>
        <v>12.2</v>
      </c>
      <c r="K44" s="13">
        <f>[40]Junho!$D$14</f>
        <v>19.399999999999999</v>
      </c>
      <c r="L44" s="13">
        <f>[40]Junho!$D$15</f>
        <v>19.899999999999999</v>
      </c>
      <c r="M44" s="13">
        <f>[40]Junho!$D$16</f>
        <v>19.2</v>
      </c>
      <c r="N44" s="13" t="str">
        <f>[40]Junho!$D$17</f>
        <v>*</v>
      </c>
      <c r="O44" s="13" t="str">
        <f>[40]Junho!$D$18</f>
        <v>*</v>
      </c>
      <c r="P44" s="13" t="str">
        <f>[40]Junho!$D$19</f>
        <v>*</v>
      </c>
      <c r="Q44" s="13" t="str">
        <f>[40]Junho!$D$20</f>
        <v>*</v>
      </c>
      <c r="R44" s="13" t="str">
        <f>[40]Junho!$D$21</f>
        <v>*</v>
      </c>
      <c r="S44" s="13" t="str">
        <f>[40]Junho!$D$22</f>
        <v>*</v>
      </c>
      <c r="T44" s="13" t="str">
        <f>[40]Junho!$D$23</f>
        <v>*</v>
      </c>
      <c r="U44" s="13" t="str">
        <f>[40]Junho!$D$24</f>
        <v>*</v>
      </c>
      <c r="V44" s="13" t="str">
        <f>[40]Junho!$D$25</f>
        <v>*</v>
      </c>
      <c r="W44" s="13" t="str">
        <f>[40]Junho!$D$26</f>
        <v>*</v>
      </c>
      <c r="X44" s="13" t="str">
        <f>[40]Junho!$D$27</f>
        <v>*</v>
      </c>
      <c r="Y44" s="13" t="str">
        <f>[40]Junho!$D$28</f>
        <v>*</v>
      </c>
      <c r="Z44" s="13" t="str">
        <f>[40]Junho!$D$29</f>
        <v>*</v>
      </c>
      <c r="AA44" s="13" t="str">
        <f>[40]Junho!$D$30</f>
        <v>*</v>
      </c>
      <c r="AB44" s="13" t="str">
        <f>[40]Junho!$D$31</f>
        <v>*</v>
      </c>
      <c r="AC44" s="13" t="str">
        <f>[40]Junho!$D$32</f>
        <v>*</v>
      </c>
      <c r="AD44" s="13" t="str">
        <f>[40]Junho!$D$33</f>
        <v>*</v>
      </c>
      <c r="AE44" s="13" t="str">
        <f>[40]Junho!$D$34</f>
        <v>*</v>
      </c>
      <c r="AF44" s="83">
        <f t="shared" si="13"/>
        <v>6.6</v>
      </c>
      <c r="AG44" s="77">
        <f t="shared" si="14"/>
        <v>15.08333333333333</v>
      </c>
    </row>
    <row r="45" spans="1:35" ht="17.100000000000001" customHeight="1" x14ac:dyDescent="0.2">
      <c r="A45" s="51" t="s">
        <v>159</v>
      </c>
      <c r="B45" s="13">
        <f>[41]Junho!$D$5</f>
        <v>20.6</v>
      </c>
      <c r="C45" s="13">
        <f>[41]Junho!$D$6</f>
        <v>14.9</v>
      </c>
      <c r="D45" s="13">
        <f>[41]Junho!$D$7</f>
        <v>13.1</v>
      </c>
      <c r="E45" s="13">
        <f>[41]Junho!$D$8</f>
        <v>14.2</v>
      </c>
      <c r="F45" s="13">
        <f>[41]Junho!$D$9</f>
        <v>15.1</v>
      </c>
      <c r="G45" s="13">
        <f>[41]Junho!$D$10</f>
        <v>10.1</v>
      </c>
      <c r="H45" s="13">
        <f>[41]Junho!$D$11</f>
        <v>14</v>
      </c>
      <c r="I45" s="13">
        <f>[41]Junho!$D$12</f>
        <v>6.9</v>
      </c>
      <c r="J45" s="13">
        <f>[41]Junho!$D$13</f>
        <v>14.3</v>
      </c>
      <c r="K45" s="13">
        <f>[41]Junho!$D$14</f>
        <v>19.7</v>
      </c>
      <c r="L45" s="13">
        <f>[41]Junho!$D$15</f>
        <v>20.100000000000001</v>
      </c>
      <c r="M45" s="13">
        <f>[41]Junho!$D$16</f>
        <v>21.3</v>
      </c>
      <c r="N45" s="13" t="str">
        <f>[41]Junho!$D$17</f>
        <v>*</v>
      </c>
      <c r="O45" s="13" t="str">
        <f>[41]Junho!$D$18</f>
        <v>*</v>
      </c>
      <c r="P45" s="13" t="str">
        <f>[41]Junho!$D$19</f>
        <v>*</v>
      </c>
      <c r="Q45" s="13" t="str">
        <f>[41]Junho!$D$20</f>
        <v>*</v>
      </c>
      <c r="R45" s="13" t="str">
        <f>[41]Junho!$D$21</f>
        <v>*</v>
      </c>
      <c r="S45" s="13" t="str">
        <f>[41]Junho!$D$22</f>
        <v>*</v>
      </c>
      <c r="T45" s="13" t="str">
        <f>[41]Junho!$D$23</f>
        <v>*</v>
      </c>
      <c r="U45" s="13" t="str">
        <f>[41]Junho!$D$24</f>
        <v>*</v>
      </c>
      <c r="V45" s="13" t="str">
        <f>[41]Junho!$D$25</f>
        <v>*</v>
      </c>
      <c r="W45" s="13" t="str">
        <f>[41]Junho!$D$26</f>
        <v>*</v>
      </c>
      <c r="X45" s="13" t="str">
        <f>[41]Junho!$D$27</f>
        <v>*</v>
      </c>
      <c r="Y45" s="13" t="str">
        <f>[41]Junho!$D$28</f>
        <v>*</v>
      </c>
      <c r="Z45" s="13" t="str">
        <f>[41]Junho!$D$29</f>
        <v>*</v>
      </c>
      <c r="AA45" s="13" t="str">
        <f>[41]Junho!$D$30</f>
        <v>*</v>
      </c>
      <c r="AB45" s="13" t="str">
        <f>[41]Junho!$D$31</f>
        <v>*</v>
      </c>
      <c r="AC45" s="13" t="str">
        <f>[41]Junho!$D$32</f>
        <v>*</v>
      </c>
      <c r="AD45" s="13" t="str">
        <f>[41]Junho!$D$33</f>
        <v>*</v>
      </c>
      <c r="AE45" s="13" t="str">
        <f>[41]Junho!$D$34</f>
        <v>*</v>
      </c>
      <c r="AF45" s="83">
        <f t="shared" si="13"/>
        <v>6.9</v>
      </c>
      <c r="AG45" s="77">
        <f t="shared" si="14"/>
        <v>15.358333333333333</v>
      </c>
    </row>
    <row r="46" spans="1:35" ht="17.100000000000001" customHeight="1" x14ac:dyDescent="0.2">
      <c r="A46" s="51" t="s">
        <v>160</v>
      </c>
      <c r="B46" s="13">
        <f>[42]Junho!$D$5</f>
        <v>16.5</v>
      </c>
      <c r="C46" s="13">
        <f>[42]Junho!$D$6</f>
        <v>18.100000000000001</v>
      </c>
      <c r="D46" s="13">
        <f>[42]Junho!$D$7</f>
        <v>17.100000000000001</v>
      </c>
      <c r="E46" s="13">
        <f>[42]Junho!$D$8</f>
        <v>15.7</v>
      </c>
      <c r="F46" s="13">
        <f>[42]Junho!$D$9</f>
        <v>16.100000000000001</v>
      </c>
      <c r="G46" s="13">
        <f>[42]Junho!$D$10</f>
        <v>16.899999999999999</v>
      </c>
      <c r="H46" s="13">
        <f>[42]Junho!$D$11</f>
        <v>13.8</v>
      </c>
      <c r="I46" s="13">
        <f>[42]Junho!$D$12</f>
        <v>15.5</v>
      </c>
      <c r="J46" s="13">
        <f>[42]Junho!$D$13</f>
        <v>13.3</v>
      </c>
      <c r="K46" s="13">
        <f>[42]Junho!$D$14</f>
        <v>16.2</v>
      </c>
      <c r="L46" s="13">
        <f>[42]Junho!$D$15</f>
        <v>18.899999999999999</v>
      </c>
      <c r="M46" s="13">
        <f>[42]Junho!$D$16</f>
        <v>18.3</v>
      </c>
      <c r="N46" s="13" t="str">
        <f>[42]Junho!$D$17</f>
        <v>*</v>
      </c>
      <c r="O46" s="13" t="str">
        <f>[42]Junho!$D$18</f>
        <v>*</v>
      </c>
      <c r="P46" s="13" t="str">
        <f>[42]Junho!$D$19</f>
        <v>*</v>
      </c>
      <c r="Q46" s="13" t="str">
        <f>[42]Junho!$D$20</f>
        <v>*</v>
      </c>
      <c r="R46" s="13" t="str">
        <f>[42]Junho!$D$21</f>
        <v>*</v>
      </c>
      <c r="S46" s="13" t="str">
        <f>[42]Junho!$D$22</f>
        <v>*</v>
      </c>
      <c r="T46" s="13" t="str">
        <f>[42]Junho!$D$23</f>
        <v>*</v>
      </c>
      <c r="U46" s="13" t="str">
        <f>[42]Junho!$D$24</f>
        <v>*</v>
      </c>
      <c r="V46" s="13" t="str">
        <f>[42]Junho!$D$25</f>
        <v>*</v>
      </c>
      <c r="W46" s="13" t="str">
        <f>[42]Junho!$D$26</f>
        <v>*</v>
      </c>
      <c r="X46" s="13" t="str">
        <f>[42]Junho!$D$27</f>
        <v>*</v>
      </c>
      <c r="Y46" s="13" t="str">
        <f>[42]Junho!$D$28</f>
        <v>*</v>
      </c>
      <c r="Z46" s="13" t="str">
        <f>[42]Junho!$D$29</f>
        <v>*</v>
      </c>
      <c r="AA46" s="13" t="str">
        <f>[42]Junho!$D$30</f>
        <v>*</v>
      </c>
      <c r="AB46" s="13" t="str">
        <f>[42]Junho!$D$31</f>
        <v>*</v>
      </c>
      <c r="AC46" s="13" t="str">
        <f>[42]Junho!$D$32</f>
        <v>*</v>
      </c>
      <c r="AD46" s="13" t="str">
        <f>[42]Junho!$D$33</f>
        <v>*</v>
      </c>
      <c r="AE46" s="13" t="str">
        <f>[42]Junho!$D$34</f>
        <v>*</v>
      </c>
      <c r="AF46" s="83">
        <f t="shared" si="13"/>
        <v>13.3</v>
      </c>
      <c r="AG46" s="77">
        <f t="shared" si="14"/>
        <v>16.366666666666667</v>
      </c>
    </row>
    <row r="47" spans="1:35" ht="17.100000000000001" customHeight="1" x14ac:dyDescent="0.2">
      <c r="A47" s="51" t="s">
        <v>161</v>
      </c>
      <c r="B47" s="13">
        <f>[43]Junho!$D$5</f>
        <v>17.8</v>
      </c>
      <c r="C47" s="13">
        <f>[43]Junho!$D$6</f>
        <v>18.100000000000001</v>
      </c>
      <c r="D47" s="13">
        <f>[43]Junho!$D$7</f>
        <v>14.5</v>
      </c>
      <c r="E47" s="13">
        <f>[43]Junho!$D$8</f>
        <v>15.1</v>
      </c>
      <c r="F47" s="13">
        <f>[43]Junho!$D$9</f>
        <v>15.3</v>
      </c>
      <c r="G47" s="13">
        <f>[43]Junho!$D$10</f>
        <v>15</v>
      </c>
      <c r="H47" s="13">
        <f>[43]Junho!$D$11</f>
        <v>15</v>
      </c>
      <c r="I47" s="13">
        <f>[43]Junho!$D$12</f>
        <v>10.3</v>
      </c>
      <c r="J47" s="13">
        <f>[43]Junho!$D$13</f>
        <v>13.2</v>
      </c>
      <c r="K47" s="13">
        <f>[43]Junho!$D$14</f>
        <v>17.3</v>
      </c>
      <c r="L47" s="13">
        <f>[43]Junho!$D$15</f>
        <v>20</v>
      </c>
      <c r="M47" s="13">
        <f>[43]Junho!$D$16</f>
        <v>19.8</v>
      </c>
      <c r="N47" s="13" t="str">
        <f>[43]Junho!$D$17</f>
        <v>*</v>
      </c>
      <c r="O47" s="13" t="str">
        <f>[43]Junho!$D$18</f>
        <v>*</v>
      </c>
      <c r="P47" s="13" t="str">
        <f>[43]Junho!$D$19</f>
        <v>*</v>
      </c>
      <c r="Q47" s="13" t="str">
        <f>[43]Junho!$D$20</f>
        <v>*</v>
      </c>
      <c r="R47" s="13" t="str">
        <f>[43]Junho!$D$21</f>
        <v>*</v>
      </c>
      <c r="S47" s="13" t="str">
        <f>[43]Junho!$D$22</f>
        <v>*</v>
      </c>
      <c r="T47" s="13" t="str">
        <f>[43]Junho!$D$23</f>
        <v>*</v>
      </c>
      <c r="U47" s="13" t="str">
        <f>[43]Junho!$D$24</f>
        <v>*</v>
      </c>
      <c r="V47" s="13" t="str">
        <f>[43]Junho!$D$25</f>
        <v>*</v>
      </c>
      <c r="W47" s="13" t="str">
        <f>[43]Junho!$D$26</f>
        <v>*</v>
      </c>
      <c r="X47" s="13" t="str">
        <f>[43]Junho!$D$27</f>
        <v>*</v>
      </c>
      <c r="Y47" s="13" t="str">
        <f>[43]Junho!$D$28</f>
        <v>*</v>
      </c>
      <c r="Z47" s="13" t="str">
        <f>[43]Junho!$D$29</f>
        <v>*</v>
      </c>
      <c r="AA47" s="13" t="str">
        <f>[43]Junho!$D$30</f>
        <v>*</v>
      </c>
      <c r="AB47" s="13" t="str">
        <f>[43]Junho!$D$31</f>
        <v>*</v>
      </c>
      <c r="AC47" s="13" t="str">
        <f>[43]Junho!$D$32</f>
        <v>*</v>
      </c>
      <c r="AD47" s="13" t="str">
        <f>[43]Junho!$D$33</f>
        <v>*</v>
      </c>
      <c r="AE47" s="13" t="str">
        <f>[43]Junho!$D$34</f>
        <v>*</v>
      </c>
      <c r="AF47" s="83">
        <f t="shared" si="13"/>
        <v>10.3</v>
      </c>
      <c r="AG47" s="77">
        <f t="shared" si="14"/>
        <v>15.950000000000001</v>
      </c>
    </row>
    <row r="48" spans="1:35" ht="17.100000000000001" customHeight="1" x14ac:dyDescent="0.2">
      <c r="A48" s="51" t="s">
        <v>162</v>
      </c>
      <c r="B48" s="13">
        <f>[44]Junho!$D$5</f>
        <v>19.600000000000001</v>
      </c>
      <c r="C48" s="13">
        <f>[44]Junho!$D$6</f>
        <v>15.7</v>
      </c>
      <c r="D48" s="13">
        <f>[44]Junho!$D$7</f>
        <v>13.9</v>
      </c>
      <c r="E48" s="13">
        <f>[44]Junho!$D$8</f>
        <v>15.4</v>
      </c>
      <c r="F48" s="13">
        <f>[44]Junho!$D$9</f>
        <v>13.7</v>
      </c>
      <c r="G48" s="13">
        <f>[44]Junho!$D$10</f>
        <v>13.6</v>
      </c>
      <c r="H48" s="13">
        <f>[44]Junho!$D$11</f>
        <v>15.3</v>
      </c>
      <c r="I48" s="13">
        <f>[44]Junho!$D$12</f>
        <v>8</v>
      </c>
      <c r="J48" s="13">
        <f>[44]Junho!$D$13</f>
        <v>12.5</v>
      </c>
      <c r="K48" s="13">
        <f>[44]Junho!$D$14</f>
        <v>19.399999999999999</v>
      </c>
      <c r="L48" s="13">
        <f>[44]Junho!$D$15</f>
        <v>17.5</v>
      </c>
      <c r="M48" s="13">
        <f>[44]Junho!$D$16</f>
        <v>18.3</v>
      </c>
      <c r="N48" s="13" t="str">
        <f>[44]Junho!$D$17</f>
        <v>*</v>
      </c>
      <c r="O48" s="13" t="str">
        <f>[44]Junho!$D$18</f>
        <v>*</v>
      </c>
      <c r="P48" s="13" t="str">
        <f>[44]Junho!$D$19</f>
        <v>*</v>
      </c>
      <c r="Q48" s="13" t="str">
        <f>[44]Junho!$D$20</f>
        <v>*</v>
      </c>
      <c r="R48" s="13" t="str">
        <f>[44]Junho!$D$21</f>
        <v>*</v>
      </c>
      <c r="S48" s="13" t="str">
        <f>[44]Junho!$D$22</f>
        <v>*</v>
      </c>
      <c r="T48" s="13" t="str">
        <f>[44]Junho!$D$23</f>
        <v>*</v>
      </c>
      <c r="U48" s="13" t="str">
        <f>[44]Junho!$D$24</f>
        <v>*</v>
      </c>
      <c r="V48" s="13" t="str">
        <f>[44]Junho!$D$25</f>
        <v>*</v>
      </c>
      <c r="W48" s="13" t="str">
        <f>[44]Junho!$D$26</f>
        <v>*</v>
      </c>
      <c r="X48" s="13" t="str">
        <f>[44]Junho!$D$27</f>
        <v>*</v>
      </c>
      <c r="Y48" s="13" t="str">
        <f>[44]Junho!$D$28</f>
        <v>*</v>
      </c>
      <c r="Z48" s="13" t="str">
        <f>[44]Junho!$D$29</f>
        <v>*</v>
      </c>
      <c r="AA48" s="13" t="str">
        <f>[44]Junho!$D$30</f>
        <v>*</v>
      </c>
      <c r="AB48" s="13" t="str">
        <f>[44]Junho!$D$31</f>
        <v>*</v>
      </c>
      <c r="AC48" s="13" t="str">
        <f>[44]Junho!$D$32</f>
        <v>*</v>
      </c>
      <c r="AD48" s="13" t="str">
        <f>[44]Junho!$D$33</f>
        <v>*</v>
      </c>
      <c r="AE48" s="13" t="str">
        <f>[44]Junho!$D$34</f>
        <v>*</v>
      </c>
      <c r="AF48" s="83">
        <f t="shared" si="13"/>
        <v>8</v>
      </c>
      <c r="AG48" s="77">
        <f t="shared" si="14"/>
        <v>15.241666666666667</v>
      </c>
    </row>
    <row r="49" spans="1:37" ht="17.100000000000001" customHeight="1" x14ac:dyDescent="0.2">
      <c r="A49" s="51" t="s">
        <v>163</v>
      </c>
      <c r="B49" s="13">
        <f>[45]Junho!$D$5</f>
        <v>17</v>
      </c>
      <c r="C49" s="13">
        <f>[45]Junho!$D$6</f>
        <v>18.100000000000001</v>
      </c>
      <c r="D49" s="13">
        <f>[45]Junho!$D$7</f>
        <v>17.8</v>
      </c>
      <c r="E49" s="13">
        <f>[45]Junho!$D$8</f>
        <v>17.3</v>
      </c>
      <c r="F49" s="13">
        <f>[45]Junho!$D$9</f>
        <v>15.5</v>
      </c>
      <c r="G49" s="13">
        <f>[45]Junho!$D$10</f>
        <v>17.8</v>
      </c>
      <c r="H49" s="13">
        <f>[45]Junho!$D$11</f>
        <v>16.8</v>
      </c>
      <c r="I49" s="13">
        <f>[45]Junho!$D$12</f>
        <v>15.2</v>
      </c>
      <c r="J49" s="13">
        <f>[45]Junho!$D$13</f>
        <v>15.7</v>
      </c>
      <c r="K49" s="13">
        <f>[45]Junho!$D$14</f>
        <v>17.7</v>
      </c>
      <c r="L49" s="13">
        <f>[45]Junho!$D$15</f>
        <v>21.7</v>
      </c>
      <c r="M49" s="13">
        <f>[45]Junho!$D$16</f>
        <v>20.5</v>
      </c>
      <c r="N49" s="13" t="str">
        <f>[45]Junho!$D$17</f>
        <v>*</v>
      </c>
      <c r="O49" s="13" t="str">
        <f>[45]Junho!$D$18</f>
        <v>*</v>
      </c>
      <c r="P49" s="13" t="str">
        <f>[45]Junho!$D$19</f>
        <v>*</v>
      </c>
      <c r="Q49" s="13" t="str">
        <f>[45]Junho!$D$20</f>
        <v>*</v>
      </c>
      <c r="R49" s="13" t="str">
        <f>[45]Junho!$D$21</f>
        <v>*</v>
      </c>
      <c r="S49" s="13" t="str">
        <f>[45]Junho!$D$22</f>
        <v>*</v>
      </c>
      <c r="T49" s="13" t="str">
        <f>[45]Junho!$D$23</f>
        <v>*</v>
      </c>
      <c r="U49" s="13" t="str">
        <f>[45]Junho!$D$24</f>
        <v>*</v>
      </c>
      <c r="V49" s="13" t="str">
        <f>[45]Junho!$D$25</f>
        <v>*</v>
      </c>
      <c r="W49" s="13" t="str">
        <f>[45]Junho!$D$26</f>
        <v>*</v>
      </c>
      <c r="X49" s="13" t="str">
        <f>[45]Junho!$D$27</f>
        <v>*</v>
      </c>
      <c r="Y49" s="13" t="str">
        <f>[45]Junho!$D$28</f>
        <v>*</v>
      </c>
      <c r="Z49" s="13" t="str">
        <f>[45]Junho!$D$29</f>
        <v>*</v>
      </c>
      <c r="AA49" s="13" t="str">
        <f>[45]Junho!$D$30</f>
        <v>*</v>
      </c>
      <c r="AB49" s="13" t="str">
        <f>[45]Junho!$D$31</f>
        <v>*</v>
      </c>
      <c r="AC49" s="13" t="str">
        <f>[45]Junho!$D$32</f>
        <v>*</v>
      </c>
      <c r="AD49" s="13" t="str">
        <f>[45]Junho!$D$33</f>
        <v>*</v>
      </c>
      <c r="AE49" s="13" t="str">
        <f>[45]Junho!$D$34</f>
        <v>*</v>
      </c>
      <c r="AF49" s="83">
        <f t="shared" si="13"/>
        <v>15.2</v>
      </c>
      <c r="AG49" s="77">
        <f t="shared" si="14"/>
        <v>17.591666666666665</v>
      </c>
    </row>
    <row r="50" spans="1:37" s="5" customFormat="1" ht="17.100000000000001" customHeight="1" x14ac:dyDescent="0.2">
      <c r="A50" s="52" t="s">
        <v>35</v>
      </c>
      <c r="B50" s="18">
        <f t="shared" ref="B50:AF50" si="15">MIN(B5:B49)</f>
        <v>14.3</v>
      </c>
      <c r="C50" s="18">
        <f t="shared" si="15"/>
        <v>11.2</v>
      </c>
      <c r="D50" s="18">
        <f t="shared" si="15"/>
        <v>9.8000000000000007</v>
      </c>
      <c r="E50" s="18">
        <f t="shared" si="15"/>
        <v>10.1</v>
      </c>
      <c r="F50" s="18">
        <f t="shared" si="15"/>
        <v>10.199999999999999</v>
      </c>
      <c r="G50" s="18">
        <f t="shared" si="15"/>
        <v>9</v>
      </c>
      <c r="H50" s="18">
        <f t="shared" si="15"/>
        <v>10.1</v>
      </c>
      <c r="I50" s="18">
        <f t="shared" si="15"/>
        <v>4.5999999999999996</v>
      </c>
      <c r="J50" s="18">
        <f t="shared" si="15"/>
        <v>11</v>
      </c>
      <c r="K50" s="18">
        <f t="shared" si="15"/>
        <v>14.8</v>
      </c>
      <c r="L50" s="18">
        <f t="shared" si="15"/>
        <v>17.5</v>
      </c>
      <c r="M50" s="18">
        <f t="shared" si="15"/>
        <v>16.100000000000001</v>
      </c>
      <c r="N50" s="18">
        <f t="shared" si="15"/>
        <v>9.1999999999999993</v>
      </c>
      <c r="O50" s="18">
        <f t="shared" si="15"/>
        <v>6.4</v>
      </c>
      <c r="P50" s="18">
        <f t="shared" si="15"/>
        <v>7.7</v>
      </c>
      <c r="Q50" s="18">
        <f t="shared" si="15"/>
        <v>6.2</v>
      </c>
      <c r="R50" s="18">
        <f t="shared" si="15"/>
        <v>5.9</v>
      </c>
      <c r="S50" s="18">
        <f t="shared" si="15"/>
        <v>10</v>
      </c>
      <c r="T50" s="18">
        <f t="shared" si="15"/>
        <v>9.5</v>
      </c>
      <c r="U50" s="18">
        <f t="shared" si="15"/>
        <v>9.6999999999999993</v>
      </c>
      <c r="V50" s="18">
        <f t="shared" si="15"/>
        <v>10</v>
      </c>
      <c r="W50" s="18">
        <f t="shared" si="15"/>
        <v>11.1</v>
      </c>
      <c r="X50" s="18">
        <f t="shared" si="15"/>
        <v>11.3</v>
      </c>
      <c r="Y50" s="18">
        <f t="shared" si="15"/>
        <v>12.4</v>
      </c>
      <c r="Z50" s="18">
        <f t="shared" si="15"/>
        <v>12.5</v>
      </c>
      <c r="AA50" s="18">
        <f t="shared" si="15"/>
        <v>13</v>
      </c>
      <c r="AB50" s="18">
        <f t="shared" si="15"/>
        <v>12.1</v>
      </c>
      <c r="AC50" s="18">
        <f t="shared" si="15"/>
        <v>13.9</v>
      </c>
      <c r="AD50" s="18">
        <f t="shared" si="15"/>
        <v>12.3</v>
      </c>
      <c r="AE50" s="18">
        <f t="shared" si="15"/>
        <v>11.9</v>
      </c>
      <c r="AF50" s="83">
        <f t="shared" si="15"/>
        <v>4.5999999999999996</v>
      </c>
      <c r="AG50" s="77">
        <f>AVERAGE(AG5:AG49)</f>
        <v>14.909682539682541</v>
      </c>
    </row>
    <row r="51" spans="1:37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101"/>
      <c r="AG51" s="67"/>
    </row>
    <row r="52" spans="1:37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101"/>
      <c r="AG52" s="67"/>
      <c r="AH52" s="2"/>
    </row>
    <row r="53" spans="1:37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101"/>
      <c r="AG53" s="67"/>
      <c r="AH53" s="2"/>
      <c r="AI53" s="2"/>
    </row>
    <row r="54" spans="1:37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101"/>
      <c r="AG54" s="67"/>
      <c r="AH54" s="12"/>
      <c r="AK54" s="19" t="s">
        <v>54</v>
      </c>
    </row>
    <row r="55" spans="1:37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65"/>
      <c r="AF55" s="101"/>
      <c r="AG55" s="67"/>
    </row>
    <row r="56" spans="1:37" x14ac:dyDescent="0.2">
      <c r="A56" s="54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65"/>
      <c r="AF56" s="101"/>
      <c r="AG56" s="67"/>
    </row>
    <row r="57" spans="1:37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70"/>
    </row>
    <row r="59" spans="1:37" x14ac:dyDescent="0.2">
      <c r="D59" s="2" t="s">
        <v>54</v>
      </c>
      <c r="M59" s="2" t="s">
        <v>54</v>
      </c>
    </row>
    <row r="60" spans="1:37" x14ac:dyDescent="0.2">
      <c r="AJ60" s="19" t="s">
        <v>54</v>
      </c>
    </row>
    <row r="61" spans="1:37" x14ac:dyDescent="0.2">
      <c r="AK61" s="19" t="s">
        <v>54</v>
      </c>
    </row>
  </sheetData>
  <sheetProtection algorithmName="SHA-512" hashValue="HbmHPYBJFISgySr/81TGiwROgjVpJBhK/klnWweQ0t94xHqAI6rH8iI2q4S1zKRVVNe8y66TqRDzA1xc/pk1mA==" saltValue="AIgpU0U0se0vbIFUcJMQuA==" spinCount="100000" sheet="1" objects="1" scenarios="1"/>
  <mergeCells count="35">
    <mergeCell ref="B2:AG2"/>
    <mergeCell ref="T3:T4"/>
    <mergeCell ref="AE3:AE4"/>
    <mergeCell ref="B3:B4"/>
    <mergeCell ref="C3:C4"/>
    <mergeCell ref="D3:D4"/>
    <mergeCell ref="G3:G4"/>
    <mergeCell ref="I3:I4"/>
    <mergeCell ref="L3:L4"/>
    <mergeCell ref="E3:E4"/>
    <mergeCell ref="F3:F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N3:N4"/>
    <mergeCell ref="T52:X52"/>
    <mergeCell ref="T53:X53"/>
    <mergeCell ref="H3:H4"/>
    <mergeCell ref="S3:S4"/>
    <mergeCell ref="V3:V4"/>
    <mergeCell ref="J3:J4"/>
    <mergeCell ref="K3:K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zoomScale="90" zoomScaleNormal="90" workbookViewId="0">
      <selection activeCell="AI65" sqref="AI65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</cols>
  <sheetData>
    <row r="1" spans="1:33" ht="20.100000000000001" customHeight="1" thickBot="1" x14ac:dyDescent="0.25">
      <c r="A1" s="143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5"/>
    </row>
    <row r="2" spans="1:33" s="4" customFormat="1" ht="20.100000000000001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3" s="5" customFormat="1" ht="20.100000000000001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78" t="s">
        <v>40</v>
      </c>
    </row>
    <row r="4" spans="1:33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8" t="s">
        <v>39</v>
      </c>
    </row>
    <row r="5" spans="1:33" s="5" customFormat="1" ht="20.100000000000001" customHeight="1" x14ac:dyDescent="0.2">
      <c r="A5" s="135" t="s">
        <v>47</v>
      </c>
      <c r="B5" s="13">
        <f>[1]Junho!$E$5</f>
        <v>77.458333333333329</v>
      </c>
      <c r="C5" s="13">
        <f>[1]Junho!$E$6</f>
        <v>82.875</v>
      </c>
      <c r="D5" s="13">
        <f>[1]Junho!$E$7</f>
        <v>77.125</v>
      </c>
      <c r="E5" s="13">
        <f>[1]Junho!$E$8</f>
        <v>87.708333333333329</v>
      </c>
      <c r="F5" s="13">
        <f>[1]Junho!$E$9</f>
        <v>85.166666666666671</v>
      </c>
      <c r="G5" s="13">
        <f>[1]Junho!$E$10</f>
        <v>78.875</v>
      </c>
      <c r="H5" s="13">
        <f>[1]Junho!$E$11</f>
        <v>82.375</v>
      </c>
      <c r="I5" s="13">
        <f>[1]Junho!$E$12</f>
        <v>80.708333333333329</v>
      </c>
      <c r="J5" s="13">
        <f>[1]Junho!$E$13</f>
        <v>78.916666666666671</v>
      </c>
      <c r="K5" s="13">
        <f>[1]Junho!$E$14</f>
        <v>70.666666666666671</v>
      </c>
      <c r="L5" s="13">
        <f>[1]Junho!$E$15</f>
        <v>67.958333333333329</v>
      </c>
      <c r="M5" s="13">
        <f>[1]Junho!$E$16</f>
        <v>77.625</v>
      </c>
      <c r="N5" s="13">
        <f>[1]Junho!$E$17</f>
        <v>83.125</v>
      </c>
      <c r="O5" s="13">
        <f>[1]Junho!$E$18</f>
        <v>69.75</v>
      </c>
      <c r="P5" s="13">
        <f>[1]Junho!$E$19</f>
        <v>63.583333333333336</v>
      </c>
      <c r="Q5" s="13">
        <f>[1]Junho!$E$20</f>
        <v>65.416666666666671</v>
      </c>
      <c r="R5" s="13">
        <f>[1]Junho!$E$21</f>
        <v>73.458333333333329</v>
      </c>
      <c r="S5" s="13">
        <f>[1]Junho!$E$22</f>
        <v>75.708333333333329</v>
      </c>
      <c r="T5" s="13">
        <f>[1]Junho!$E$23</f>
        <v>74.833333333333329</v>
      </c>
      <c r="U5" s="13">
        <f>[1]Junho!$E$24</f>
        <v>70.333333333333329</v>
      </c>
      <c r="V5" s="13">
        <f>[1]Junho!$E$25</f>
        <v>64.875</v>
      </c>
      <c r="W5" s="13">
        <f>[1]Junho!$E$26</f>
        <v>61.583333333333336</v>
      </c>
      <c r="X5" s="13">
        <f>[1]Junho!$E$27</f>
        <v>62.833333333333336</v>
      </c>
      <c r="Y5" s="13">
        <f>[1]Junho!$E$28</f>
        <v>58.833333333333336</v>
      </c>
      <c r="Z5" s="13">
        <f>[1]Junho!$E$29</f>
        <v>63.291666666666664</v>
      </c>
      <c r="AA5" s="13">
        <f>[1]Junho!$E$30</f>
        <v>63.833333333333336</v>
      </c>
      <c r="AB5" s="13">
        <f>[1]Junho!$E$31</f>
        <v>62.791666666666664</v>
      </c>
      <c r="AC5" s="13">
        <f>[1]Junho!$E$32</f>
        <v>62.75</v>
      </c>
      <c r="AD5" s="13">
        <f>[1]Junho!$E$33</f>
        <v>61.75</v>
      </c>
      <c r="AE5" s="13">
        <f>[1]Junho!$E$34</f>
        <v>65.291666666666671</v>
      </c>
      <c r="AF5" s="79">
        <f t="shared" ref="AF5:AF13" si="1">AVERAGE(B5:AE5)</f>
        <v>71.716666666666654</v>
      </c>
    </row>
    <row r="6" spans="1:33" ht="17.100000000000001" customHeight="1" x14ac:dyDescent="0.2">
      <c r="A6" s="135" t="s">
        <v>0</v>
      </c>
      <c r="B6" s="13">
        <f>[2]Junho!$E$5</f>
        <v>89.916666666666671</v>
      </c>
      <c r="C6" s="13">
        <f>[2]Junho!$E$6</f>
        <v>93.583333333333329</v>
      </c>
      <c r="D6" s="13">
        <f>[2]Junho!$E$7</f>
        <v>87.8</v>
      </c>
      <c r="E6" s="13">
        <f>[2]Junho!$E$8</f>
        <v>87.333333333333329</v>
      </c>
      <c r="F6" s="13">
        <f>[2]Junho!$E$9</f>
        <v>86.714285714285708</v>
      </c>
      <c r="G6" s="13">
        <f>[2]Junho!$E$10</f>
        <v>74.625</v>
      </c>
      <c r="H6" s="13">
        <f>[2]Junho!$E$11</f>
        <v>78.454545454545453</v>
      </c>
      <c r="I6" s="13">
        <f>[2]Junho!$E$12</f>
        <v>68.461538461538467</v>
      </c>
      <c r="J6" s="13">
        <f>[2]Junho!$E$13</f>
        <v>83.583333333333329</v>
      </c>
      <c r="K6" s="13">
        <f>[2]Junho!$E$14</f>
        <v>81.041666666666671</v>
      </c>
      <c r="L6" s="13">
        <f>[2]Junho!$E$15</f>
        <v>80.125</v>
      </c>
      <c r="M6" s="13">
        <f>[2]Junho!$E$16</f>
        <v>79</v>
      </c>
      <c r="N6" s="13">
        <f>[2]Junho!$E$17</f>
        <v>76.733333333333334</v>
      </c>
      <c r="O6" s="13">
        <f>[2]Junho!$E$18</f>
        <v>63.625</v>
      </c>
      <c r="P6" s="13">
        <f>[2]Junho!$E$19</f>
        <v>62.727272727272727</v>
      </c>
      <c r="Q6" s="13">
        <f>[2]Junho!$E$20</f>
        <v>65.944444444444443</v>
      </c>
      <c r="R6" s="13">
        <f>[2]Junho!$E$21</f>
        <v>74.666666666666671</v>
      </c>
      <c r="S6" s="13">
        <f>[2]Junho!$E$22</f>
        <v>74.25</v>
      </c>
      <c r="T6" s="13">
        <f>[2]Junho!$E$23</f>
        <v>80.208333333333329</v>
      </c>
      <c r="U6" s="13">
        <f>[2]Junho!$E$24</f>
        <v>77.125</v>
      </c>
      <c r="V6" s="13">
        <f>[2]Junho!$E$25</f>
        <v>71.5</v>
      </c>
      <c r="W6" s="13">
        <f>[2]Junho!$E$26</f>
        <v>70.041666666666671</v>
      </c>
      <c r="X6" s="13">
        <f>[2]Junho!$E$27</f>
        <v>65.458333333333329</v>
      </c>
      <c r="Y6" s="13">
        <f>[2]Junho!$E$28</f>
        <v>69.458333333333329</v>
      </c>
      <c r="Z6" s="13">
        <f>[2]Junho!$E$29</f>
        <v>90.458333333333329</v>
      </c>
      <c r="AA6" s="13">
        <f>[2]Junho!$E$30</f>
        <v>87.791666666666671</v>
      </c>
      <c r="AB6" s="13">
        <f>[2]Junho!$E$31</f>
        <v>81.875</v>
      </c>
      <c r="AC6" s="13">
        <f>[2]Junho!$E$32</f>
        <v>73.916666666666671</v>
      </c>
      <c r="AD6" s="13">
        <f>[2]Junho!$E$33</f>
        <v>74.291666666666671</v>
      </c>
      <c r="AE6" s="13">
        <f>[2]Junho!$E$34</f>
        <v>72.541666666666671</v>
      </c>
      <c r="AF6" s="80">
        <f t="shared" si="1"/>
        <v>77.441736226736197</v>
      </c>
    </row>
    <row r="7" spans="1:33" ht="17.100000000000001" customHeight="1" x14ac:dyDescent="0.2">
      <c r="A7" s="135" t="s">
        <v>1</v>
      </c>
      <c r="B7" s="13">
        <f>[3]Junho!$E$5</f>
        <v>87.888888888888886</v>
      </c>
      <c r="C7" s="13">
        <f>[3]Junho!$E$6</f>
        <v>81.2</v>
      </c>
      <c r="D7" s="13">
        <f>[3]Junho!$E$7</f>
        <v>82.416666666666671</v>
      </c>
      <c r="E7" s="13">
        <f>[3]Junho!$E$8</f>
        <v>85.13333333333334</v>
      </c>
      <c r="F7" s="13">
        <f>[3]Junho!$E$9</f>
        <v>80.8</v>
      </c>
      <c r="G7" s="13">
        <f>[3]Junho!$E$10</f>
        <v>77</v>
      </c>
      <c r="H7" s="13">
        <f>[3]Junho!$E$11</f>
        <v>84.083333333333329</v>
      </c>
      <c r="I7" s="13">
        <f>[3]Junho!$E$12</f>
        <v>79.538461538461533</v>
      </c>
      <c r="J7" s="13">
        <f>[3]Junho!$E$13</f>
        <v>82.875</v>
      </c>
      <c r="K7" s="13">
        <f>[3]Junho!$E$14</f>
        <v>81.541666666666671</v>
      </c>
      <c r="L7" s="13">
        <f>[3]Junho!$E$15</f>
        <v>78.833333333333329</v>
      </c>
      <c r="M7" s="13">
        <f>[3]Junho!$E$16</f>
        <v>87.125</v>
      </c>
      <c r="N7" s="13">
        <f>[3]Junho!$E$17</f>
        <v>83.166666666666671</v>
      </c>
      <c r="O7" s="13">
        <f>[3]Junho!$E$18</f>
        <v>71.666666666666671</v>
      </c>
      <c r="P7" s="13">
        <f>[3]Junho!$E$19</f>
        <v>68.541666666666671</v>
      </c>
      <c r="Q7" s="13">
        <f>[3]Junho!$E$20</f>
        <v>68.208333333333329</v>
      </c>
      <c r="R7" s="13">
        <f>[3]Junho!$E$21</f>
        <v>70.625</v>
      </c>
      <c r="S7" s="13">
        <f>[3]Junho!$E$22</f>
        <v>74.583333333333329</v>
      </c>
      <c r="T7" s="13">
        <f>[3]Junho!$E$23</f>
        <v>70.875</v>
      </c>
      <c r="U7" s="13">
        <f>[3]Junho!$E$24</f>
        <v>66.041666666666671</v>
      </c>
      <c r="V7" s="13">
        <f>[3]Junho!$E$25</f>
        <v>71.166666666666671</v>
      </c>
      <c r="W7" s="13">
        <f>[3]Junho!$E$26</f>
        <v>73.25</v>
      </c>
      <c r="X7" s="13">
        <f>[3]Junho!$E$27</f>
        <v>70.25</v>
      </c>
      <c r="Y7" s="13">
        <f>[3]Junho!$E$28</f>
        <v>74.458333333333329</v>
      </c>
      <c r="Z7" s="13">
        <f>[3]Junho!$E$29</f>
        <v>83.583333333333329</v>
      </c>
      <c r="AA7" s="13">
        <f>[3]Junho!$E$30</f>
        <v>75.375</v>
      </c>
      <c r="AB7" s="13">
        <f>[3]Junho!$E$31</f>
        <v>72.916666666666671</v>
      </c>
      <c r="AC7" s="13">
        <f>[3]Junho!$E$32</f>
        <v>70.458333333333329</v>
      </c>
      <c r="AD7" s="13">
        <f>[3]Junho!$E$33</f>
        <v>70.583333333333329</v>
      </c>
      <c r="AE7" s="13">
        <f>[3]Junho!$E$34</f>
        <v>72.333333333333329</v>
      </c>
      <c r="AF7" s="80">
        <f t="shared" si="1"/>
        <v>76.550633903133928</v>
      </c>
    </row>
    <row r="8" spans="1:33" ht="17.100000000000001" customHeight="1" x14ac:dyDescent="0.2">
      <c r="A8" s="135" t="s">
        <v>55</v>
      </c>
      <c r="B8" s="13">
        <f>[4]Junho!$E$5</f>
        <v>54.583333333333336</v>
      </c>
      <c r="C8" s="13">
        <f>[4]Junho!$E$6</f>
        <v>82.291666666666671</v>
      </c>
      <c r="D8" s="13">
        <f>[4]Junho!$E$7</f>
        <v>88.055555555555557</v>
      </c>
      <c r="E8" s="13">
        <f>[4]Junho!$E$8</f>
        <v>82.315789473684205</v>
      </c>
      <c r="F8" s="13">
        <f>[4]Junho!$E$9</f>
        <v>77.833333333333329</v>
      </c>
      <c r="G8" s="13">
        <f>[4]Junho!$E$10</f>
        <v>79.84210526315789</v>
      </c>
      <c r="H8" s="13">
        <f>[4]Junho!$E$11</f>
        <v>82.916666666666671</v>
      </c>
      <c r="I8" s="13">
        <f>[4]Junho!$E$12</f>
        <v>80.541666666666671</v>
      </c>
      <c r="J8" s="13">
        <f>[4]Junho!$E$13</f>
        <v>68.208333333333329</v>
      </c>
      <c r="K8" s="13">
        <f>[4]Junho!$E$14</f>
        <v>61.208333333333336</v>
      </c>
      <c r="L8" s="13">
        <f>[4]Junho!$E$15</f>
        <v>55.083333333333336</v>
      </c>
      <c r="M8" s="13">
        <f>[4]Junho!$E$16</f>
        <v>73.391304347826093</v>
      </c>
      <c r="N8" s="13">
        <f>[4]Junho!$E$17</f>
        <v>88.125</v>
      </c>
      <c r="O8" s="13">
        <f>[4]Junho!$E$18</f>
        <v>74.375</v>
      </c>
      <c r="P8" s="13">
        <f>[4]Junho!$E$19</f>
        <v>69.75</v>
      </c>
      <c r="Q8" s="13">
        <f>[4]Junho!$E$20</f>
        <v>75.041666666666671</v>
      </c>
      <c r="R8" s="13">
        <f>[4]Junho!$E$21</f>
        <v>79</v>
      </c>
      <c r="S8" s="13">
        <f>[4]Junho!$E$22</f>
        <v>73.333333333333329</v>
      </c>
      <c r="T8" s="13">
        <f>[4]Junho!$E$23</f>
        <v>73.541666666666671</v>
      </c>
      <c r="U8" s="13">
        <f>[4]Junho!$E$24</f>
        <v>66.416666666666671</v>
      </c>
      <c r="V8" s="13">
        <f>[4]Junho!$E$25</f>
        <v>58.958333333333336</v>
      </c>
      <c r="W8" s="13">
        <f>[4]Junho!$E$26</f>
        <v>52.541666666666664</v>
      </c>
      <c r="X8" s="13">
        <f>[4]Junho!$E$27</f>
        <v>42.958333333333336</v>
      </c>
      <c r="Y8" s="13">
        <f>[4]Junho!$E$28</f>
        <v>45.833333333333336</v>
      </c>
      <c r="Z8" s="13">
        <f>[4]Junho!$E$29</f>
        <v>48.916666666666664</v>
      </c>
      <c r="AA8" s="13">
        <f>[4]Junho!$E$30</f>
        <v>54.333333333333336</v>
      </c>
      <c r="AB8" s="13">
        <f>[4]Junho!$E$31</f>
        <v>49.5</v>
      </c>
      <c r="AC8" s="13">
        <f>[4]Junho!$E$32</f>
        <v>56.291666666666664</v>
      </c>
      <c r="AD8" s="13">
        <f>[4]Junho!$E$33</f>
        <v>47.666666666666664</v>
      </c>
      <c r="AE8" s="13">
        <f>[4]Junho!$E$34</f>
        <v>49.958333333333336</v>
      </c>
      <c r="AF8" s="80">
        <f t="shared" ref="AF8" si="2">AVERAGE(B8:AE8)</f>
        <v>66.427102932451902</v>
      </c>
    </row>
    <row r="9" spans="1:33" ht="17.100000000000001" customHeight="1" x14ac:dyDescent="0.2">
      <c r="A9" s="135" t="s">
        <v>48</v>
      </c>
      <c r="B9" s="13">
        <f>[5]Junho!$E$5</f>
        <v>51.041666666666664</v>
      </c>
      <c r="C9" s="13">
        <f>[5]Junho!$E$6</f>
        <v>51.958333333333336</v>
      </c>
      <c r="D9" s="13">
        <f>[5]Junho!$E$7</f>
        <v>52</v>
      </c>
      <c r="E9" s="13">
        <f>[5]Junho!$E$8</f>
        <v>52</v>
      </c>
      <c r="F9" s="13">
        <f>[5]Junho!$E$9</f>
        <v>52</v>
      </c>
      <c r="G9" s="13">
        <f>[5]Junho!$E$10</f>
        <v>51.833333333333336</v>
      </c>
      <c r="H9" s="13">
        <f>[5]Junho!$E$11</f>
        <v>52</v>
      </c>
      <c r="I9" s="13">
        <f>[5]Junho!$E$12</f>
        <v>52.041666666666664</v>
      </c>
      <c r="J9" s="13">
        <f>[5]Junho!$E$13</f>
        <v>51.5</v>
      </c>
      <c r="K9" s="13">
        <f>[5]Junho!$E$14</f>
        <v>50.625</v>
      </c>
      <c r="L9" s="13">
        <f>[5]Junho!$E$15</f>
        <v>50.625</v>
      </c>
      <c r="M9" s="13">
        <f>[5]Junho!$E$16</f>
        <v>50.75</v>
      </c>
      <c r="N9" s="13">
        <f>[5]Junho!$E$17</f>
        <v>51.541666666666664</v>
      </c>
      <c r="O9" s="13">
        <f>[5]Junho!$E$18</f>
        <v>52</v>
      </c>
      <c r="P9" s="13">
        <f>[5]Junho!$E$19</f>
        <v>51.958333333333336</v>
      </c>
      <c r="Q9" s="13">
        <f>[5]Junho!$E$20</f>
        <v>51.875</v>
      </c>
      <c r="R9" s="13">
        <f>[5]Junho!$E$21</f>
        <v>52</v>
      </c>
      <c r="S9" s="13">
        <f>[5]Junho!$E$22</f>
        <v>51.5</v>
      </c>
      <c r="T9" s="13">
        <f>[5]Junho!$E$23</f>
        <v>51.333333333333336</v>
      </c>
      <c r="U9" s="13">
        <f>[5]Junho!$E$24</f>
        <v>51.208333333333336</v>
      </c>
      <c r="V9" s="13">
        <f>[5]Junho!$E$25</f>
        <v>51</v>
      </c>
      <c r="W9" s="13">
        <f>[5]Junho!$E$26</f>
        <v>51.041666666666664</v>
      </c>
      <c r="X9" s="13">
        <f>[5]Junho!$E$27</f>
        <v>51.208333333333336</v>
      </c>
      <c r="Y9" s="13">
        <f>[5]Junho!$E$28</f>
        <v>50.625</v>
      </c>
      <c r="Z9" s="13">
        <f>[5]Junho!$E$29</f>
        <v>51.416666666666664</v>
      </c>
      <c r="AA9" s="13">
        <f>[5]Junho!$E$30</f>
        <v>54.333333333333336</v>
      </c>
      <c r="AB9" s="13">
        <f>[5]Junho!$E$31</f>
        <v>49.5</v>
      </c>
      <c r="AC9" s="13">
        <f>[5]Junho!$E$32</f>
        <v>56.291666666666664</v>
      </c>
      <c r="AD9" s="13">
        <f>[5]Junho!$E$33</f>
        <v>68.25</v>
      </c>
      <c r="AE9" s="13">
        <f>[5]Junho!$E$34</f>
        <v>66.708333333333329</v>
      </c>
      <c r="AF9" s="80">
        <f t="shared" si="1"/>
        <v>52.738888888888894</v>
      </c>
    </row>
    <row r="10" spans="1:33" ht="17.100000000000001" customHeight="1" x14ac:dyDescent="0.2">
      <c r="A10" s="135" t="s">
        <v>2</v>
      </c>
      <c r="B10" s="13">
        <f>[6]Junho!$E$5</f>
        <v>79.083333333333329</v>
      </c>
      <c r="C10" s="13">
        <f>[6]Junho!$E$6</f>
        <v>93.625</v>
      </c>
      <c r="D10" s="13">
        <f>[6]Junho!$E$7</f>
        <v>86.166666666666671</v>
      </c>
      <c r="E10" s="13">
        <f>[6]Junho!$E$8</f>
        <v>84.541666666666671</v>
      </c>
      <c r="F10" s="13">
        <f>[6]Junho!$E$9</f>
        <v>89.416666666666671</v>
      </c>
      <c r="G10" s="13">
        <f>[6]Junho!$E$10</f>
        <v>84.25</v>
      </c>
      <c r="H10" s="13">
        <f>[6]Junho!$E$11</f>
        <v>85.541666666666671</v>
      </c>
      <c r="I10" s="13">
        <f>[6]Junho!$E$12</f>
        <v>81.375</v>
      </c>
      <c r="J10" s="13">
        <f>[6]Junho!$E$13</f>
        <v>67.125</v>
      </c>
      <c r="K10" s="13">
        <f>[6]Junho!$E$14</f>
        <v>66.666666666666671</v>
      </c>
      <c r="L10" s="13">
        <f>[6]Junho!$E$15</f>
        <v>72.958333333333329</v>
      </c>
      <c r="M10" s="13">
        <f>[6]Junho!$E$16</f>
        <v>75.458333333333329</v>
      </c>
      <c r="N10" s="13">
        <f>[6]Junho!$E$17</f>
        <v>86.958333333333329</v>
      </c>
      <c r="O10" s="13">
        <f>[6]Junho!$E$18</f>
        <v>63.041666666666664</v>
      </c>
      <c r="P10" s="13">
        <f>[6]Junho!$E$19</f>
        <v>61.375</v>
      </c>
      <c r="Q10" s="13">
        <f>[6]Junho!$E$20</f>
        <v>65.583333333333329</v>
      </c>
      <c r="R10" s="13">
        <f>[6]Junho!$E$21</f>
        <v>66.416666666666671</v>
      </c>
      <c r="S10" s="13">
        <f>[6]Junho!$E$22</f>
        <v>70.083333333333329</v>
      </c>
      <c r="T10" s="13">
        <f>[6]Junho!$E$23</f>
        <v>62.333333333333336</v>
      </c>
      <c r="U10" s="13">
        <f>[6]Junho!$E$24</f>
        <v>53.5</v>
      </c>
      <c r="V10" s="13">
        <f>[6]Junho!$E$25</f>
        <v>48.458333333333336</v>
      </c>
      <c r="W10" s="13">
        <f>[6]Junho!$E$26</f>
        <v>53.25</v>
      </c>
      <c r="X10" s="13">
        <f>[6]Junho!$E$27</f>
        <v>51.416666666666664</v>
      </c>
      <c r="Y10" s="13">
        <f>[6]Junho!$E$28</f>
        <v>55.25</v>
      </c>
      <c r="Z10" s="13">
        <f>[6]Junho!$E$29</f>
        <v>60.166666666666664</v>
      </c>
      <c r="AA10" s="13">
        <f>[6]Junho!$E$30</f>
        <v>59.416666666666664</v>
      </c>
      <c r="AB10" s="13">
        <f>[6]Junho!$E$31</f>
        <v>56.583333333333336</v>
      </c>
      <c r="AC10" s="13">
        <f>[6]Junho!$E$32</f>
        <v>50.875</v>
      </c>
      <c r="AD10" s="13">
        <f>[6]Junho!$E$33</f>
        <v>51.666666666666664</v>
      </c>
      <c r="AE10" s="13">
        <f>[6]Junho!$E$34</f>
        <v>53.958333333333336</v>
      </c>
      <c r="AF10" s="80">
        <f t="shared" si="1"/>
        <v>67.884722222222223</v>
      </c>
    </row>
    <row r="11" spans="1:33" ht="17.100000000000001" customHeight="1" x14ac:dyDescent="0.2">
      <c r="A11" s="135" t="s">
        <v>3</v>
      </c>
      <c r="B11" s="13">
        <f>[7]Junho!$E$5</f>
        <v>52.625</v>
      </c>
      <c r="C11" s="13">
        <f>[7]Junho!$E$6</f>
        <v>62.555555555555557</v>
      </c>
      <c r="D11" s="13">
        <f>[7]Junho!$E$7</f>
        <v>70.5</v>
      </c>
      <c r="E11" s="13">
        <f>[7]Junho!$E$8</f>
        <v>59.615384615384613</v>
      </c>
      <c r="F11" s="13">
        <f>[7]Junho!$E$9</f>
        <v>63.666666666666664</v>
      </c>
      <c r="G11" s="13">
        <f>[7]Junho!$E$10</f>
        <v>62.714285714285715</v>
      </c>
      <c r="H11" s="13">
        <f>[7]Junho!$E$11</f>
        <v>65</v>
      </c>
      <c r="I11" s="13">
        <f>[7]Junho!$E$12</f>
        <v>59.7</v>
      </c>
      <c r="J11" s="13">
        <f>[7]Junho!$E$13</f>
        <v>61.25</v>
      </c>
      <c r="K11" s="13">
        <f>[7]Junho!$E$14</f>
        <v>49.5</v>
      </c>
      <c r="L11" s="13">
        <f>[7]Junho!$E$15</f>
        <v>51.714285714285715</v>
      </c>
      <c r="M11" s="13">
        <f>[7]Junho!$E$16</f>
        <v>46.615384615384613</v>
      </c>
      <c r="N11" s="13">
        <f>[7]Junho!$E$17</f>
        <v>65.857142857142861</v>
      </c>
      <c r="O11" s="13">
        <f>[7]Junho!$E$18</f>
        <v>66.454545454545453</v>
      </c>
      <c r="P11" s="13">
        <f>[7]Junho!$E$19</f>
        <v>62.333333333333336</v>
      </c>
      <c r="Q11" s="13">
        <f>[7]Junho!$E$20</f>
        <v>58.25</v>
      </c>
      <c r="R11" s="13">
        <f>[7]Junho!$E$21</f>
        <v>58.473684210526315</v>
      </c>
      <c r="S11" s="13">
        <f>[7]Junho!$E$22</f>
        <v>62.61904761904762</v>
      </c>
      <c r="T11" s="13">
        <f>[7]Junho!$E$23</f>
        <v>57.045454545454547</v>
      </c>
      <c r="U11" s="13">
        <f>[7]Junho!$E$24</f>
        <v>55.909090909090907</v>
      </c>
      <c r="V11" s="13">
        <f>[7]Junho!$E$25</f>
        <v>54</v>
      </c>
      <c r="W11" s="13">
        <f>[7]Junho!$E$26</f>
        <v>48.421052631578945</v>
      </c>
      <c r="X11" s="13">
        <f>[7]Junho!$E$27</f>
        <v>49.6</v>
      </c>
      <c r="Y11" s="13">
        <f>[7]Junho!$E$28</f>
        <v>50.222222222222221</v>
      </c>
      <c r="Z11" s="13">
        <f>[7]Junho!$E$29</f>
        <v>50.7</v>
      </c>
      <c r="AA11" s="13">
        <f>[7]Junho!$E$30</f>
        <v>48.761904761904759</v>
      </c>
      <c r="AB11" s="13">
        <f>[7]Junho!$E$31</f>
        <v>45.842105263157897</v>
      </c>
      <c r="AC11" s="13">
        <f>[7]Junho!$E$32</f>
        <v>43.578947368421055</v>
      </c>
      <c r="AD11" s="13">
        <f>[7]Junho!$E$33</f>
        <v>49.38095238095238</v>
      </c>
      <c r="AE11" s="13">
        <f>[7]Junho!$E$34</f>
        <v>53.5</v>
      </c>
      <c r="AF11" s="80">
        <f t="shared" si="1"/>
        <v>56.213534881298045</v>
      </c>
    </row>
    <row r="12" spans="1:33" ht="17.100000000000001" customHeight="1" x14ac:dyDescent="0.2">
      <c r="A12" s="135" t="s">
        <v>4</v>
      </c>
      <c r="B12" s="13">
        <f>[8]Junho!$E$5</f>
        <v>63.875</v>
      </c>
      <c r="C12" s="13">
        <f>[8]Junho!$E$6</f>
        <v>62.583333333333336</v>
      </c>
      <c r="D12" s="13">
        <f>[8]Junho!$E$7</f>
        <v>86.958333333333329</v>
      </c>
      <c r="E12" s="13">
        <f>[8]Junho!$E$8</f>
        <v>83.625</v>
      </c>
      <c r="F12" s="13">
        <f>[8]Junho!$E$9</f>
        <v>75.041666666666671</v>
      </c>
      <c r="G12" s="13">
        <f>[8]Junho!$E$10</f>
        <v>84.125</v>
      </c>
      <c r="H12" s="13">
        <f>[8]Junho!$E$11</f>
        <v>82.916666666666671</v>
      </c>
      <c r="I12" s="13">
        <f>[8]Junho!$E$12</f>
        <v>78.125</v>
      </c>
      <c r="J12" s="13">
        <f>[8]Junho!$E$13</f>
        <v>70.375</v>
      </c>
      <c r="K12" s="13">
        <f>[8]Junho!$E$14</f>
        <v>60.208333333333336</v>
      </c>
      <c r="L12" s="13">
        <f>[8]Junho!$E$15</f>
        <v>58.958333333333336</v>
      </c>
      <c r="M12" s="13">
        <f>[8]Junho!$E$16</f>
        <v>58.916666666666664</v>
      </c>
      <c r="N12" s="13">
        <f>[8]Junho!$E$17</f>
        <v>80.041666666666671</v>
      </c>
      <c r="O12" s="13">
        <f>[8]Junho!$E$18</f>
        <v>84.75</v>
      </c>
      <c r="P12" s="13">
        <f>[8]Junho!$E$19</f>
        <v>69.875</v>
      </c>
      <c r="Q12" s="13">
        <f>[8]Junho!$E$20</f>
        <v>70.625</v>
      </c>
      <c r="R12" s="13">
        <f>[8]Junho!$E$21</f>
        <v>73.333333333333329</v>
      </c>
      <c r="S12" s="13">
        <f>[8]Junho!$E$22</f>
        <v>71.333333333333329</v>
      </c>
      <c r="T12" s="13">
        <f>[8]Junho!$E$23</f>
        <v>60.041666666666664</v>
      </c>
      <c r="U12" s="13">
        <f>[8]Junho!$E$24</f>
        <v>47.291666666666664</v>
      </c>
      <c r="V12" s="13">
        <f>[8]Junho!$E$25</f>
        <v>48.041666666666664</v>
      </c>
      <c r="W12" s="13">
        <f>[8]Junho!$E$26</f>
        <v>48.541666666666664</v>
      </c>
      <c r="X12" s="13">
        <f>[8]Junho!$E$27</f>
        <v>53.375</v>
      </c>
      <c r="Y12" s="13">
        <f>[8]Junho!$E$28</f>
        <v>45.5</v>
      </c>
      <c r="Z12" s="13">
        <f>[8]Junho!$E$29</f>
        <v>42.333333333333336</v>
      </c>
      <c r="AA12" s="13">
        <f>[8]Junho!$E$30</f>
        <v>40.416666666666664</v>
      </c>
      <c r="AB12" s="13">
        <f>[8]Junho!$E$31</f>
        <v>41.5</v>
      </c>
      <c r="AC12" s="13">
        <f>[8]Junho!$E$32</f>
        <v>42.208333333333336</v>
      </c>
      <c r="AD12" s="13">
        <f>[8]Junho!$E$33</f>
        <v>41.625</v>
      </c>
      <c r="AE12" s="13">
        <f>[8]Junho!$E$34</f>
        <v>47.166666666666664</v>
      </c>
      <c r="AF12" s="80">
        <f t="shared" si="1"/>
        <v>62.456944444444453</v>
      </c>
      <c r="AG12" s="19" t="s">
        <v>54</v>
      </c>
    </row>
    <row r="13" spans="1:33" ht="17.100000000000001" customHeight="1" x14ac:dyDescent="0.2">
      <c r="A13" s="135" t="s">
        <v>5</v>
      </c>
      <c r="B13" s="13">
        <f>[9]Junho!$E$5</f>
        <v>83</v>
      </c>
      <c r="C13" s="13">
        <f>[9]Junho!$E$6</f>
        <v>86.4</v>
      </c>
      <c r="D13" s="13">
        <f>[9]Junho!$E$7</f>
        <v>82.666666666666671</v>
      </c>
      <c r="E13" s="13">
        <f>[9]Junho!$E$8</f>
        <v>83.875</v>
      </c>
      <c r="F13" s="13">
        <f>[9]Junho!$E$9</f>
        <v>81.285714285714292</v>
      </c>
      <c r="G13" s="13">
        <f>[9]Junho!$E$10</f>
        <v>75.375</v>
      </c>
      <c r="H13" s="13">
        <f>[9]Junho!$E$11</f>
        <v>78.625</v>
      </c>
      <c r="I13" s="13">
        <f>[9]Junho!$E$12</f>
        <v>72</v>
      </c>
      <c r="J13" s="13">
        <f>[9]Junho!$E$13</f>
        <v>73.07692307692308</v>
      </c>
      <c r="K13" s="13">
        <f>[9]Junho!$E$14</f>
        <v>77.2</v>
      </c>
      <c r="L13" s="13">
        <f>[9]Junho!$E$15</f>
        <v>68.625</v>
      </c>
      <c r="M13" s="13">
        <f>[9]Junho!$E$16</f>
        <v>78.888888888888886</v>
      </c>
      <c r="N13" s="13">
        <f>[9]Junho!$E$17</f>
        <v>72.181818181818187</v>
      </c>
      <c r="O13" s="13">
        <f>[9]Junho!$E$18</f>
        <v>61.833333333333336</v>
      </c>
      <c r="P13" s="13">
        <f>[9]Junho!$E$19</f>
        <v>63.6875</v>
      </c>
      <c r="Q13" s="13">
        <f>[9]Junho!$E$20</f>
        <v>63.473684210526315</v>
      </c>
      <c r="R13" s="13">
        <f>[9]Junho!$E$21</f>
        <v>54.85</v>
      </c>
      <c r="S13" s="13">
        <f>[9]Junho!$E$22</f>
        <v>63.875</v>
      </c>
      <c r="T13" s="13">
        <f>[9]Junho!$E$23</f>
        <v>73.36363636363636</v>
      </c>
      <c r="U13" s="13">
        <f>[9]Junho!$E$24</f>
        <v>71.095238095238102</v>
      </c>
      <c r="V13" s="13">
        <f>[9]Junho!$E$25</f>
        <v>62</v>
      </c>
      <c r="W13" s="13">
        <f>[9]Junho!$E$26</f>
        <v>64.15789473684211</v>
      </c>
      <c r="X13" s="13">
        <f>[9]Junho!$E$27</f>
        <v>65.1875</v>
      </c>
      <c r="Y13" s="13">
        <f>[9]Junho!$E$28</f>
        <v>63</v>
      </c>
      <c r="Z13" s="13">
        <f>[9]Junho!$E$29</f>
        <v>80.25</v>
      </c>
      <c r="AA13" s="13">
        <f>[9]Junho!$E$30</f>
        <v>78.166666666666671</v>
      </c>
      <c r="AB13" s="13">
        <f>[9]Junho!$E$31</f>
        <v>68.285714285714292</v>
      </c>
      <c r="AC13" s="13">
        <f>[9]Junho!$E$32</f>
        <v>61</v>
      </c>
      <c r="AD13" s="13">
        <f>[9]Junho!$E$33</f>
        <v>58</v>
      </c>
      <c r="AE13" s="13">
        <f>[9]Junho!$E$34</f>
        <v>61.833333333333336</v>
      </c>
      <c r="AF13" s="80">
        <f t="shared" si="1"/>
        <v>70.908650404176711</v>
      </c>
    </row>
    <row r="14" spans="1:33" ht="17.100000000000001" customHeight="1" x14ac:dyDescent="0.2">
      <c r="A14" s="135" t="s">
        <v>50</v>
      </c>
      <c r="B14" s="13">
        <f>[10]Junho!$E$5</f>
        <v>67</v>
      </c>
      <c r="C14" s="13">
        <f>[10]Junho!$E$6</f>
        <v>75.375</v>
      </c>
      <c r="D14" s="13">
        <f>[10]Junho!$E$7</f>
        <v>87.625</v>
      </c>
      <c r="E14" s="13">
        <f>[10]Junho!$E$8</f>
        <v>78.625</v>
      </c>
      <c r="F14" s="13">
        <f>[10]Junho!$E$9</f>
        <v>78.166666666666671</v>
      </c>
      <c r="G14" s="13">
        <f>[10]Junho!$E$10</f>
        <v>89.833333333333329</v>
      </c>
      <c r="H14" s="13">
        <f>[10]Junho!$E$11</f>
        <v>89.625</v>
      </c>
      <c r="I14" s="13">
        <f>[10]Junho!$E$12</f>
        <v>78.833333333333329</v>
      </c>
      <c r="J14" s="13">
        <f>[10]Junho!$E$13</f>
        <v>69.458333333333329</v>
      </c>
      <c r="K14" s="13">
        <f>[10]Junho!$E$14</f>
        <v>61.041666666666664</v>
      </c>
      <c r="L14" s="13">
        <f>[10]Junho!$E$15</f>
        <v>60.041666666666664</v>
      </c>
      <c r="M14" s="13">
        <f>[10]Junho!$E$16</f>
        <v>63.458333333333336</v>
      </c>
      <c r="N14" s="13">
        <f>[10]Junho!$E$17</f>
        <v>79.416666666666671</v>
      </c>
      <c r="O14" s="13">
        <f>[10]Junho!$E$18</f>
        <v>81.375</v>
      </c>
      <c r="P14" s="13">
        <f>[10]Junho!$E$19</f>
        <v>64.791666666666671</v>
      </c>
      <c r="Q14" s="13">
        <f>[10]Junho!$E$20</f>
        <v>64.375</v>
      </c>
      <c r="R14" s="13">
        <f>[10]Junho!$E$21</f>
        <v>69.75</v>
      </c>
      <c r="S14" s="13">
        <f>[10]Junho!$E$22</f>
        <v>64.666666666666671</v>
      </c>
      <c r="T14" s="13">
        <f>[10]Junho!$E$23</f>
        <v>59.041666666666664</v>
      </c>
      <c r="U14" s="13">
        <f>[10]Junho!$E$24</f>
        <v>51.916666666666664</v>
      </c>
      <c r="V14" s="13">
        <f>[10]Junho!$E$25</f>
        <v>46.791666666666664</v>
      </c>
      <c r="W14" s="13">
        <f>[10]Junho!$E$26</f>
        <v>54.291666666666664</v>
      </c>
      <c r="X14" s="13">
        <f>[10]Junho!$E$27</f>
        <v>55.625</v>
      </c>
      <c r="Y14" s="13">
        <f>[10]Junho!$E$28</f>
        <v>48</v>
      </c>
      <c r="Z14" s="13">
        <f>[10]Junho!$E$29</f>
        <v>44.333333333333336</v>
      </c>
      <c r="AA14" s="13">
        <f>[10]Junho!$E$30</f>
        <v>46.333333333333336</v>
      </c>
      <c r="AB14" s="13">
        <f>[10]Junho!$E$31</f>
        <v>51.208333333333336</v>
      </c>
      <c r="AC14" s="13">
        <f>[10]Junho!$E$32</f>
        <v>50</v>
      </c>
      <c r="AD14" s="13">
        <f>[10]Junho!$E$33</f>
        <v>50.041666666666664</v>
      </c>
      <c r="AE14" s="13">
        <f>[10]Junho!$E$34</f>
        <v>54.166666666666664</v>
      </c>
      <c r="AF14" s="80">
        <f>AVERAGE(B14:AE14)</f>
        <v>64.506944444444457</v>
      </c>
    </row>
    <row r="15" spans="1:33" ht="17.100000000000001" customHeight="1" x14ac:dyDescent="0.2">
      <c r="A15" s="135" t="s">
        <v>6</v>
      </c>
      <c r="B15" s="13">
        <f>[11]Junho!$E$5</f>
        <v>79.25</v>
      </c>
      <c r="C15" s="13">
        <f>[11]Junho!$E$6</f>
        <v>83.291666666666671</v>
      </c>
      <c r="D15" s="13">
        <f>[11]Junho!$E$7</f>
        <v>83.916666666666671</v>
      </c>
      <c r="E15" s="13">
        <f>[11]Junho!$E$8</f>
        <v>81.541666666666671</v>
      </c>
      <c r="F15" s="13">
        <f>[11]Junho!$E$9</f>
        <v>85.583333333333329</v>
      </c>
      <c r="G15" s="13">
        <f>[11]Junho!$E$10</f>
        <v>87.583333333333329</v>
      </c>
      <c r="H15" s="13">
        <f>[11]Junho!$E$11</f>
        <v>81.833333333333329</v>
      </c>
      <c r="I15" s="13">
        <f>[11]Junho!$E$12</f>
        <v>82.208333333333329</v>
      </c>
      <c r="J15" s="13">
        <f>[11]Junho!$E$13</f>
        <v>78.291666666666671</v>
      </c>
      <c r="K15" s="13">
        <f>[11]Junho!$E$14</f>
        <v>75.75</v>
      </c>
      <c r="L15" s="13">
        <f>[11]Junho!$E$15</f>
        <v>76.541666666666671</v>
      </c>
      <c r="M15" s="13">
        <f>[11]Junho!$E$16</f>
        <v>78.208333333333329</v>
      </c>
      <c r="N15" s="13">
        <f>[11]Junho!$E$17</f>
        <v>82.25</v>
      </c>
      <c r="O15" s="13">
        <f>[11]Junho!$E$18</f>
        <v>71.583333333333329</v>
      </c>
      <c r="P15" s="13">
        <f>[11]Junho!$E$19</f>
        <v>59.708333333333336</v>
      </c>
      <c r="Q15" s="13">
        <f>[11]Junho!$E$20</f>
        <v>64.166666666666671</v>
      </c>
      <c r="R15" s="13">
        <f>[11]Junho!$E$21</f>
        <v>72.166666666666671</v>
      </c>
      <c r="S15" s="13">
        <f>[11]Junho!$E$22</f>
        <v>73.041666666666671</v>
      </c>
      <c r="T15" s="13">
        <f>[11]Junho!$E$23</f>
        <v>70.875</v>
      </c>
      <c r="U15" s="13">
        <f>[11]Junho!$E$24</f>
        <v>70.75</v>
      </c>
      <c r="V15" s="13">
        <f>[11]Junho!$E$25</f>
        <v>72.666666666666671</v>
      </c>
      <c r="W15" s="13">
        <f>[11]Junho!$E$26</f>
        <v>68.75</v>
      </c>
      <c r="X15" s="13">
        <f>[11]Junho!$E$27</f>
        <v>72.583333333333329</v>
      </c>
      <c r="Y15" s="13">
        <f>[11]Junho!$E$28</f>
        <v>70.25</v>
      </c>
      <c r="Z15" s="13">
        <f>[11]Junho!$E$29</f>
        <v>69</v>
      </c>
      <c r="AA15" s="13">
        <f>[11]Junho!$E$30</f>
        <v>67.916666666666671</v>
      </c>
      <c r="AB15" s="13">
        <f>[11]Junho!$E$31</f>
        <v>69.583333333333329</v>
      </c>
      <c r="AC15" s="13">
        <f>[11]Junho!$E$32</f>
        <v>67.541666666666671</v>
      </c>
      <c r="AD15" s="13">
        <f>[11]Junho!$E$33</f>
        <v>67.916666666666671</v>
      </c>
      <c r="AE15" s="13">
        <f>[11]Junho!$E$34</f>
        <v>70.75</v>
      </c>
      <c r="AF15" s="80">
        <f t="shared" ref="AF15:AF31" si="3">AVERAGE(B15:AE15)</f>
        <v>74.516666666666666</v>
      </c>
    </row>
    <row r="16" spans="1:33" ht="17.100000000000001" customHeight="1" x14ac:dyDescent="0.2">
      <c r="A16" s="135" t="s">
        <v>7</v>
      </c>
      <c r="B16" s="13">
        <f>[12]Junho!$E$5</f>
        <v>80.875</v>
      </c>
      <c r="C16" s="13">
        <f>[12]Junho!$E$6</f>
        <v>92.583333333333329</v>
      </c>
      <c r="D16" s="13">
        <f>[12]Junho!$E$7</f>
        <v>92.75</v>
      </c>
      <c r="E16" s="13">
        <f>[12]Junho!$E$8</f>
        <v>93.5</v>
      </c>
      <c r="F16" s="13">
        <f>[12]Junho!$E$9</f>
        <v>95.458333333333329</v>
      </c>
      <c r="G16" s="13">
        <f>[12]Junho!$E$10</f>
        <v>85.458333333333329</v>
      </c>
      <c r="H16" s="13">
        <f>[12]Junho!$E$11</f>
        <v>91.541666666666671</v>
      </c>
      <c r="I16" s="13">
        <f>[12]Junho!$E$12</f>
        <v>81.75</v>
      </c>
      <c r="J16" s="13">
        <f>[12]Junho!$E$13</f>
        <v>76.416666666666671</v>
      </c>
      <c r="K16" s="13">
        <f>[12]Junho!$E$14</f>
        <v>78.318181818181813</v>
      </c>
      <c r="L16" s="13">
        <f>[12]Junho!$E$15</f>
        <v>82.791666666666671</v>
      </c>
      <c r="M16" s="13">
        <f>[12]Junho!$E$16</f>
        <v>87.916666666666671</v>
      </c>
      <c r="N16" s="13">
        <f>[12]Junho!$E$17</f>
        <v>85</v>
      </c>
      <c r="O16" s="13">
        <f>[12]Junho!$E$18</f>
        <v>75.583333333333329</v>
      </c>
      <c r="P16" s="13">
        <f>[12]Junho!$E$19</f>
        <v>70.333333333333329</v>
      </c>
      <c r="Q16" s="13">
        <f>[12]Junho!$E$20</f>
        <v>72.791666666666671</v>
      </c>
      <c r="R16" s="13">
        <f>[12]Junho!$E$21</f>
        <v>73.291666666666671</v>
      </c>
      <c r="S16" s="13">
        <f>[12]Junho!$E$22</f>
        <v>72.375</v>
      </c>
      <c r="T16" s="13">
        <f>[12]Junho!$E$23</f>
        <v>74.75</v>
      </c>
      <c r="U16" s="13">
        <f>[12]Junho!$E$24</f>
        <v>66.458333333333329</v>
      </c>
      <c r="V16" s="13">
        <f>[12]Junho!$E$25</f>
        <v>57</v>
      </c>
      <c r="W16" s="13">
        <f>[12]Junho!$E$26</f>
        <v>58.208333333333336</v>
      </c>
      <c r="X16" s="13">
        <f>[12]Junho!$E$27</f>
        <v>56.75</v>
      </c>
      <c r="Y16" s="13">
        <f>[12]Junho!$E$28</f>
        <v>66.666666666666671</v>
      </c>
      <c r="Z16" s="13">
        <f>[12]Junho!$E$29</f>
        <v>75.916666666666671</v>
      </c>
      <c r="AA16" s="13">
        <f>[12]Junho!$E$30</f>
        <v>81.125</v>
      </c>
      <c r="AB16" s="13">
        <f>[12]Junho!$E$31</f>
        <v>67</v>
      </c>
      <c r="AC16" s="13">
        <f>[12]Junho!$E$32</f>
        <v>61.541666666666664</v>
      </c>
      <c r="AD16" s="13">
        <f>[12]Junho!$E$33</f>
        <v>64.291666666666671</v>
      </c>
      <c r="AE16" s="13">
        <f>[12]Junho!$E$34</f>
        <v>63.166666666666664</v>
      </c>
      <c r="AF16" s="80">
        <f t="shared" si="3"/>
        <v>76.053661616161591</v>
      </c>
    </row>
    <row r="17" spans="1:36" ht="17.100000000000001" customHeight="1" x14ac:dyDescent="0.2">
      <c r="A17" s="135" t="s">
        <v>8</v>
      </c>
      <c r="B17" s="13">
        <f>[13]Junho!$E$5</f>
        <v>84.583333333333329</v>
      </c>
      <c r="C17" s="13">
        <f>[13]Junho!$E$6</f>
        <v>95</v>
      </c>
      <c r="D17" s="13">
        <f>[13]Junho!$E$7</f>
        <v>91.625</v>
      </c>
      <c r="E17" s="13">
        <f>[13]Junho!$E$8</f>
        <v>88.833333333333329</v>
      </c>
      <c r="F17" s="13">
        <f>[13]Junho!$E$9</f>
        <v>94.61904761904762</v>
      </c>
      <c r="G17" s="13">
        <f>[13]Junho!$E$10</f>
        <v>85.541666666666671</v>
      </c>
      <c r="H17" s="13">
        <f>[13]Junho!$E$11</f>
        <v>83.375</v>
      </c>
      <c r="I17" s="13">
        <f>[13]Junho!$E$12</f>
        <v>76.625</v>
      </c>
      <c r="J17" s="13">
        <f>[13]Junho!$E$13</f>
        <v>79.458333333333329</v>
      </c>
      <c r="K17" s="13">
        <f>[13]Junho!$E$14</f>
        <v>81.125</v>
      </c>
      <c r="L17" s="13">
        <f>[13]Junho!$E$15</f>
        <v>76.458333333333329</v>
      </c>
      <c r="M17" s="13">
        <f>[13]Junho!$E$16</f>
        <v>81.375</v>
      </c>
      <c r="N17" s="13">
        <f>[13]Junho!$E$17</f>
        <v>80.875</v>
      </c>
      <c r="O17" s="13">
        <f>[13]Junho!$E$18</f>
        <v>77.625</v>
      </c>
      <c r="P17" s="13">
        <f>[13]Junho!$E$19</f>
        <v>79.875</v>
      </c>
      <c r="Q17" s="13">
        <f>[13]Junho!$E$20</f>
        <v>76.708333333333329</v>
      </c>
      <c r="R17" s="13">
        <f>[13]Junho!$E$21</f>
        <v>80.375</v>
      </c>
      <c r="S17" s="13">
        <f>[13]Junho!$E$22</f>
        <v>80.833333333333329</v>
      </c>
      <c r="T17" s="13">
        <f>[13]Junho!$E$23</f>
        <v>78.625</v>
      </c>
      <c r="U17" s="13">
        <f>[13]Junho!$E$24</f>
        <v>75.833333333333329</v>
      </c>
      <c r="V17" s="13">
        <f>[13]Junho!$E$25</f>
        <v>73.416666666666671</v>
      </c>
      <c r="W17" s="13">
        <f>[13]Junho!$E$26</f>
        <v>74.25</v>
      </c>
      <c r="X17" s="13">
        <f>[13]Junho!$E$27</f>
        <v>60.166666666666664</v>
      </c>
      <c r="Y17" s="13">
        <f>[13]Junho!$E$28</f>
        <v>74.208333333333329</v>
      </c>
      <c r="Z17" s="13">
        <f>[13]Junho!$E$29</f>
        <v>84.958333333333329</v>
      </c>
      <c r="AA17" s="13">
        <f>[13]Junho!$E$30</f>
        <v>87.791666666666671</v>
      </c>
      <c r="AB17" s="13">
        <f>[13]Junho!$E$31</f>
        <v>78.2</v>
      </c>
      <c r="AC17" s="13">
        <f>[13]Junho!$E$32</f>
        <v>76.875</v>
      </c>
      <c r="AD17" s="13">
        <f>[13]Junho!$E$33</f>
        <v>70.916666666666671</v>
      </c>
      <c r="AE17" s="13">
        <f>[13]Junho!$E$34</f>
        <v>71</v>
      </c>
      <c r="AF17" s="80">
        <f t="shared" si="3"/>
        <v>80.038412698412685</v>
      </c>
      <c r="AI17" s="19" t="s">
        <v>54</v>
      </c>
    </row>
    <row r="18" spans="1:36" ht="17.100000000000001" customHeight="1" x14ac:dyDescent="0.2">
      <c r="A18" s="135" t="s">
        <v>9</v>
      </c>
      <c r="B18" s="13">
        <f>[14]Junho!$E$5</f>
        <v>69.666666666666671</v>
      </c>
      <c r="C18" s="13">
        <f>[14]Junho!$E$6</f>
        <v>89.5</v>
      </c>
      <c r="D18" s="13">
        <f>[14]Junho!$E$7</f>
        <v>89.041666666666671</v>
      </c>
      <c r="E18" s="13">
        <f>[14]Junho!$E$8</f>
        <v>88.5</v>
      </c>
      <c r="F18" s="13">
        <f>[14]Junho!$E$9</f>
        <v>90.958333333333329</v>
      </c>
      <c r="G18" s="13">
        <f>[14]Junho!$E$10</f>
        <v>78.708333333333329</v>
      </c>
      <c r="H18" s="13">
        <f>[14]Junho!$E$11</f>
        <v>89.083333333333329</v>
      </c>
      <c r="I18" s="13">
        <f>[14]Junho!$E$12</f>
        <v>74.875</v>
      </c>
      <c r="J18" s="13">
        <f>[14]Junho!$E$13</f>
        <v>71.333333333333329</v>
      </c>
      <c r="K18" s="13">
        <f>[14]Junho!$E$14</f>
        <v>66.958333333333329</v>
      </c>
      <c r="L18" s="13">
        <f>[14]Junho!$E$15</f>
        <v>71.041666666666671</v>
      </c>
      <c r="M18" s="13">
        <f>[14]Junho!$E$16</f>
        <v>83.333333333333329</v>
      </c>
      <c r="N18" s="13">
        <f>[14]Junho!$E$17</f>
        <v>82.541666666666671</v>
      </c>
      <c r="O18" s="13">
        <f>[14]Junho!$E$18</f>
        <v>71.583333333333329</v>
      </c>
      <c r="P18" s="13">
        <f>[14]Junho!$E$19</f>
        <v>70.375</v>
      </c>
      <c r="Q18" s="13">
        <f>[14]Junho!$E$20</f>
        <v>71.416666666666671</v>
      </c>
      <c r="R18" s="13">
        <f>[14]Junho!$E$21</f>
        <v>76.25</v>
      </c>
      <c r="S18" s="13">
        <f>[14]Junho!$E$22</f>
        <v>74.083333333333329</v>
      </c>
      <c r="T18" s="13">
        <f>[14]Junho!$E$23</f>
        <v>73.583333333333329</v>
      </c>
      <c r="U18" s="13">
        <f>[14]Junho!$E$24</f>
        <v>65.166666666666671</v>
      </c>
      <c r="V18" s="13">
        <f>[14]Junho!$E$25</f>
        <v>58</v>
      </c>
      <c r="W18" s="13">
        <f>[14]Junho!$E$26</f>
        <v>56.833333333333336</v>
      </c>
      <c r="X18" s="13">
        <f>[14]Junho!$E$27</f>
        <v>50.875</v>
      </c>
      <c r="Y18" s="13">
        <f>[14]Junho!$E$28</f>
        <v>56.5</v>
      </c>
      <c r="Z18" s="13">
        <f>[14]Junho!$E$29</f>
        <v>60.875</v>
      </c>
      <c r="AA18" s="13">
        <f>[14]Junho!$E$30</f>
        <v>73.208333333333329</v>
      </c>
      <c r="AB18" s="13">
        <f>[14]Junho!$E$31</f>
        <v>66.791666666666671</v>
      </c>
      <c r="AC18" s="13">
        <f>[14]Junho!$E$32</f>
        <v>62</v>
      </c>
      <c r="AD18" s="13">
        <f>[14]Junho!$E$33</f>
        <v>54.458333333333336</v>
      </c>
      <c r="AE18" s="13">
        <f>[14]Junho!$E$34</f>
        <v>55.958333333333336</v>
      </c>
      <c r="AF18" s="80">
        <f t="shared" si="3"/>
        <v>71.45</v>
      </c>
    </row>
    <row r="19" spans="1:36" ht="17.100000000000001" customHeight="1" x14ac:dyDescent="0.2">
      <c r="A19" s="135" t="s">
        <v>49</v>
      </c>
      <c r="B19" s="13">
        <f>[15]Junho!$E$5</f>
        <v>88.066666666666663</v>
      </c>
      <c r="C19" s="13">
        <f>[15]Junho!$E$6</f>
        <v>91.36363636363636</v>
      </c>
      <c r="D19" s="13">
        <f>[15]Junho!$E$7</f>
        <v>89.75</v>
      </c>
      <c r="E19" s="13">
        <f>[15]Junho!$E$8</f>
        <v>88.5625</v>
      </c>
      <c r="F19" s="13">
        <f>[15]Junho!$E$9</f>
        <v>87.6875</v>
      </c>
      <c r="G19" s="13">
        <f>[15]Junho!$E$10</f>
        <v>85.739130434782609</v>
      </c>
      <c r="H19" s="13">
        <f>[15]Junho!$E$11</f>
        <v>88.25</v>
      </c>
      <c r="I19" s="13">
        <f>[15]Junho!$E$12</f>
        <v>74.166666666666671</v>
      </c>
      <c r="J19" s="13">
        <f>[15]Junho!$E$13</f>
        <v>79.869565217391298</v>
      </c>
      <c r="K19" s="13">
        <f>[15]Junho!$E$14</f>
        <v>77.291666666666671</v>
      </c>
      <c r="L19" s="13">
        <f>[15]Junho!$E$15</f>
        <v>75.476190476190482</v>
      </c>
      <c r="M19" s="13">
        <f>[15]Junho!$E$16</f>
        <v>82.047619047619051</v>
      </c>
      <c r="N19" s="13">
        <f>[15]Junho!$E$17</f>
        <v>81.75</v>
      </c>
      <c r="O19" s="13">
        <f>[15]Junho!$E$18</f>
        <v>73.458333333333329</v>
      </c>
      <c r="P19" s="13">
        <f>[15]Junho!$E$19</f>
        <v>68.791666666666671</v>
      </c>
      <c r="Q19" s="13">
        <f>[15]Junho!$E$20</f>
        <v>68.375</v>
      </c>
      <c r="R19" s="13">
        <f>[15]Junho!$E$21</f>
        <v>71.083333333333329</v>
      </c>
      <c r="S19" s="13">
        <f>[15]Junho!$E$22</f>
        <v>68.916666666666671</v>
      </c>
      <c r="T19" s="13">
        <f>[15]Junho!$E$23</f>
        <v>69.181818181818187</v>
      </c>
      <c r="U19" s="13">
        <f>[15]Junho!$E$24</f>
        <v>65.521739130434781</v>
      </c>
      <c r="V19" s="13">
        <f>[15]Junho!$E$25</f>
        <v>67.36363636363636</v>
      </c>
      <c r="W19" s="13">
        <f>[15]Junho!$E$26</f>
        <v>69</v>
      </c>
      <c r="X19" s="13">
        <f>[15]Junho!$E$27</f>
        <v>68.173913043478265</v>
      </c>
      <c r="Y19" s="13">
        <f>[15]Junho!$E$28</f>
        <v>73.375</v>
      </c>
      <c r="Z19" s="13">
        <f>[15]Junho!$E$29</f>
        <v>85.928571428571431</v>
      </c>
      <c r="AA19" s="13">
        <f>[15]Junho!$E$30</f>
        <v>76.681818181818187</v>
      </c>
      <c r="AB19" s="13">
        <f>[15]Junho!$E$31</f>
        <v>69.166666666666671</v>
      </c>
      <c r="AC19" s="13">
        <f>[15]Junho!$E$32</f>
        <v>66.272727272727266</v>
      </c>
      <c r="AD19" s="13">
        <f>[15]Junho!$E$33</f>
        <v>63.363636363636367</v>
      </c>
      <c r="AE19" s="13">
        <f>[15]Junho!$E$34</f>
        <v>68.826086956521735</v>
      </c>
      <c r="AF19" s="80">
        <f t="shared" si="3"/>
        <v>76.116725170964301</v>
      </c>
    </row>
    <row r="20" spans="1:36" ht="17.100000000000001" customHeight="1" x14ac:dyDescent="0.2">
      <c r="A20" s="135" t="s">
        <v>10</v>
      </c>
      <c r="B20" s="13">
        <f>[16]Junho!$E$5</f>
        <v>80.166666666666671</v>
      </c>
      <c r="C20" s="13">
        <f>[16]Junho!$E$6</f>
        <v>92.666666666666671</v>
      </c>
      <c r="D20" s="13">
        <f>[16]Junho!$E$7</f>
        <v>94.041666666666671</v>
      </c>
      <c r="E20" s="13">
        <f>[16]Junho!$E$8</f>
        <v>93.916666666666671</v>
      </c>
      <c r="F20" s="13">
        <f>[16]Junho!$E$9</f>
        <v>95.791666666666671</v>
      </c>
      <c r="G20" s="13">
        <f>[16]Junho!$E$10</f>
        <v>85.708333333333329</v>
      </c>
      <c r="H20" s="13">
        <f>[16]Junho!$E$11</f>
        <v>87.208333333333329</v>
      </c>
      <c r="I20" s="13">
        <f>[16]Junho!$E$12</f>
        <v>80.208333333333329</v>
      </c>
      <c r="J20" s="13">
        <f>[16]Junho!$E$13</f>
        <v>75.416666666666671</v>
      </c>
      <c r="K20" s="13">
        <f>[16]Junho!$E$14</f>
        <v>76.458333333333329</v>
      </c>
      <c r="L20" s="13">
        <f>[16]Junho!$E$15</f>
        <v>80.25</v>
      </c>
      <c r="M20" s="13">
        <f>[16]Junho!$E$16</f>
        <v>81</v>
      </c>
      <c r="N20" s="13">
        <f>[16]Junho!$E$17</f>
        <v>80.583333333333329</v>
      </c>
      <c r="O20" s="13">
        <f>[16]Junho!$E$18</f>
        <v>71.791666666666671</v>
      </c>
      <c r="P20" s="13">
        <f>[16]Junho!$E$19</f>
        <v>72.625</v>
      </c>
      <c r="Q20" s="13">
        <f>[16]Junho!$E$20</f>
        <v>71.666666666666671</v>
      </c>
      <c r="R20" s="13">
        <f>[16]Junho!$E$21</f>
        <v>73.375</v>
      </c>
      <c r="S20" s="13">
        <f>[16]Junho!$E$22</f>
        <v>77.041666666666671</v>
      </c>
      <c r="T20" s="13">
        <f>[16]Junho!$E$23</f>
        <v>76.875</v>
      </c>
      <c r="U20" s="13">
        <f>[16]Junho!$E$24</f>
        <v>72</v>
      </c>
      <c r="V20" s="13">
        <f>[16]Junho!$E$25</f>
        <v>68.208333333333329</v>
      </c>
      <c r="W20" s="13">
        <f>[16]Junho!$E$26</f>
        <v>65.25</v>
      </c>
      <c r="X20" s="13">
        <f>[16]Junho!$E$27</f>
        <v>54.458333333333336</v>
      </c>
      <c r="Y20" s="13">
        <f>[16]Junho!$E$28</f>
        <v>72.416666666666671</v>
      </c>
      <c r="Z20" s="13">
        <f>[16]Junho!$E$29</f>
        <v>85</v>
      </c>
      <c r="AA20" s="13">
        <f>[16]Junho!$E$30</f>
        <v>84.5</v>
      </c>
      <c r="AB20" s="13">
        <f>[16]Junho!$E$31</f>
        <v>76.208333333333329</v>
      </c>
      <c r="AC20" s="13">
        <f>[16]Junho!$E$32</f>
        <v>66.791666666666671</v>
      </c>
      <c r="AD20" s="13">
        <f>[16]Junho!$E$33</f>
        <v>69.708333333333329</v>
      </c>
      <c r="AE20" s="13">
        <f>[16]Junho!$E$34</f>
        <v>69.875</v>
      </c>
      <c r="AF20" s="80">
        <f t="shared" si="3"/>
        <v>77.706944444444446</v>
      </c>
      <c r="AJ20" s="19" t="s">
        <v>54</v>
      </c>
    </row>
    <row r="21" spans="1:36" ht="17.100000000000001" customHeight="1" x14ac:dyDescent="0.2">
      <c r="A21" s="135" t="s">
        <v>11</v>
      </c>
      <c r="B21" s="13">
        <f>[17]Junho!$E$5</f>
        <v>85.291666666666671</v>
      </c>
      <c r="C21" s="13">
        <f>[17]Junho!$E$6</f>
        <v>87.041666666666671</v>
      </c>
      <c r="D21" s="13">
        <f>[17]Junho!$E$7</f>
        <v>84.583333333333329</v>
      </c>
      <c r="E21" s="13">
        <f>[17]Junho!$E$8</f>
        <v>86.958333333333329</v>
      </c>
      <c r="F21" s="13">
        <f>[17]Junho!$E$9</f>
        <v>88.625</v>
      </c>
      <c r="G21" s="13">
        <f>[17]Junho!$E$10</f>
        <v>79.625</v>
      </c>
      <c r="H21" s="13">
        <f>[17]Junho!$E$11</f>
        <v>88.041666666666671</v>
      </c>
      <c r="I21" s="13">
        <f>[17]Junho!$E$12</f>
        <v>85.833333333333329</v>
      </c>
      <c r="J21" s="13">
        <f>[17]Junho!$E$13</f>
        <v>80.5</v>
      </c>
      <c r="K21" s="13">
        <f>[17]Junho!$E$14</f>
        <v>78.5</v>
      </c>
      <c r="L21" s="13">
        <f>[17]Junho!$E$15</f>
        <v>80.916666666666671</v>
      </c>
      <c r="M21" s="13">
        <f>[17]Junho!$E$16</f>
        <v>84.125</v>
      </c>
      <c r="N21" s="13">
        <f>[17]Junho!$E$17</f>
        <v>78.25</v>
      </c>
      <c r="O21" s="13">
        <f>[17]Junho!$E$18</f>
        <v>69.166666666666671</v>
      </c>
      <c r="P21" s="13">
        <f>[17]Junho!$E$19</f>
        <v>62.083333333333336</v>
      </c>
      <c r="Q21" s="13">
        <f>[17]Junho!$E$20</f>
        <v>65</v>
      </c>
      <c r="R21" s="13">
        <f>[17]Junho!$E$21</f>
        <v>69</v>
      </c>
      <c r="S21" s="13">
        <f>[17]Junho!$E$22</f>
        <v>71.75</v>
      </c>
      <c r="T21" s="13">
        <f>[17]Junho!$E$23</f>
        <v>76.833333333333329</v>
      </c>
      <c r="U21" s="13">
        <f>[17]Junho!$E$24</f>
        <v>68.416666666666671</v>
      </c>
      <c r="V21" s="13">
        <f>[17]Junho!$E$25</f>
        <v>69.583333333333329</v>
      </c>
      <c r="W21" s="13">
        <f>[17]Junho!$E$26</f>
        <v>68.5</v>
      </c>
      <c r="X21" s="13">
        <f>[17]Junho!$E$27</f>
        <v>69.875</v>
      </c>
      <c r="Y21" s="13">
        <f>[17]Junho!$E$28</f>
        <v>72.125</v>
      </c>
      <c r="Z21" s="13">
        <f>[17]Junho!$E$29</f>
        <v>77.875</v>
      </c>
      <c r="AA21" s="13">
        <f>[17]Junho!$E$30</f>
        <v>74.25</v>
      </c>
      <c r="AB21" s="13">
        <f>[17]Junho!$E$31</f>
        <v>71.708333333333329</v>
      </c>
      <c r="AC21" s="13">
        <f>[17]Junho!$E$32</f>
        <v>66.875</v>
      </c>
      <c r="AD21" s="13">
        <f>[17]Junho!$E$33</f>
        <v>68.083333333333329</v>
      </c>
      <c r="AE21" s="13">
        <f>[17]Junho!$E$34</f>
        <v>68.833333333333329</v>
      </c>
      <c r="AF21" s="80">
        <f t="shared" si="3"/>
        <v>75.941666666666663</v>
      </c>
    </row>
    <row r="22" spans="1:36" ht="17.100000000000001" customHeight="1" x14ac:dyDescent="0.2">
      <c r="A22" s="135" t="s">
        <v>12</v>
      </c>
      <c r="B22" s="13" t="str">
        <f>[18]Junho!$E$5</f>
        <v>*</v>
      </c>
      <c r="C22" s="13" t="str">
        <f>[18]Junho!$E$6</f>
        <v>*</v>
      </c>
      <c r="D22" s="13" t="str">
        <f>[18]Junho!$E$7</f>
        <v>*</v>
      </c>
      <c r="E22" s="13">
        <f>[18]Junho!$E$8</f>
        <v>87</v>
      </c>
      <c r="F22" s="13" t="str">
        <f>[18]Junho!$E$9</f>
        <v>*</v>
      </c>
      <c r="G22" s="13" t="str">
        <f>[18]Junho!$E$10</f>
        <v>*</v>
      </c>
      <c r="H22" s="13">
        <f>[18]Junho!$E$11</f>
        <v>89</v>
      </c>
      <c r="I22" s="13" t="str">
        <f>[18]Junho!$E$12</f>
        <v>*</v>
      </c>
      <c r="J22" s="13" t="str">
        <f>[18]Junho!$E$13</f>
        <v>*</v>
      </c>
      <c r="K22" s="13">
        <f>[18]Junho!$E$14</f>
        <v>89</v>
      </c>
      <c r="L22" s="13">
        <f>[18]Junho!$E$15</f>
        <v>64.090909090909093</v>
      </c>
      <c r="M22" s="13">
        <f>[18]Junho!$E$16</f>
        <v>81.166666666666671</v>
      </c>
      <c r="N22" s="13">
        <f>[18]Junho!$E$17</f>
        <v>70.083333333333329</v>
      </c>
      <c r="O22" s="13">
        <f>[18]Junho!$E$18</f>
        <v>61.25</v>
      </c>
      <c r="P22" s="13">
        <f>[18]Junho!$E$19</f>
        <v>55.272727272727273</v>
      </c>
      <c r="Q22" s="13">
        <f>[18]Junho!$E$20</f>
        <v>56</v>
      </c>
      <c r="R22" s="13">
        <f>[18]Junho!$E$21</f>
        <v>58.666666666666664</v>
      </c>
      <c r="S22" s="13">
        <f>[18]Junho!$E$22</f>
        <v>66.944444444444443</v>
      </c>
      <c r="T22" s="13">
        <f>[18]Junho!$E$23</f>
        <v>72.2</v>
      </c>
      <c r="U22" s="13">
        <f>[18]Junho!$E$24</f>
        <v>57.5</v>
      </c>
      <c r="V22" s="13">
        <f>[18]Junho!$E$25</f>
        <v>62.875</v>
      </c>
      <c r="W22" s="13">
        <f>[18]Junho!$E$26</f>
        <v>64.5</v>
      </c>
      <c r="X22" s="13">
        <f>[18]Junho!$E$27</f>
        <v>64.8125</v>
      </c>
      <c r="Y22" s="13">
        <f>[18]Junho!$E$28</f>
        <v>69.400000000000006</v>
      </c>
      <c r="Z22" s="13">
        <f>[18]Junho!$E$29</f>
        <v>82.857142857142861</v>
      </c>
      <c r="AA22" s="13">
        <f>[18]Junho!$E$30</f>
        <v>67.75</v>
      </c>
      <c r="AB22" s="13">
        <f>[18]Junho!$E$31</f>
        <v>74.411764705882348</v>
      </c>
      <c r="AC22" s="13">
        <f>[18]Junho!$E$32</f>
        <v>61.571428571428569</v>
      </c>
      <c r="AD22" s="13">
        <f>[18]Junho!$E$33</f>
        <v>61.8</v>
      </c>
      <c r="AE22" s="13">
        <f>[18]Junho!$E$34</f>
        <v>74.041666666666671</v>
      </c>
      <c r="AF22" s="80">
        <f t="shared" si="3"/>
        <v>69.22583696851602</v>
      </c>
    </row>
    <row r="23" spans="1:36" ht="17.100000000000001" customHeight="1" x14ac:dyDescent="0.2">
      <c r="A23" s="135" t="s">
        <v>13</v>
      </c>
      <c r="B23" s="13" t="str">
        <f>[19]Junho!$E$5</f>
        <v>*</v>
      </c>
      <c r="C23" s="13" t="str">
        <f>[19]Junho!$E$6</f>
        <v>*</v>
      </c>
      <c r="D23" s="13" t="str">
        <f>[19]Junho!$E$7</f>
        <v>*</v>
      </c>
      <c r="E23" s="13" t="str">
        <f>[19]Junho!$E$8</f>
        <v>*</v>
      </c>
      <c r="F23" s="13" t="str">
        <f>[19]Junho!$E$9</f>
        <v>*</v>
      </c>
      <c r="G23" s="13" t="str">
        <f>[19]Junho!$E$10</f>
        <v>*</v>
      </c>
      <c r="H23" s="13" t="str">
        <f>[19]Junho!$E$11</f>
        <v>*</v>
      </c>
      <c r="I23" s="13" t="str">
        <f>[19]Junho!$E$12</f>
        <v>*</v>
      </c>
      <c r="J23" s="13" t="str">
        <f>[19]Junho!$E$13</f>
        <v>*</v>
      </c>
      <c r="K23" s="13" t="str">
        <f>[19]Junho!$E$14</f>
        <v>*</v>
      </c>
      <c r="L23" s="13" t="str">
        <f>[19]Junho!$E$15</f>
        <v>*</v>
      </c>
      <c r="M23" s="13" t="str">
        <f>[19]Junho!$E$16</f>
        <v>*</v>
      </c>
      <c r="N23" s="13" t="str">
        <f>[19]Junho!$E$17</f>
        <v>*</v>
      </c>
      <c r="O23" s="13" t="str">
        <f>[19]Junho!$E$18</f>
        <v>*</v>
      </c>
      <c r="P23" s="13" t="str">
        <f>[19]Junho!$E$19</f>
        <v>*</v>
      </c>
      <c r="Q23" s="13" t="str">
        <f>[19]Junho!$E$20</f>
        <v>*</v>
      </c>
      <c r="R23" s="13" t="str">
        <f>[19]Junho!$E$21</f>
        <v>*</v>
      </c>
      <c r="S23" s="13" t="str">
        <f>[19]Junho!$E$22</f>
        <v>*</v>
      </c>
      <c r="T23" s="13" t="str">
        <f>[19]Junho!$E$23</f>
        <v>*</v>
      </c>
      <c r="U23" s="13" t="str">
        <f>[19]Junho!$E$24</f>
        <v>*</v>
      </c>
      <c r="V23" s="13" t="str">
        <f>[19]Junho!$E$25</f>
        <v>*</v>
      </c>
      <c r="W23" s="13" t="str">
        <f>[19]Junho!$E$26</f>
        <v>*</v>
      </c>
      <c r="X23" s="13" t="str">
        <f>[19]Junho!$E$27</f>
        <v>*</v>
      </c>
      <c r="Y23" s="13" t="str">
        <f>[19]Junho!$E$28</f>
        <v>*</v>
      </c>
      <c r="Z23" s="13" t="str">
        <f>[19]Junho!$E$29</f>
        <v>*</v>
      </c>
      <c r="AA23" s="13" t="str">
        <f>[19]Junho!$E$30</f>
        <v>*</v>
      </c>
      <c r="AB23" s="13" t="str">
        <f>[19]Junho!$E$31</f>
        <v>*</v>
      </c>
      <c r="AC23" s="13" t="str">
        <f>[19]Junho!$E$32</f>
        <v>*</v>
      </c>
      <c r="AD23" s="13" t="str">
        <f>[19]Junho!$E$33</f>
        <v>*</v>
      </c>
      <c r="AE23" s="13" t="str">
        <f>[19]Junho!$E$34</f>
        <v>*</v>
      </c>
      <c r="AF23" s="80" t="s">
        <v>131</v>
      </c>
    </row>
    <row r="24" spans="1:36" ht="17.100000000000001" customHeight="1" x14ac:dyDescent="0.2">
      <c r="A24" s="135" t="s">
        <v>14</v>
      </c>
      <c r="B24" s="13">
        <f>[20]Junho!$E$5</f>
        <v>57.5</v>
      </c>
      <c r="C24" s="13">
        <f>[20]Junho!$E$6</f>
        <v>64.916666666666671</v>
      </c>
      <c r="D24" s="13">
        <f>[20]Junho!$E$7</f>
        <v>72.375</v>
      </c>
      <c r="E24" s="13">
        <f>[20]Junho!$E$8</f>
        <v>74.166666666666671</v>
      </c>
      <c r="F24" s="13">
        <f>[20]Junho!$E$9</f>
        <v>69.833333333333329</v>
      </c>
      <c r="G24" s="13">
        <f>[20]Junho!$E$10</f>
        <v>72.25</v>
      </c>
      <c r="H24" s="13">
        <f>[20]Junho!$E$11</f>
        <v>74.458333333333329</v>
      </c>
      <c r="I24" s="13">
        <f>[20]Junho!$E$12</f>
        <v>71.541666666666671</v>
      </c>
      <c r="J24" s="13">
        <f>[20]Junho!$E$13</f>
        <v>69</v>
      </c>
      <c r="K24" s="13">
        <f>[20]Junho!$E$14</f>
        <v>61.166666666666664</v>
      </c>
      <c r="L24" s="13">
        <f>[20]Junho!$E$15</f>
        <v>57.791666666666664</v>
      </c>
      <c r="M24" s="13">
        <f>[20]Junho!$E$16</f>
        <v>54.166666666666664</v>
      </c>
      <c r="N24" s="13">
        <f>[20]Junho!$E$17</f>
        <v>72.375</v>
      </c>
      <c r="O24" s="13">
        <f>[20]Junho!$E$18</f>
        <v>68.791666666666671</v>
      </c>
      <c r="P24" s="13">
        <f>[20]Junho!$E$19</f>
        <v>68.791666666666671</v>
      </c>
      <c r="Q24" s="13">
        <f>[20]Junho!$E$20</f>
        <v>67</v>
      </c>
      <c r="R24" s="13">
        <f>[20]Junho!$E$21</f>
        <v>70.166666666666671</v>
      </c>
      <c r="S24" s="13">
        <f>[20]Junho!$E$22</f>
        <v>67.375</v>
      </c>
      <c r="T24" s="13">
        <f>[20]Junho!$E$23</f>
        <v>58.5</v>
      </c>
      <c r="U24" s="13">
        <f>[20]Junho!$E$24</f>
        <v>59.708333333333336</v>
      </c>
      <c r="V24" s="13">
        <f>[20]Junho!$E$25</f>
        <v>57.708333333333336</v>
      </c>
      <c r="W24" s="13">
        <f>[20]Junho!$E$26</f>
        <v>49.791666666666664</v>
      </c>
      <c r="X24" s="13">
        <f>[20]Junho!$E$27</f>
        <v>51.125</v>
      </c>
      <c r="Y24" s="13">
        <f>[20]Junho!$E$28</f>
        <v>49.708333333333336</v>
      </c>
      <c r="Z24" s="13">
        <f>[20]Junho!$E$29</f>
        <v>52.25</v>
      </c>
      <c r="AA24" s="13">
        <f>[20]Junho!$E$30</f>
        <v>45.583333333333336</v>
      </c>
      <c r="AB24" s="13">
        <f>[20]Junho!$E$31</f>
        <v>48.458333333333336</v>
      </c>
      <c r="AC24" s="13">
        <f>[20]Junho!$E$32</f>
        <v>50.958333333333336</v>
      </c>
      <c r="AD24" s="13">
        <f>[20]Junho!$E$33</f>
        <v>51.25</v>
      </c>
      <c r="AE24" s="13">
        <f>[20]Junho!$E$34</f>
        <v>54.166666666666664</v>
      </c>
      <c r="AF24" s="80">
        <f t="shared" si="3"/>
        <v>61.429166666666653</v>
      </c>
      <c r="AG24" t="s">
        <v>54</v>
      </c>
    </row>
    <row r="25" spans="1:36" ht="17.100000000000001" customHeight="1" x14ac:dyDescent="0.2">
      <c r="A25" s="135" t="s">
        <v>15</v>
      </c>
      <c r="B25" s="13">
        <f>[21]Junho!$E$5</f>
        <v>81.666666666666671</v>
      </c>
      <c r="C25" s="13">
        <f>[21]Junho!$E$6</f>
        <v>89.333333333333329</v>
      </c>
      <c r="D25" s="13">
        <f>[21]Junho!$E$7</f>
        <v>91.916666666666671</v>
      </c>
      <c r="E25" s="13">
        <f>[21]Junho!$E$8</f>
        <v>93</v>
      </c>
      <c r="F25" s="13">
        <f>[21]Junho!$E$9</f>
        <v>93.708333333333329</v>
      </c>
      <c r="G25" s="13">
        <f>[21]Junho!$E$10</f>
        <v>91.375</v>
      </c>
      <c r="H25" s="13">
        <f>[21]Junho!$E$11</f>
        <v>92.583333333333329</v>
      </c>
      <c r="I25" s="13">
        <f>[21]Junho!$E$12</f>
        <v>83.615384615384613</v>
      </c>
      <c r="J25" s="13">
        <f>[21]Junho!$E$13</f>
        <v>86.125</v>
      </c>
      <c r="K25" s="13">
        <f>[21]Junho!$E$14</f>
        <v>83.833333333333329</v>
      </c>
      <c r="L25" s="13">
        <f>[21]Junho!$E$15</f>
        <v>79.739130434782609</v>
      </c>
      <c r="M25" s="13">
        <f>[21]Junho!$E$16</f>
        <v>79.1875</v>
      </c>
      <c r="N25" s="13">
        <f>[21]Junho!$E$17</f>
        <v>86.5</v>
      </c>
      <c r="O25" s="13">
        <f>[21]Junho!$E$18</f>
        <v>78.444444444444443</v>
      </c>
      <c r="P25" s="13">
        <f>[21]Junho!$E$19</f>
        <v>78.090909090909093</v>
      </c>
      <c r="Q25" s="13">
        <f>[21]Junho!$E$20</f>
        <v>77.083333333333329</v>
      </c>
      <c r="R25" s="13">
        <f>[21]Junho!$E$21</f>
        <v>69.777777777777771</v>
      </c>
      <c r="S25" s="13">
        <f>[21]Junho!$E$22</f>
        <v>70.25</v>
      </c>
      <c r="T25" s="13">
        <f>[21]Junho!$E$23</f>
        <v>75.291666666666671</v>
      </c>
      <c r="U25" s="13">
        <f>[21]Junho!$E$24</f>
        <v>74.166666666666671</v>
      </c>
      <c r="V25" s="13">
        <f>[21]Junho!$E$25</f>
        <v>65.541666666666671</v>
      </c>
      <c r="W25" s="13">
        <f>[21]Junho!$E$26</f>
        <v>57.958333333333336</v>
      </c>
      <c r="X25" s="13">
        <f>[21]Junho!$E$27</f>
        <v>62.291666666666664</v>
      </c>
      <c r="Y25" s="13">
        <f>[21]Junho!$E$28</f>
        <v>59.333333333333336</v>
      </c>
      <c r="Z25" s="13">
        <f>[21]Junho!$E$29</f>
        <v>82.708333333333329</v>
      </c>
      <c r="AA25" s="13">
        <f>[21]Junho!$E$30</f>
        <v>86</v>
      </c>
      <c r="AB25" s="13">
        <f>[21]Junho!$E$31</f>
        <v>79.75</v>
      </c>
      <c r="AC25" s="13">
        <f>[21]Junho!$E$32</f>
        <v>67.541666666666671</v>
      </c>
      <c r="AD25" s="13">
        <f>[21]Junho!$E$33</f>
        <v>68.791666666666671</v>
      </c>
      <c r="AE25" s="13">
        <f>[21]Junho!$E$34</f>
        <v>63.125</v>
      </c>
      <c r="AF25" s="80">
        <f t="shared" si="3"/>
        <v>78.291004878776619</v>
      </c>
    </row>
    <row r="26" spans="1:36" ht="17.100000000000001" customHeight="1" x14ac:dyDescent="0.2">
      <c r="A26" s="135" t="s">
        <v>16</v>
      </c>
      <c r="B26" s="13">
        <f>[22]Junho!$E$5</f>
        <v>93.708333333333329</v>
      </c>
      <c r="C26" s="13">
        <f>[22]Junho!$E$6</f>
        <v>91.75</v>
      </c>
      <c r="D26" s="13">
        <f>[22]Junho!$E$7</f>
        <v>88.583333333333329</v>
      </c>
      <c r="E26" s="13">
        <f>[22]Junho!$E$8</f>
        <v>87.083333333333329</v>
      </c>
      <c r="F26" s="13">
        <f>[22]Junho!$E$9</f>
        <v>87.333333333333329</v>
      </c>
      <c r="G26" s="13">
        <f>[22]Junho!$E$10</f>
        <v>90.521739130434781</v>
      </c>
      <c r="H26" s="13">
        <f>[22]Junho!$E$11</f>
        <v>89.166666666666671</v>
      </c>
      <c r="I26" s="13">
        <f>[22]Junho!$E$12</f>
        <v>86.25</v>
      </c>
      <c r="J26" s="13">
        <f>[22]Junho!$E$13</f>
        <v>79.708333333333329</v>
      </c>
      <c r="K26" s="13">
        <f>[22]Junho!$E$14</f>
        <v>67.833333333333329</v>
      </c>
      <c r="L26" s="13">
        <f>[22]Junho!$E$15</f>
        <v>69.041666666666671</v>
      </c>
      <c r="M26" s="13">
        <f>[22]Junho!$E$16</f>
        <v>77.291666666666671</v>
      </c>
      <c r="N26" s="13">
        <f>[22]Junho!$E$17</f>
        <v>69</v>
      </c>
      <c r="O26" s="13">
        <f>[22]Junho!$E$18</f>
        <v>68.75</v>
      </c>
      <c r="P26" s="13">
        <f>[22]Junho!$E$19</f>
        <v>72.875</v>
      </c>
      <c r="Q26" s="13">
        <f>[22]Junho!$E$20</f>
        <v>70.75</v>
      </c>
      <c r="R26" s="13">
        <f>[22]Junho!$E$21</f>
        <v>71.208333333333329</v>
      </c>
      <c r="S26" s="13">
        <f>[22]Junho!$E$22</f>
        <v>68.833333333333329</v>
      </c>
      <c r="T26" s="13">
        <f>[22]Junho!$E$23</f>
        <v>71.75</v>
      </c>
      <c r="U26" s="13">
        <f>[22]Junho!$E$24</f>
        <v>70.416666666666671</v>
      </c>
      <c r="V26" s="13">
        <f>[22]Junho!$E$25</f>
        <v>63.791666666666664</v>
      </c>
      <c r="W26" s="13">
        <f>[22]Junho!$E$26</f>
        <v>70.916666666666671</v>
      </c>
      <c r="X26" s="13">
        <f>[22]Junho!$E$27</f>
        <v>65.625</v>
      </c>
      <c r="Y26" s="13">
        <f>[22]Junho!$E$28</f>
        <v>76.416666666666671</v>
      </c>
      <c r="Z26" s="13">
        <f>[22]Junho!$E$29</f>
        <v>87.166666666666671</v>
      </c>
      <c r="AA26" s="13">
        <f>[22]Junho!$E$30</f>
        <v>82.125</v>
      </c>
      <c r="AB26" s="13">
        <f>[22]Junho!$E$31</f>
        <v>80</v>
      </c>
      <c r="AC26" s="13">
        <f>[22]Junho!$E$32</f>
        <v>69.541666666666671</v>
      </c>
      <c r="AD26" s="13">
        <f>[22]Junho!$E$33</f>
        <v>63.458333333333336</v>
      </c>
      <c r="AE26" s="13">
        <f>[22]Junho!$E$34</f>
        <v>66.5</v>
      </c>
      <c r="AF26" s="80">
        <f t="shared" si="3"/>
        <v>76.579891304347839</v>
      </c>
    </row>
    <row r="27" spans="1:36" ht="17.100000000000001" customHeight="1" x14ac:dyDescent="0.2">
      <c r="A27" s="135" t="s">
        <v>17</v>
      </c>
      <c r="B27" s="13">
        <f>[23]Junho!$E$5</f>
        <v>80.458333333333329</v>
      </c>
      <c r="C27" s="13">
        <f>[23]Junho!$E$6</f>
        <v>90.458333333333329</v>
      </c>
      <c r="D27" s="13">
        <f>[23]Junho!$E$7</f>
        <v>86.958333333333329</v>
      </c>
      <c r="E27" s="13">
        <f>[23]Junho!$E$8</f>
        <v>91.291666666666671</v>
      </c>
      <c r="F27" s="13">
        <f>[23]Junho!$E$9</f>
        <v>93.791666666666671</v>
      </c>
      <c r="G27" s="13">
        <f>[23]Junho!$E$10</f>
        <v>79.333333333333329</v>
      </c>
      <c r="H27" s="13">
        <f>[23]Junho!$E$11</f>
        <v>90.833333333333329</v>
      </c>
      <c r="I27" s="13">
        <f>[23]Junho!$E$12</f>
        <v>85.083333333333329</v>
      </c>
      <c r="J27" s="13">
        <f>[23]Junho!$E$13</f>
        <v>75.666666666666671</v>
      </c>
      <c r="K27" s="13">
        <f>[23]Junho!$E$14</f>
        <v>72.708333333333329</v>
      </c>
      <c r="L27" s="13">
        <f>[23]Junho!$E$15</f>
        <v>77.541666666666671</v>
      </c>
      <c r="M27" s="13">
        <f>[23]Junho!$E$16</f>
        <v>85.625</v>
      </c>
      <c r="N27" s="13">
        <f>[23]Junho!$E$17</f>
        <v>85.333333333333329</v>
      </c>
      <c r="O27" s="13">
        <f>[23]Junho!$E$18</f>
        <v>74</v>
      </c>
      <c r="P27" s="13">
        <f>[23]Junho!$E$19</f>
        <v>66.958333333333329</v>
      </c>
      <c r="Q27" s="13">
        <f>[23]Junho!$E$20</f>
        <v>70.041666666666671</v>
      </c>
      <c r="R27" s="13">
        <f>[23]Junho!$E$21</f>
        <v>76.916666666666671</v>
      </c>
      <c r="S27" s="13">
        <f>[23]Junho!$E$22</f>
        <v>79</v>
      </c>
      <c r="T27" s="13">
        <f>[23]Junho!$E$23</f>
        <v>81.083333333333329</v>
      </c>
      <c r="U27" s="13">
        <f>[23]Junho!$E$24</f>
        <v>73.875</v>
      </c>
      <c r="V27" s="13">
        <f>[23]Junho!$E$25</f>
        <v>65.5</v>
      </c>
      <c r="W27" s="13">
        <f>[23]Junho!$E$26</f>
        <v>74.958333333333329</v>
      </c>
      <c r="X27" s="13">
        <f>[23]Junho!$E$27</f>
        <v>70.166666666666671</v>
      </c>
      <c r="Y27" s="13">
        <f>[23]Junho!$E$28</f>
        <v>79.625</v>
      </c>
      <c r="Z27" s="13">
        <f>[23]Junho!$E$29</f>
        <v>77.458333333333329</v>
      </c>
      <c r="AA27" s="13">
        <f>[23]Junho!$E$30</f>
        <v>75.208333333333329</v>
      </c>
      <c r="AB27" s="13">
        <f>[23]Junho!$E$31</f>
        <v>73.25</v>
      </c>
      <c r="AC27" s="13">
        <f>[23]Junho!$E$32</f>
        <v>61.166666666666664</v>
      </c>
      <c r="AD27" s="13">
        <f>[23]Junho!$E$33</f>
        <v>73.166666666666671</v>
      </c>
      <c r="AE27" s="13">
        <f>[23]Junho!$E$34</f>
        <v>71.958333333333329</v>
      </c>
      <c r="AF27" s="80">
        <f t="shared" si="3"/>
        <v>77.980555555555554</v>
      </c>
    </row>
    <row r="28" spans="1:36" ht="17.100000000000001" customHeight="1" x14ac:dyDescent="0.2">
      <c r="A28" s="135" t="s">
        <v>18</v>
      </c>
      <c r="B28" s="13">
        <f>[24]Junho!$E$5</f>
        <v>73.5</v>
      </c>
      <c r="C28" s="13">
        <f>[24]Junho!$E$6</f>
        <v>90.041666666666671</v>
      </c>
      <c r="D28" s="13">
        <f>[24]Junho!$E$7</f>
        <v>91.75</v>
      </c>
      <c r="E28" s="13">
        <f>[24]Junho!$E$8</f>
        <v>85.833333333333329</v>
      </c>
      <c r="F28" s="13">
        <f>[24]Junho!$E$9</f>
        <v>89.25</v>
      </c>
      <c r="G28" s="13">
        <f>[24]Junho!$E$10</f>
        <v>92.166666666666671</v>
      </c>
      <c r="H28" s="13">
        <f>[24]Junho!$E$11</f>
        <v>88.375</v>
      </c>
      <c r="I28" s="13">
        <f>[24]Junho!$E$12</f>
        <v>85.5</v>
      </c>
      <c r="J28" s="13">
        <f>[24]Junho!$E$13</f>
        <v>73.458333333333329</v>
      </c>
      <c r="K28" s="13">
        <f>[24]Junho!$E$14</f>
        <v>70.041666666666671</v>
      </c>
      <c r="L28" s="13">
        <f>[24]Junho!$E$15</f>
        <v>72.833333333333329</v>
      </c>
      <c r="M28" s="13">
        <f>[24]Junho!$E$16</f>
        <v>74.708333333333329</v>
      </c>
      <c r="N28" s="13">
        <f>[24]Junho!$E$17</f>
        <v>90.541666666666671</v>
      </c>
      <c r="O28" s="13">
        <f>[24]Junho!$E$18</f>
        <v>75.125</v>
      </c>
      <c r="P28" s="13">
        <f>[24]Junho!$E$19</f>
        <v>57.375</v>
      </c>
      <c r="Q28" s="13">
        <f>[24]Junho!$E$20</f>
        <v>61.291666666666664</v>
      </c>
      <c r="R28" s="13">
        <f>[24]Junho!$E$21</f>
        <v>69.958333333333329</v>
      </c>
      <c r="S28" s="13">
        <f>[24]Junho!$E$22</f>
        <v>70.708333333333329</v>
      </c>
      <c r="T28" s="13">
        <f>[24]Junho!$E$23</f>
        <v>66.916666666666671</v>
      </c>
      <c r="U28" s="13">
        <f>[24]Junho!$E$24</f>
        <v>53.75</v>
      </c>
      <c r="V28" s="13">
        <f>[24]Junho!$E$25</f>
        <v>56.416666666666664</v>
      </c>
      <c r="W28" s="13">
        <f>[24]Junho!$E$26</f>
        <v>56.083333333333336</v>
      </c>
      <c r="X28" s="13">
        <f>[24]Junho!$E$27</f>
        <v>48.916666666666664</v>
      </c>
      <c r="Y28" s="13">
        <f>[24]Junho!$E$28</f>
        <v>58.291666666666664</v>
      </c>
      <c r="Z28" s="13">
        <f>[24]Junho!$E$29</f>
        <v>58.208333333333336</v>
      </c>
      <c r="AA28" s="13">
        <f>[24]Junho!$E$30</f>
        <v>58.166666666666664</v>
      </c>
      <c r="AB28" s="13">
        <f>[24]Junho!$E$31</f>
        <v>53.416666666666664</v>
      </c>
      <c r="AC28" s="13">
        <f>[24]Junho!$E$32</f>
        <v>51.791666666666664</v>
      </c>
      <c r="AD28" s="13">
        <f>[24]Junho!$E$33</f>
        <v>51.583333333333336</v>
      </c>
      <c r="AE28" s="13">
        <f>[24]Junho!$E$34</f>
        <v>59.625</v>
      </c>
      <c r="AF28" s="80">
        <f t="shared" si="3"/>
        <v>69.520833333333329</v>
      </c>
    </row>
    <row r="29" spans="1:36" ht="17.100000000000001" customHeight="1" x14ac:dyDescent="0.2">
      <c r="A29" s="135" t="s">
        <v>19</v>
      </c>
      <c r="B29" s="13">
        <f>[25]Junho!$E$5</f>
        <v>92.958333333333329</v>
      </c>
      <c r="C29" s="13">
        <f>[25]Junho!$E$6</f>
        <v>95.125</v>
      </c>
      <c r="D29" s="13">
        <f>[25]Junho!$E$7</f>
        <v>90.75</v>
      </c>
      <c r="E29" s="13">
        <f>[25]Junho!$E$8</f>
        <v>89.291666666666671</v>
      </c>
      <c r="F29" s="13">
        <f>[25]Junho!$E$9</f>
        <v>93.583333333333329</v>
      </c>
      <c r="G29" s="13">
        <f>[25]Junho!$E$10</f>
        <v>87.333333333333329</v>
      </c>
      <c r="H29" s="13">
        <f>[25]Junho!$E$11</f>
        <v>86.125</v>
      </c>
      <c r="I29" s="13">
        <f>[25]Junho!$E$12</f>
        <v>73.583333333333329</v>
      </c>
      <c r="J29" s="13">
        <f>[25]Junho!$E$13</f>
        <v>75</v>
      </c>
      <c r="K29" s="13">
        <f>[25]Junho!$E$14</f>
        <v>79.458333333333329</v>
      </c>
      <c r="L29" s="13">
        <f>[25]Junho!$E$15</f>
        <v>82.166666666666671</v>
      </c>
      <c r="M29" s="13">
        <f>[25]Junho!$E$16</f>
        <v>85.291666666666671</v>
      </c>
      <c r="N29" s="13">
        <f>[25]Junho!$E$17</f>
        <v>79.458333333333329</v>
      </c>
      <c r="O29" s="13">
        <f>[25]Junho!$E$18</f>
        <v>82.791666666666671</v>
      </c>
      <c r="P29" s="13">
        <f>[25]Junho!$E$19</f>
        <v>80.833333333333329</v>
      </c>
      <c r="Q29" s="13">
        <f>[25]Junho!$E$20</f>
        <v>77.875</v>
      </c>
      <c r="R29" s="13">
        <f>[25]Junho!$E$21</f>
        <v>68.708333333333329</v>
      </c>
      <c r="S29" s="13">
        <f>[25]Junho!$E$22</f>
        <v>72.125</v>
      </c>
      <c r="T29" s="13">
        <f>[25]Junho!$E$23</f>
        <v>73.333333333333329</v>
      </c>
      <c r="U29" s="13">
        <f>[25]Junho!$E$24</f>
        <v>72.333333333333329</v>
      </c>
      <c r="V29" s="13">
        <f>[25]Junho!$E$25</f>
        <v>70.75</v>
      </c>
      <c r="W29" s="13">
        <f>[25]Junho!$E$26</f>
        <v>65.916666666666671</v>
      </c>
      <c r="X29" s="13">
        <f>[25]Junho!$E$27</f>
        <v>60.125</v>
      </c>
      <c r="Y29" s="13">
        <f>[25]Junho!$E$28</f>
        <v>70.041666666666671</v>
      </c>
      <c r="Z29" s="13">
        <f>[25]Junho!$E$29</f>
        <v>90.75</v>
      </c>
      <c r="AA29" s="13">
        <f>[25]Junho!$E$30</f>
        <v>93.333333333333329</v>
      </c>
      <c r="AB29" s="13">
        <f>[25]Junho!$E$31</f>
        <v>87.791666666666671</v>
      </c>
      <c r="AC29" s="13">
        <f>[25]Junho!$E$32</f>
        <v>82</v>
      </c>
      <c r="AD29" s="13">
        <f>[25]Junho!$E$33</f>
        <v>75.541666666666671</v>
      </c>
      <c r="AE29" s="13">
        <f>[25]Junho!$E$34</f>
        <v>74.25</v>
      </c>
      <c r="AF29" s="80">
        <f t="shared" si="3"/>
        <v>80.28749999999998</v>
      </c>
    </row>
    <row r="30" spans="1:36" ht="17.100000000000001" customHeight="1" x14ac:dyDescent="0.2">
      <c r="A30" s="135" t="s">
        <v>31</v>
      </c>
      <c r="B30" s="13">
        <f>[26]Junho!$E$5</f>
        <v>83.791666666666671</v>
      </c>
      <c r="C30" s="13">
        <f>[26]Junho!$E$6</f>
        <v>91.458333333333329</v>
      </c>
      <c r="D30" s="13">
        <f>[26]Junho!$E$7</f>
        <v>85</v>
      </c>
      <c r="E30" s="13">
        <f>[26]Junho!$E$8</f>
        <v>86.916666666666671</v>
      </c>
      <c r="F30" s="13">
        <f>[26]Junho!$E$9</f>
        <v>89.38095238095238</v>
      </c>
      <c r="G30" s="13">
        <f>[26]Junho!$E$10</f>
        <v>82.625</v>
      </c>
      <c r="H30" s="13">
        <f>[26]Junho!$E$11</f>
        <v>85.583333333333329</v>
      </c>
      <c r="I30" s="13">
        <f>[26]Junho!$E$12</f>
        <v>86.041666666666671</v>
      </c>
      <c r="J30" s="13">
        <f>[26]Junho!$E$13</f>
        <v>71.5</v>
      </c>
      <c r="K30" s="13">
        <f>[26]Junho!$E$14</f>
        <v>73.375</v>
      </c>
      <c r="L30" s="13">
        <f>[26]Junho!$E$15</f>
        <v>75.791666666666671</v>
      </c>
      <c r="M30" s="13">
        <f>[26]Junho!$E$16</f>
        <v>84.875</v>
      </c>
      <c r="N30" s="13">
        <f>[26]Junho!$E$17</f>
        <v>86.666666666666671</v>
      </c>
      <c r="O30" s="13">
        <f>[26]Junho!$E$18</f>
        <v>72.958333333333329</v>
      </c>
      <c r="P30" s="13">
        <f>[26]Junho!$E$19</f>
        <v>65.75</v>
      </c>
      <c r="Q30" s="13">
        <f>[26]Junho!$E$20</f>
        <v>68.25</v>
      </c>
      <c r="R30" s="13">
        <f>[26]Junho!$E$21</f>
        <v>75.208333333333329</v>
      </c>
      <c r="S30" s="13">
        <f>[26]Junho!$E$22</f>
        <v>77.458333333333329</v>
      </c>
      <c r="T30" s="13">
        <f>[26]Junho!$E$23</f>
        <v>74.541666666666671</v>
      </c>
      <c r="U30" s="13">
        <f>[26]Junho!$E$24</f>
        <v>64.125</v>
      </c>
      <c r="V30" s="13">
        <f>[26]Junho!$E$25</f>
        <v>52.333333333333336</v>
      </c>
      <c r="W30" s="13">
        <f>[26]Junho!$E$26</f>
        <v>57.333333333333336</v>
      </c>
      <c r="X30" s="13">
        <f>[26]Junho!$E$27</f>
        <v>55.625</v>
      </c>
      <c r="Y30" s="13">
        <f>[26]Junho!$E$28</f>
        <v>61.375</v>
      </c>
      <c r="Z30" s="13">
        <f>[26]Junho!$E$29</f>
        <v>67.333333333333329</v>
      </c>
      <c r="AA30" s="13">
        <f>[26]Junho!$E$30</f>
        <v>72.166666666666671</v>
      </c>
      <c r="AB30" s="13">
        <f>[26]Junho!$E$31</f>
        <v>59.958333333333336</v>
      </c>
      <c r="AC30" s="13">
        <f>[26]Junho!$E$32</f>
        <v>56.541666666666664</v>
      </c>
      <c r="AD30" s="13">
        <f>[26]Junho!$E$33</f>
        <v>59.333333333333336</v>
      </c>
      <c r="AE30" s="13">
        <f>[26]Junho!$E$34</f>
        <v>58.125</v>
      </c>
      <c r="AF30" s="80">
        <f t="shared" si="3"/>
        <v>72.714087301587298</v>
      </c>
    </row>
    <row r="31" spans="1:36" ht="17.100000000000001" customHeight="1" x14ac:dyDescent="0.2">
      <c r="A31" s="135" t="s">
        <v>51</v>
      </c>
      <c r="B31" s="13">
        <f>[27]Junho!$E$5</f>
        <v>64.458333333333329</v>
      </c>
      <c r="C31" s="13">
        <f>[27]Junho!$E$6</f>
        <v>96</v>
      </c>
      <c r="D31" s="13">
        <f>[27]Junho!$E$7</f>
        <v>99.958333333333329</v>
      </c>
      <c r="E31" s="13">
        <f>[27]Junho!$E$8</f>
        <v>95.958333333333329</v>
      </c>
      <c r="F31" s="13">
        <f>[27]Junho!$E$9</f>
        <v>99.666666666666671</v>
      </c>
      <c r="G31" s="13">
        <f>[27]Junho!$E$10</f>
        <v>94.458333333333329</v>
      </c>
      <c r="H31" s="13">
        <f>[27]Junho!$E$11</f>
        <v>87.791666666666671</v>
      </c>
      <c r="I31" s="13">
        <f>[27]Junho!$E$12</f>
        <v>84.708333333333329</v>
      </c>
      <c r="J31" s="13">
        <f>[27]Junho!$E$13</f>
        <v>72.083333333333329</v>
      </c>
      <c r="K31" s="13">
        <f>[27]Junho!$E$14</f>
        <v>68.75</v>
      </c>
      <c r="L31" s="13">
        <f>[27]Junho!$E$15</f>
        <v>68.666666666666671</v>
      </c>
      <c r="M31" s="13">
        <f>[27]Junho!$E$16</f>
        <v>71.166666666666671</v>
      </c>
      <c r="N31" s="13">
        <f>[27]Junho!$E$17</f>
        <v>90.333333333333329</v>
      </c>
      <c r="O31" s="13">
        <f>[27]Junho!$E$18</f>
        <v>87.666666666666671</v>
      </c>
      <c r="P31" s="13">
        <f>[27]Junho!$E$19</f>
        <v>74.291666666666671</v>
      </c>
      <c r="Q31" s="13">
        <f>[27]Junho!$E$20</f>
        <v>69.25</v>
      </c>
      <c r="R31" s="13">
        <f>[27]Junho!$E$21</f>
        <v>72.833333333333329</v>
      </c>
      <c r="S31" s="13">
        <f>[27]Junho!$E$22</f>
        <v>72.916666666666671</v>
      </c>
      <c r="T31" s="13">
        <f>[27]Junho!$E$23</f>
        <v>62.541666666666664</v>
      </c>
      <c r="U31" s="13">
        <f>[27]Junho!$E$24</f>
        <v>47.5</v>
      </c>
      <c r="V31" s="13">
        <f>[27]Junho!$E$25</f>
        <v>55.958333333333336</v>
      </c>
      <c r="W31" s="13">
        <f>[27]Junho!$E$26</f>
        <v>54.916666666666664</v>
      </c>
      <c r="X31" s="13">
        <f>[27]Junho!$E$27</f>
        <v>51.833333333333336</v>
      </c>
      <c r="Y31" s="13">
        <f>[27]Junho!$E$28</f>
        <v>53.25</v>
      </c>
      <c r="Z31" s="13">
        <f>[27]Junho!$E$29</f>
        <v>51.666666666666664</v>
      </c>
      <c r="AA31" s="13">
        <f>[27]Junho!$E$30</f>
        <v>53.875</v>
      </c>
      <c r="AB31" s="13">
        <f>[27]Junho!$E$31</f>
        <v>51.5</v>
      </c>
      <c r="AC31" s="13">
        <f>[27]Junho!$E$32</f>
        <v>47.541666666666664</v>
      </c>
      <c r="AD31" s="13">
        <f>[27]Junho!$E$33</f>
        <v>48.333333333333336</v>
      </c>
      <c r="AE31" s="13">
        <f>[27]Junho!$E$34</f>
        <v>53.583333333333336</v>
      </c>
      <c r="AF31" s="80">
        <f t="shared" si="3"/>
        <v>70.115277777777791</v>
      </c>
    </row>
    <row r="32" spans="1:36" ht="17.100000000000001" customHeight="1" x14ac:dyDescent="0.2">
      <c r="A32" s="135" t="s">
        <v>20</v>
      </c>
      <c r="B32" s="13">
        <f>[28]Junho!$E$5</f>
        <v>58.833333333333336</v>
      </c>
      <c r="C32" s="13">
        <f>[28]Junho!$E$6</f>
        <v>65.416666666666671</v>
      </c>
      <c r="D32" s="13">
        <f>[28]Junho!$E$7</f>
        <v>77.416666666666671</v>
      </c>
      <c r="E32" s="13">
        <f>[28]Junho!$E$8</f>
        <v>76.666666666666671</v>
      </c>
      <c r="F32" s="13">
        <f>[28]Junho!$E$9</f>
        <v>71.458333333333329</v>
      </c>
      <c r="G32" s="13">
        <f>[28]Junho!$E$10</f>
        <v>75.666666666666671</v>
      </c>
      <c r="H32" s="13">
        <f>[28]Junho!$E$11</f>
        <v>74.041666666666671</v>
      </c>
      <c r="I32" s="13">
        <f>[28]Junho!$E$12</f>
        <v>71.291666666666671</v>
      </c>
      <c r="J32" s="13">
        <f>[28]Junho!$E$13</f>
        <v>67.708333333333329</v>
      </c>
      <c r="K32" s="13">
        <f>[28]Junho!$E$14</f>
        <v>59.333333333333336</v>
      </c>
      <c r="L32" s="13">
        <f>[28]Junho!$E$15</f>
        <v>57.083333333333336</v>
      </c>
      <c r="M32" s="13">
        <f>[28]Junho!$E$16</f>
        <v>59.541666666666664</v>
      </c>
      <c r="N32" s="13">
        <f>[28]Junho!$E$17</f>
        <v>79.208333333333329</v>
      </c>
      <c r="O32" s="13">
        <f>[28]Junho!$E$18</f>
        <v>67.416666666666671</v>
      </c>
      <c r="P32" s="13">
        <f>[28]Junho!$E$19</f>
        <v>65.958333333333329</v>
      </c>
      <c r="Q32" s="13">
        <f>[28]Junho!$E$20</f>
        <v>63.708333333333336</v>
      </c>
      <c r="R32" s="13">
        <f>[28]Junho!$E$21</f>
        <v>67.166666666666671</v>
      </c>
      <c r="S32" s="13">
        <f>[28]Junho!$E$22</f>
        <v>65.375</v>
      </c>
      <c r="T32" s="13">
        <f>[28]Junho!$E$23</f>
        <v>64.333333333333329</v>
      </c>
      <c r="U32" s="13">
        <f>[28]Junho!$E$24</f>
        <v>58.458333333333336</v>
      </c>
      <c r="V32" s="13">
        <f>[28]Junho!$E$25</f>
        <v>57.458333333333336</v>
      </c>
      <c r="W32" s="13">
        <f>[28]Junho!$E$26</f>
        <v>50.333333333333336</v>
      </c>
      <c r="X32" s="13">
        <f>[28]Junho!$E$27</f>
        <v>41.958333333333336</v>
      </c>
      <c r="Y32" s="13">
        <f>[28]Junho!$E$28</f>
        <v>47.791666666666664</v>
      </c>
      <c r="Z32" s="13">
        <f>[28]Junho!$E$29</f>
        <v>52.875</v>
      </c>
      <c r="AA32" s="13">
        <f>[28]Junho!$E$30</f>
        <v>45.041666666666664</v>
      </c>
      <c r="AB32" s="13">
        <f>[28]Junho!$E$31</f>
        <v>50.041666666666664</v>
      </c>
      <c r="AC32" s="13">
        <f>[28]Junho!$E$32</f>
        <v>47.75</v>
      </c>
      <c r="AD32" s="13">
        <f>[28]Junho!$E$33</f>
        <v>52.291666666666664</v>
      </c>
      <c r="AE32" s="13">
        <f>[28]Junho!$E$34</f>
        <v>54.458333333333336</v>
      </c>
      <c r="AF32" s="80">
        <f t="shared" ref="AF32:AF41" si="4">AVERAGE(B32:AE32)</f>
        <v>61.536111111111111</v>
      </c>
    </row>
    <row r="33" spans="1:32" ht="17.100000000000001" customHeight="1" x14ac:dyDescent="0.2">
      <c r="A33" s="51" t="s">
        <v>147</v>
      </c>
      <c r="B33" s="13">
        <f>[29]Junho!$E$5</f>
        <v>67.25</v>
      </c>
      <c r="C33" s="13">
        <f>[29]Junho!$E$6</f>
        <v>88.541666666666671</v>
      </c>
      <c r="D33" s="13">
        <f>[29]Junho!$E$7</f>
        <v>87.5</v>
      </c>
      <c r="E33" s="13">
        <f>[29]Junho!$E$8</f>
        <v>89.625</v>
      </c>
      <c r="F33" s="13">
        <f>[29]Junho!$E$9</f>
        <v>88.75</v>
      </c>
      <c r="G33" s="13">
        <f>[29]Junho!$E$10</f>
        <v>78.166666666666671</v>
      </c>
      <c r="H33" s="13">
        <f>[29]Junho!$E$11</f>
        <v>88.708333333333329</v>
      </c>
      <c r="I33" s="13">
        <f>[29]Junho!$E$12</f>
        <v>76.739130434782609</v>
      </c>
      <c r="J33" s="13">
        <f>[29]Junho!$E$13</f>
        <v>72</v>
      </c>
      <c r="K33" s="13">
        <f>[29]Junho!$E$14</f>
        <v>66.5</v>
      </c>
      <c r="L33" s="13">
        <f>[29]Junho!$E$15</f>
        <v>72.583333333333329</v>
      </c>
      <c r="M33" s="13">
        <f>[29]Junho!$E$16</f>
        <v>83.7</v>
      </c>
      <c r="N33" s="13" t="str">
        <f>[29]Junho!$E$17</f>
        <v>*</v>
      </c>
      <c r="O33" s="13" t="str">
        <f>[29]Junho!$E$18</f>
        <v>*</v>
      </c>
      <c r="P33" s="13" t="str">
        <f>[29]Junho!$E$19</f>
        <v>*</v>
      </c>
      <c r="Q33" s="13" t="str">
        <f>[29]Junho!$E$20</f>
        <v>*</v>
      </c>
      <c r="R33" s="13" t="str">
        <f>[29]Junho!$E$21</f>
        <v>*</v>
      </c>
      <c r="S33" s="13" t="str">
        <f>[29]Junho!$E$22</f>
        <v>*</v>
      </c>
      <c r="T33" s="13" t="str">
        <f>[29]Junho!$E$23</f>
        <v>*</v>
      </c>
      <c r="U33" s="13" t="str">
        <f>[29]Junho!$E$24</f>
        <v>*</v>
      </c>
      <c r="V33" s="13" t="str">
        <f>[29]Junho!$E$25</f>
        <v>*</v>
      </c>
      <c r="W33" s="13" t="str">
        <f>[29]Junho!$E$26</f>
        <v>*</v>
      </c>
      <c r="X33" s="13" t="str">
        <f>[29]Junho!$E$27</f>
        <v>*</v>
      </c>
      <c r="Y33" s="13" t="str">
        <f>[29]Junho!$E$28</f>
        <v>*</v>
      </c>
      <c r="Z33" s="13" t="str">
        <f>[29]Junho!$E$29</f>
        <v>*</v>
      </c>
      <c r="AA33" s="13" t="str">
        <f>[29]Junho!$E$30</f>
        <v>*</v>
      </c>
      <c r="AB33" s="13" t="str">
        <f>[29]Junho!$E$31</f>
        <v>*</v>
      </c>
      <c r="AC33" s="13" t="str">
        <f>[29]Junho!$E$32</f>
        <v>*</v>
      </c>
      <c r="AD33" s="13" t="str">
        <f>[29]Junho!$E$33</f>
        <v>*</v>
      </c>
      <c r="AE33" s="13" t="str">
        <f>[29]Junho!$E$34</f>
        <v>*</v>
      </c>
      <c r="AF33" s="79">
        <f t="shared" si="4"/>
        <v>80.00534420289857</v>
      </c>
    </row>
    <row r="34" spans="1:32" ht="17.100000000000001" customHeight="1" x14ac:dyDescent="0.2">
      <c r="A34" s="51" t="s">
        <v>148</v>
      </c>
      <c r="B34" s="13">
        <f>[30]Junho!$E$5</f>
        <v>90.458333333333329</v>
      </c>
      <c r="C34" s="13">
        <f>[30]Junho!$E$6</f>
        <v>98.625</v>
      </c>
      <c r="D34" s="13">
        <f>[30]Junho!$E$7</f>
        <v>99</v>
      </c>
      <c r="E34" s="13">
        <f>[30]Junho!$E$8</f>
        <v>97.375</v>
      </c>
      <c r="F34" s="13">
        <f>[30]Junho!$E$9</f>
        <v>98.916666666666671</v>
      </c>
      <c r="G34" s="13">
        <f>[30]Junho!$E$10</f>
        <v>90.916666666666671</v>
      </c>
      <c r="H34" s="13">
        <f>[30]Junho!$E$11</f>
        <v>94.375</v>
      </c>
      <c r="I34" s="13">
        <f>[30]Junho!$E$12</f>
        <v>79.666666666666671</v>
      </c>
      <c r="J34" s="13">
        <f>[30]Junho!$E$13</f>
        <v>82.458333333333329</v>
      </c>
      <c r="K34" s="13">
        <f>[30]Junho!$E$14</f>
        <v>77.826086956521735</v>
      </c>
      <c r="L34" s="13">
        <f>[30]Junho!$E$15</f>
        <v>77</v>
      </c>
      <c r="M34" s="13">
        <f>[30]Junho!$E$16</f>
        <v>74.235294117647058</v>
      </c>
      <c r="N34" s="13" t="str">
        <f>[30]Junho!$E$17</f>
        <v>*</v>
      </c>
      <c r="O34" s="13" t="str">
        <f>[30]Junho!$E$18</f>
        <v>*</v>
      </c>
      <c r="P34" s="13" t="str">
        <f>[30]Junho!$E$19</f>
        <v>*</v>
      </c>
      <c r="Q34" s="13" t="str">
        <f>[30]Junho!$E$20</f>
        <v>*</v>
      </c>
      <c r="R34" s="13" t="str">
        <f>[30]Junho!$E$21</f>
        <v>*</v>
      </c>
      <c r="S34" s="13" t="str">
        <f>[30]Junho!$E$22</f>
        <v>*</v>
      </c>
      <c r="T34" s="13" t="str">
        <f>[30]Junho!$E$23</f>
        <v>*</v>
      </c>
      <c r="U34" s="13" t="str">
        <f>[30]Junho!$E$24</f>
        <v>*</v>
      </c>
      <c r="V34" s="13" t="str">
        <f>[30]Junho!$E$25</f>
        <v>*</v>
      </c>
      <c r="W34" s="13" t="str">
        <f>[30]Junho!$E$26</f>
        <v>*</v>
      </c>
      <c r="X34" s="13" t="str">
        <f>[30]Junho!$E$27</f>
        <v>*</v>
      </c>
      <c r="Y34" s="13" t="str">
        <f>[30]Junho!$E$28</f>
        <v>*</v>
      </c>
      <c r="Z34" s="13" t="str">
        <f>[30]Junho!$E$29</f>
        <v>*</v>
      </c>
      <c r="AA34" s="13" t="str">
        <f>[30]Junho!$E$30</f>
        <v>*</v>
      </c>
      <c r="AB34" s="13" t="str">
        <f>[30]Junho!$E$31</f>
        <v>*</v>
      </c>
      <c r="AC34" s="13" t="str">
        <f>[30]Junho!$E$32</f>
        <v>*</v>
      </c>
      <c r="AD34" s="13" t="str">
        <f>[30]Junho!$E$33</f>
        <v>*</v>
      </c>
      <c r="AE34" s="13" t="str">
        <f>[30]Junho!$E$34</f>
        <v>*</v>
      </c>
      <c r="AF34" s="80">
        <f t="shared" si="4"/>
        <v>88.404420645069607</v>
      </c>
    </row>
    <row r="35" spans="1:32" ht="17.100000000000001" customHeight="1" x14ac:dyDescent="0.2">
      <c r="A35" s="51" t="s">
        <v>149</v>
      </c>
      <c r="B35" s="13">
        <f>[31]Junho!$E$5</f>
        <v>74.958333333333329</v>
      </c>
      <c r="C35" s="13">
        <f>[31]Junho!$E$6</f>
        <v>95.916666666666671</v>
      </c>
      <c r="D35" s="13">
        <f>[31]Junho!$E$7</f>
        <v>86.166666666666671</v>
      </c>
      <c r="E35" s="13">
        <f>[31]Junho!$E$8</f>
        <v>85.916666666666671</v>
      </c>
      <c r="F35" s="13">
        <f>[31]Junho!$E$9</f>
        <v>88.625</v>
      </c>
      <c r="G35" s="13">
        <f>[31]Junho!$E$10</f>
        <v>90.208333333333329</v>
      </c>
      <c r="H35" s="13">
        <f>[31]Junho!$E$11</f>
        <v>91.416666666666671</v>
      </c>
      <c r="I35" s="13">
        <f>[31]Junho!$E$12</f>
        <v>83.958333333333329</v>
      </c>
      <c r="J35" s="13">
        <f>[31]Junho!$E$13</f>
        <v>76.625</v>
      </c>
      <c r="K35" s="13">
        <f>[31]Junho!$E$14</f>
        <v>70.541666666666671</v>
      </c>
      <c r="L35" s="13">
        <f>[31]Junho!$E$15</f>
        <v>72.833333333333329</v>
      </c>
      <c r="M35" s="13">
        <f>[31]Junho!$E$16</f>
        <v>75.400000000000006</v>
      </c>
      <c r="N35" s="13" t="str">
        <f>[31]Junho!$E$17</f>
        <v>*</v>
      </c>
      <c r="O35" s="13" t="str">
        <f>[31]Junho!$E$18</f>
        <v>*</v>
      </c>
      <c r="P35" s="13" t="str">
        <f>[31]Junho!$E$19</f>
        <v>*</v>
      </c>
      <c r="Q35" s="13" t="str">
        <f>[31]Junho!$E$20</f>
        <v>*</v>
      </c>
      <c r="R35" s="13" t="str">
        <f>[31]Junho!$E$21</f>
        <v>*</v>
      </c>
      <c r="S35" s="13" t="str">
        <f>[31]Junho!$E$22</f>
        <v>*</v>
      </c>
      <c r="T35" s="13" t="str">
        <f>[31]Junho!$E$23</f>
        <v>*</v>
      </c>
      <c r="U35" s="13" t="str">
        <f>[31]Junho!$E$24</f>
        <v>*</v>
      </c>
      <c r="V35" s="13" t="str">
        <f>[31]Junho!$E$25</f>
        <v>*</v>
      </c>
      <c r="W35" s="13" t="str">
        <f>[31]Junho!$E$26</f>
        <v>*</v>
      </c>
      <c r="X35" s="13" t="str">
        <f>[31]Junho!$E$27</f>
        <v>*</v>
      </c>
      <c r="Y35" s="13" t="str">
        <f>[31]Junho!$E$28</f>
        <v>*</v>
      </c>
      <c r="Z35" s="13" t="str">
        <f>[31]Junho!$E$29</f>
        <v>*</v>
      </c>
      <c r="AA35" s="13" t="str">
        <f>[31]Junho!$E$30</f>
        <v>*</v>
      </c>
      <c r="AB35" s="13" t="str">
        <f>[31]Junho!$E$31</f>
        <v>*</v>
      </c>
      <c r="AC35" s="13" t="str">
        <f>[31]Junho!$E$32</f>
        <v>*</v>
      </c>
      <c r="AD35" s="13" t="str">
        <f>[31]Junho!$E$33</f>
        <v>*</v>
      </c>
      <c r="AE35" s="13" t="str">
        <f>[31]Junho!$E$34</f>
        <v>*</v>
      </c>
      <c r="AF35" s="80">
        <f t="shared" si="4"/>
        <v>82.713888888888889</v>
      </c>
    </row>
    <row r="36" spans="1:32" ht="17.100000000000001" customHeight="1" x14ac:dyDescent="0.2">
      <c r="A36" s="51" t="s">
        <v>150</v>
      </c>
      <c r="B36" s="13" t="str">
        <f>[32]Junho!$E$5</f>
        <v>*</v>
      </c>
      <c r="C36" s="13" t="str">
        <f>[32]Junho!$E$6</f>
        <v>*</v>
      </c>
      <c r="D36" s="13" t="str">
        <f>[32]Junho!$E$7</f>
        <v>*</v>
      </c>
      <c r="E36" s="13" t="str">
        <f>[32]Junho!$E$8</f>
        <v>*</v>
      </c>
      <c r="F36" s="13" t="str">
        <f>[32]Junho!$E$9</f>
        <v>*</v>
      </c>
      <c r="G36" s="13" t="str">
        <f>[32]Junho!$E$10</f>
        <v>*</v>
      </c>
      <c r="H36" s="13" t="str">
        <f>[32]Junho!$E$11</f>
        <v>*</v>
      </c>
      <c r="I36" s="13" t="str">
        <f>[32]Junho!$E$12</f>
        <v>*</v>
      </c>
      <c r="J36" s="13" t="str">
        <f>[32]Junho!$E$13</f>
        <v>*</v>
      </c>
      <c r="K36" s="13" t="str">
        <f>[32]Junho!$E$14</f>
        <v>*</v>
      </c>
      <c r="L36" s="13" t="str">
        <f>[32]Junho!$E$15</f>
        <v>*</v>
      </c>
      <c r="M36" s="13" t="str">
        <f>[32]Junho!$E$16</f>
        <v>*</v>
      </c>
      <c r="N36" s="13" t="str">
        <f>[32]Junho!$E$17</f>
        <v>*</v>
      </c>
      <c r="O36" s="13" t="str">
        <f>[32]Junho!$E$18</f>
        <v>*</v>
      </c>
      <c r="P36" s="13" t="str">
        <f>[32]Junho!$E$19</f>
        <v>*</v>
      </c>
      <c r="Q36" s="13" t="str">
        <f>[32]Junho!$E$20</f>
        <v>*</v>
      </c>
      <c r="R36" s="13" t="str">
        <f>[32]Junho!$E$21</f>
        <v>*</v>
      </c>
      <c r="S36" s="13" t="str">
        <f>[32]Junho!$E$22</f>
        <v>*</v>
      </c>
      <c r="T36" s="13" t="str">
        <f>[32]Junho!$E$23</f>
        <v>*</v>
      </c>
      <c r="U36" s="13" t="str">
        <f>[32]Junho!$E$24</f>
        <v>*</v>
      </c>
      <c r="V36" s="13" t="str">
        <f>[32]Junho!$E$25</f>
        <v>*</v>
      </c>
      <c r="W36" s="13" t="str">
        <f>[32]Junho!$E$26</f>
        <v>*</v>
      </c>
      <c r="X36" s="13" t="str">
        <f>[32]Junho!$E$27</f>
        <v>*</v>
      </c>
      <c r="Y36" s="13" t="str">
        <f>[32]Junho!$E$28</f>
        <v>*</v>
      </c>
      <c r="Z36" s="13" t="str">
        <f>[32]Junho!$E$29</f>
        <v>*</v>
      </c>
      <c r="AA36" s="13" t="str">
        <f>[32]Junho!$E$30</f>
        <v>*</v>
      </c>
      <c r="AB36" s="13" t="str">
        <f>[32]Junho!$E$31</f>
        <v>*</v>
      </c>
      <c r="AC36" s="13" t="str">
        <f>[32]Junho!$E$32</f>
        <v>*</v>
      </c>
      <c r="AD36" s="13" t="str">
        <f>[32]Junho!$E$33</f>
        <v>*</v>
      </c>
      <c r="AE36" s="13" t="str">
        <f>[32]Junho!$E$34</f>
        <v>*</v>
      </c>
      <c r="AF36" s="80" t="s">
        <v>131</v>
      </c>
    </row>
    <row r="37" spans="1:32" ht="17.100000000000001" customHeight="1" x14ac:dyDescent="0.2">
      <c r="A37" s="51" t="s">
        <v>151</v>
      </c>
      <c r="B37" s="13">
        <f>[33]Junho!$E$5</f>
        <v>63.25</v>
      </c>
      <c r="C37" s="13">
        <f>[33]Junho!$E$6</f>
        <v>81.125</v>
      </c>
      <c r="D37" s="13">
        <f>[33]Junho!$E$7</f>
        <v>83.291666666666671</v>
      </c>
      <c r="E37" s="13">
        <f>[33]Junho!$E$8</f>
        <v>83.208333333333329</v>
      </c>
      <c r="F37" s="13">
        <f>[33]Junho!$E$9</f>
        <v>77.833333333333329</v>
      </c>
      <c r="G37" s="13">
        <f>[33]Junho!$E$10</f>
        <v>83.666666666666671</v>
      </c>
      <c r="H37" s="13">
        <f>[33]Junho!$E$11</f>
        <v>82.125</v>
      </c>
      <c r="I37" s="13">
        <f>[33]Junho!$E$12</f>
        <v>75.333333333333329</v>
      </c>
      <c r="J37" s="13">
        <f>[33]Junho!$E$13</f>
        <v>74.791666666666671</v>
      </c>
      <c r="K37" s="13">
        <f>[33]Junho!$E$14</f>
        <v>68.047619047619051</v>
      </c>
      <c r="L37" s="13">
        <f>[33]Junho!$E$15</f>
        <v>69.5</v>
      </c>
      <c r="M37" s="13">
        <f>[33]Junho!$E$16</f>
        <v>66.666666666666671</v>
      </c>
      <c r="N37" s="13" t="str">
        <f>[33]Junho!$E$17</f>
        <v>*</v>
      </c>
      <c r="O37" s="13" t="str">
        <f>[33]Junho!$E$18</f>
        <v>*</v>
      </c>
      <c r="P37" s="13" t="str">
        <f>[33]Junho!$E$19</f>
        <v>*</v>
      </c>
      <c r="Q37" s="13" t="str">
        <f>[33]Junho!$E$20</f>
        <v>*</v>
      </c>
      <c r="R37" s="13" t="str">
        <f>[33]Junho!$E$21</f>
        <v>*</v>
      </c>
      <c r="S37" s="13" t="str">
        <f>[33]Junho!$E$22</f>
        <v>*</v>
      </c>
      <c r="T37" s="13" t="str">
        <f>[33]Junho!$E$23</f>
        <v>*</v>
      </c>
      <c r="U37" s="13" t="str">
        <f>[33]Junho!$E$24</f>
        <v>*</v>
      </c>
      <c r="V37" s="13" t="str">
        <f>[33]Junho!$E$25</f>
        <v>*</v>
      </c>
      <c r="W37" s="13" t="str">
        <f>[33]Junho!$E$26</f>
        <v>*</v>
      </c>
      <c r="X37" s="13" t="str">
        <f>[33]Junho!$E$27</f>
        <v>*</v>
      </c>
      <c r="Y37" s="13" t="str">
        <f>[33]Junho!$E$28</f>
        <v>*</v>
      </c>
      <c r="Z37" s="13" t="str">
        <f>[33]Junho!$E$29</f>
        <v>*</v>
      </c>
      <c r="AA37" s="13" t="str">
        <f>[33]Junho!$E$30</f>
        <v>*</v>
      </c>
      <c r="AB37" s="13" t="str">
        <f>[33]Junho!$E$31</f>
        <v>*</v>
      </c>
      <c r="AC37" s="13" t="str">
        <f>[33]Junho!$E$32</f>
        <v>*</v>
      </c>
      <c r="AD37" s="13" t="str">
        <f>[33]Junho!$E$33</f>
        <v>*</v>
      </c>
      <c r="AE37" s="13" t="str">
        <f>[33]Junho!$E$34</f>
        <v>*</v>
      </c>
      <c r="AF37" s="80">
        <f t="shared" si="4"/>
        <v>75.736607142857139</v>
      </c>
    </row>
    <row r="38" spans="1:32" ht="17.100000000000001" customHeight="1" x14ac:dyDescent="0.2">
      <c r="A38" s="51" t="s">
        <v>152</v>
      </c>
      <c r="B38" s="13">
        <f>[34]Junho!$E$5</f>
        <v>80.833333333333329</v>
      </c>
      <c r="C38" s="13">
        <f>[34]Junho!$E$6</f>
        <v>93.25</v>
      </c>
      <c r="D38" s="13">
        <f>[34]Junho!$E$7</f>
        <v>94</v>
      </c>
      <c r="E38" s="13">
        <f>[34]Junho!$E$8</f>
        <v>94.25</v>
      </c>
      <c r="F38" s="13">
        <f>[34]Junho!$E$9</f>
        <v>96.458333333333329</v>
      </c>
      <c r="G38" s="13">
        <f>[34]Junho!$E$10</f>
        <v>89.791666666666671</v>
      </c>
      <c r="H38" s="13">
        <f>[34]Junho!$E$11</f>
        <v>89.166666666666671</v>
      </c>
      <c r="I38" s="13">
        <f>[34]Junho!$E$12</f>
        <v>79.791666666666671</v>
      </c>
      <c r="J38" s="13">
        <f>[34]Junho!$E$13</f>
        <v>78.708333333333329</v>
      </c>
      <c r="K38" s="13">
        <f>[34]Junho!$E$14</f>
        <v>77.458333333333329</v>
      </c>
      <c r="L38" s="13">
        <f>[34]Junho!$E$15</f>
        <v>82.125</v>
      </c>
      <c r="M38" s="13">
        <f>[34]Junho!$E$16</f>
        <v>82.6</v>
      </c>
      <c r="N38" s="13" t="str">
        <f>[34]Junho!$E$17</f>
        <v>*</v>
      </c>
      <c r="O38" s="13" t="str">
        <f>[34]Junho!$E$18</f>
        <v>*</v>
      </c>
      <c r="P38" s="13" t="str">
        <f>[34]Junho!$E$19</f>
        <v>*</v>
      </c>
      <c r="Q38" s="13" t="str">
        <f>[34]Junho!$E$20</f>
        <v>*</v>
      </c>
      <c r="R38" s="13" t="str">
        <f>[34]Junho!$E$21</f>
        <v>*</v>
      </c>
      <c r="S38" s="13" t="str">
        <f>[34]Junho!$E$22</f>
        <v>*</v>
      </c>
      <c r="T38" s="13" t="str">
        <f>[34]Junho!$E$23</f>
        <v>*</v>
      </c>
      <c r="U38" s="13" t="str">
        <f>[34]Junho!$E$24</f>
        <v>*</v>
      </c>
      <c r="V38" s="13" t="str">
        <f>[34]Junho!$E$25</f>
        <v>*</v>
      </c>
      <c r="W38" s="13" t="str">
        <f>[34]Junho!$E$26</f>
        <v>*</v>
      </c>
      <c r="X38" s="13" t="str">
        <f>[34]Junho!$E$27</f>
        <v>*</v>
      </c>
      <c r="Y38" s="13" t="str">
        <f>[34]Junho!$E$28</f>
        <v>*</v>
      </c>
      <c r="Z38" s="13" t="str">
        <f>[34]Junho!$E$29</f>
        <v>*</v>
      </c>
      <c r="AA38" s="13" t="str">
        <f>[34]Junho!$E$30</f>
        <v>*</v>
      </c>
      <c r="AB38" s="13" t="str">
        <f>[34]Junho!$E$31</f>
        <v>*</v>
      </c>
      <c r="AC38" s="13" t="str">
        <f>[34]Junho!$E$32</f>
        <v>*</v>
      </c>
      <c r="AD38" s="13" t="str">
        <f>[34]Junho!$E$33</f>
        <v>*</v>
      </c>
      <c r="AE38" s="13" t="str">
        <f>[34]Junho!$E$34</f>
        <v>*</v>
      </c>
      <c r="AF38" s="80">
        <f t="shared" si="4"/>
        <v>86.536111111111097</v>
      </c>
    </row>
    <row r="39" spans="1:32" ht="17.100000000000001" customHeight="1" x14ac:dyDescent="0.2">
      <c r="A39" s="51" t="s">
        <v>153</v>
      </c>
      <c r="B39" s="13" t="str">
        <f>[35]Junho!$E$5</f>
        <v>*</v>
      </c>
      <c r="C39" s="13" t="str">
        <f>[35]Junho!$E$6</f>
        <v>*</v>
      </c>
      <c r="D39" s="13" t="str">
        <f>[35]Junho!$E$7</f>
        <v>*</v>
      </c>
      <c r="E39" s="13" t="str">
        <f>[35]Junho!$E$8</f>
        <v>*</v>
      </c>
      <c r="F39" s="13" t="str">
        <f>[35]Junho!$E$9</f>
        <v>*</v>
      </c>
      <c r="G39" s="13">
        <f>[35]Junho!$E$10</f>
        <v>88.666666666666671</v>
      </c>
      <c r="H39" s="13">
        <f>[35]Junho!$E$11</f>
        <v>88.181818181818187</v>
      </c>
      <c r="I39" s="13">
        <f>[35]Junho!$E$12</f>
        <v>81.791666666666671</v>
      </c>
      <c r="J39" s="13">
        <f>[35]Junho!$E$13</f>
        <v>82.13333333333334</v>
      </c>
      <c r="K39" s="13" t="str">
        <f>[35]Junho!$E$14</f>
        <v>*</v>
      </c>
      <c r="L39" s="13" t="str">
        <f>[35]Junho!$E$15</f>
        <v>*</v>
      </c>
      <c r="M39" s="13" t="str">
        <f>[35]Junho!$E$16</f>
        <v>*</v>
      </c>
      <c r="N39" s="13" t="str">
        <f>[35]Junho!$E$17</f>
        <v>*</v>
      </c>
      <c r="O39" s="13" t="str">
        <f>[35]Junho!$E$18</f>
        <v>*</v>
      </c>
      <c r="P39" s="13" t="str">
        <f>[35]Junho!$E$19</f>
        <v>*</v>
      </c>
      <c r="Q39" s="13" t="str">
        <f>[35]Junho!$E$20</f>
        <v>*</v>
      </c>
      <c r="R39" s="13" t="str">
        <f>[35]Junho!$E$21</f>
        <v>*</v>
      </c>
      <c r="S39" s="13" t="str">
        <f>[35]Junho!$E$22</f>
        <v>*</v>
      </c>
      <c r="T39" s="13" t="str">
        <f>[35]Junho!$E$23</f>
        <v>*</v>
      </c>
      <c r="U39" s="13" t="str">
        <f>[35]Junho!$E$24</f>
        <v>*</v>
      </c>
      <c r="V39" s="13" t="str">
        <f>[35]Junho!$E$25</f>
        <v>*</v>
      </c>
      <c r="W39" s="13" t="str">
        <f>[35]Junho!$E$26</f>
        <v>*</v>
      </c>
      <c r="X39" s="13" t="str">
        <f>[35]Junho!$E$27</f>
        <v>*</v>
      </c>
      <c r="Y39" s="13" t="str">
        <f>[35]Junho!$E$28</f>
        <v>*</v>
      </c>
      <c r="Z39" s="13" t="str">
        <f>[35]Junho!$E$29</f>
        <v>*</v>
      </c>
      <c r="AA39" s="13" t="str">
        <f>[35]Junho!$E$30</f>
        <v>*</v>
      </c>
      <c r="AB39" s="13" t="str">
        <f>[35]Junho!$E$31</f>
        <v>*</v>
      </c>
      <c r="AC39" s="13" t="str">
        <f>[35]Junho!$E$32</f>
        <v>*</v>
      </c>
      <c r="AD39" s="13" t="str">
        <f>[35]Junho!$E$33</f>
        <v>*</v>
      </c>
      <c r="AE39" s="13" t="str">
        <f>[35]Junho!$E$34</f>
        <v>*</v>
      </c>
      <c r="AF39" s="80">
        <f t="shared" si="4"/>
        <v>85.193371212121221</v>
      </c>
    </row>
    <row r="40" spans="1:32" ht="17.100000000000001" customHeight="1" x14ac:dyDescent="0.2">
      <c r="A40" s="51" t="s">
        <v>154</v>
      </c>
      <c r="B40" s="13" t="str">
        <f>[36]Junho!$E$5</f>
        <v>*</v>
      </c>
      <c r="C40" s="13" t="str">
        <f>[36]Junho!$E$6</f>
        <v>*</v>
      </c>
      <c r="D40" s="13" t="str">
        <f>[36]Junho!$E$7</f>
        <v>*</v>
      </c>
      <c r="E40" s="13" t="str">
        <f>[36]Junho!$E$8</f>
        <v>*</v>
      </c>
      <c r="F40" s="13" t="str">
        <f>[36]Junho!$E$9</f>
        <v>*</v>
      </c>
      <c r="G40" s="13" t="str">
        <f>[36]Junho!$E$10</f>
        <v>*</v>
      </c>
      <c r="H40" s="13" t="str">
        <f>[36]Junho!$E$11</f>
        <v>*</v>
      </c>
      <c r="I40" s="13" t="str">
        <f>[36]Junho!$E$12</f>
        <v>*</v>
      </c>
      <c r="J40" s="13" t="str">
        <f>[36]Junho!$E$13</f>
        <v>*</v>
      </c>
      <c r="K40" s="13" t="str">
        <f>[36]Junho!$E$14</f>
        <v>*</v>
      </c>
      <c r="L40" s="13" t="str">
        <f>[36]Junho!$E$15</f>
        <v>*</v>
      </c>
      <c r="M40" s="13" t="str">
        <f>[36]Junho!$E$16</f>
        <v>*</v>
      </c>
      <c r="N40" s="13" t="str">
        <f>[36]Junho!$E$17</f>
        <v>*</v>
      </c>
      <c r="O40" s="13" t="str">
        <f>[36]Junho!$E$18</f>
        <v>*</v>
      </c>
      <c r="P40" s="13" t="str">
        <f>[36]Junho!$E$19</f>
        <v>*</v>
      </c>
      <c r="Q40" s="13" t="str">
        <f>[36]Junho!$E$20</f>
        <v>*</v>
      </c>
      <c r="R40" s="13" t="str">
        <f>[36]Junho!$E$21</f>
        <v>*</v>
      </c>
      <c r="S40" s="13" t="str">
        <f>[36]Junho!$E$22</f>
        <v>*</v>
      </c>
      <c r="T40" s="13" t="str">
        <f>[36]Junho!$E$23</f>
        <v>*</v>
      </c>
      <c r="U40" s="13" t="str">
        <f>[36]Junho!$E$24</f>
        <v>*</v>
      </c>
      <c r="V40" s="13" t="str">
        <f>[36]Junho!$E$25</f>
        <v>*</v>
      </c>
      <c r="W40" s="13" t="str">
        <f>[36]Junho!$E$26</f>
        <v>*</v>
      </c>
      <c r="X40" s="13" t="str">
        <f>[36]Junho!$E$27</f>
        <v>*</v>
      </c>
      <c r="Y40" s="13" t="str">
        <f>[36]Junho!$E$28</f>
        <v>*</v>
      </c>
      <c r="Z40" s="13" t="str">
        <f>[36]Junho!$E$29</f>
        <v>*</v>
      </c>
      <c r="AA40" s="13" t="str">
        <f>[36]Junho!$E$30</f>
        <v>*</v>
      </c>
      <c r="AB40" s="13" t="str">
        <f>[36]Junho!$E$31</f>
        <v>*</v>
      </c>
      <c r="AC40" s="13" t="str">
        <f>[36]Junho!$E$32</f>
        <v>*</v>
      </c>
      <c r="AD40" s="13" t="str">
        <f>[36]Junho!$E$33</f>
        <v>*</v>
      </c>
      <c r="AE40" s="13" t="str">
        <f>[36]Junho!$E$34</f>
        <v>*</v>
      </c>
      <c r="AF40" s="80" t="s">
        <v>131</v>
      </c>
    </row>
    <row r="41" spans="1:32" ht="17.100000000000001" customHeight="1" x14ac:dyDescent="0.2">
      <c r="A41" s="51" t="s">
        <v>155</v>
      </c>
      <c r="B41" s="13">
        <f>[37]Junho!$E$5</f>
        <v>86.125</v>
      </c>
      <c r="C41" s="13">
        <f>[37]Junho!$E$6</f>
        <v>95</v>
      </c>
      <c r="D41" s="13">
        <f>[37]Junho!$E$7</f>
        <v>89.958333333333329</v>
      </c>
      <c r="E41" s="13">
        <f>[37]Junho!$E$8</f>
        <v>88.125</v>
      </c>
      <c r="F41" s="13">
        <f>[37]Junho!$E$9</f>
        <v>93.541666666666671</v>
      </c>
      <c r="G41" s="13">
        <f>[37]Junho!$E$10</f>
        <v>82.541666666666671</v>
      </c>
      <c r="H41" s="13">
        <f>[37]Junho!$E$11</f>
        <v>82.958333333333329</v>
      </c>
      <c r="I41" s="13">
        <f>[37]Junho!$E$12</f>
        <v>78.291666666666671</v>
      </c>
      <c r="J41" s="13">
        <f>[37]Junho!$E$13</f>
        <v>74.291666666666671</v>
      </c>
      <c r="K41" s="13">
        <f>[37]Junho!$E$14</f>
        <v>75.75</v>
      </c>
      <c r="L41" s="13">
        <f>[37]Junho!$E$15</f>
        <v>78.166666666666671</v>
      </c>
      <c r="M41" s="13">
        <f>[37]Junho!$E$16</f>
        <v>77.684210526315795</v>
      </c>
      <c r="N41" s="13" t="str">
        <f>[37]Junho!$E$17</f>
        <v>*</v>
      </c>
      <c r="O41" s="13" t="str">
        <f>[37]Junho!$E$18</f>
        <v>*</v>
      </c>
      <c r="P41" s="13" t="str">
        <f>[37]Junho!$E$19</f>
        <v>*</v>
      </c>
      <c r="Q41" s="13" t="str">
        <f>[37]Junho!$E$20</f>
        <v>*</v>
      </c>
      <c r="R41" s="13" t="str">
        <f>[37]Junho!$E$21</f>
        <v>*</v>
      </c>
      <c r="S41" s="13" t="str">
        <f>[37]Junho!$E$22</f>
        <v>*</v>
      </c>
      <c r="T41" s="13" t="str">
        <f>[37]Junho!$E$23</f>
        <v>*</v>
      </c>
      <c r="U41" s="13" t="str">
        <f>[37]Junho!$E$24</f>
        <v>*</v>
      </c>
      <c r="V41" s="13" t="str">
        <f>[37]Junho!$E$25</f>
        <v>*</v>
      </c>
      <c r="W41" s="13" t="str">
        <f>[37]Junho!$E$26</f>
        <v>*</v>
      </c>
      <c r="X41" s="13" t="str">
        <f>[37]Junho!$E$27</f>
        <v>*</v>
      </c>
      <c r="Y41" s="13" t="str">
        <f>[37]Junho!$E$28</f>
        <v>*</v>
      </c>
      <c r="Z41" s="13" t="str">
        <f>[37]Junho!$E$29</f>
        <v>*</v>
      </c>
      <c r="AA41" s="13" t="str">
        <f>[37]Junho!$E$30</f>
        <v>*</v>
      </c>
      <c r="AB41" s="13" t="str">
        <f>[37]Junho!$E$31</f>
        <v>*</v>
      </c>
      <c r="AC41" s="13" t="str">
        <f>[37]Junho!$E$32</f>
        <v>*</v>
      </c>
      <c r="AD41" s="13" t="str">
        <f>[37]Junho!$E$33</f>
        <v>*</v>
      </c>
      <c r="AE41" s="13" t="str">
        <f>[37]Junho!$E$34</f>
        <v>*</v>
      </c>
      <c r="AF41" s="80">
        <f t="shared" si="4"/>
        <v>83.536184210526315</v>
      </c>
    </row>
    <row r="42" spans="1:32" ht="17.100000000000001" customHeight="1" x14ac:dyDescent="0.2">
      <c r="A42" s="51" t="s">
        <v>156</v>
      </c>
      <c r="B42" s="13">
        <f>[38]Junho!$E$5</f>
        <v>80.958333333333329</v>
      </c>
      <c r="C42" s="13">
        <f>[38]Junho!$E$6</f>
        <v>90.208333333333329</v>
      </c>
      <c r="D42" s="13">
        <f>[38]Junho!$E$7</f>
        <v>87.708333333333329</v>
      </c>
      <c r="E42" s="13">
        <f>[38]Junho!$E$8</f>
        <v>88.75</v>
      </c>
      <c r="F42" s="13">
        <f>[38]Junho!$E$9</f>
        <v>90.458333333333329</v>
      </c>
      <c r="G42" s="13">
        <f>[38]Junho!$E$10</f>
        <v>81</v>
      </c>
      <c r="H42" s="13">
        <f>[38]Junho!$E$11</f>
        <v>88.083333333333329</v>
      </c>
      <c r="I42" s="13">
        <f>[38]Junho!$E$12</f>
        <v>80.208333333333329</v>
      </c>
      <c r="J42" s="13">
        <f>[38]Junho!$E$13</f>
        <v>76.666666666666671</v>
      </c>
      <c r="K42" s="13">
        <f>[38]Junho!$E$14</f>
        <v>76.291666666666671</v>
      </c>
      <c r="L42" s="13">
        <f>[38]Junho!$E$15</f>
        <v>79.5</v>
      </c>
      <c r="M42" s="13">
        <f>[38]Junho!$E$16</f>
        <v>86.6</v>
      </c>
      <c r="N42" s="13" t="str">
        <f>[38]Junho!$E$17</f>
        <v>*</v>
      </c>
      <c r="O42" s="13" t="str">
        <f>[38]Junho!$E$18</f>
        <v>*</v>
      </c>
      <c r="P42" s="13" t="str">
        <f>[38]Junho!$E$19</f>
        <v>*</v>
      </c>
      <c r="Q42" s="13" t="str">
        <f>[38]Junho!$E$20</f>
        <v>*</v>
      </c>
      <c r="R42" s="13" t="str">
        <f>[38]Junho!$E$21</f>
        <v>*</v>
      </c>
      <c r="S42" s="13" t="str">
        <f>[38]Junho!$E$22</f>
        <v>*</v>
      </c>
      <c r="T42" s="13" t="str">
        <f>[38]Junho!$E$23</f>
        <v>*</v>
      </c>
      <c r="U42" s="13" t="str">
        <f>[38]Junho!$E$24</f>
        <v>*</v>
      </c>
      <c r="V42" s="13" t="str">
        <f>[38]Junho!$E$25</f>
        <v>*</v>
      </c>
      <c r="W42" s="13" t="str">
        <f>[38]Junho!$E$26</f>
        <v>*</v>
      </c>
      <c r="X42" s="13" t="str">
        <f>[38]Junho!$E$27</f>
        <v>*</v>
      </c>
      <c r="Y42" s="13" t="str">
        <f>[38]Junho!$E$28</f>
        <v>*</v>
      </c>
      <c r="Z42" s="13" t="str">
        <f>[38]Junho!$E$29</f>
        <v>*</v>
      </c>
      <c r="AA42" s="13" t="str">
        <f>[38]Junho!$E$30</f>
        <v>*</v>
      </c>
      <c r="AB42" s="13" t="str">
        <f>[38]Junho!$E$31</f>
        <v>*</v>
      </c>
      <c r="AC42" s="13" t="str">
        <f>[38]Junho!$E$32</f>
        <v>*</v>
      </c>
      <c r="AD42" s="13" t="str">
        <f>[38]Junho!$E$33</f>
        <v>*</v>
      </c>
      <c r="AE42" s="13" t="str">
        <f>[38]Junho!$E$34</f>
        <v>*</v>
      </c>
      <c r="AF42" s="80">
        <f>AVERAGE(B42:AE42)</f>
        <v>83.86944444444444</v>
      </c>
    </row>
    <row r="43" spans="1:32" ht="17.100000000000001" customHeight="1" x14ac:dyDescent="0.2">
      <c r="A43" s="51" t="s">
        <v>157</v>
      </c>
      <c r="B43" s="13">
        <f>[39]Junho!$E$5</f>
        <v>86.625</v>
      </c>
      <c r="C43" s="13">
        <f>[39]Junho!$E$6</f>
        <v>91.708333333333329</v>
      </c>
      <c r="D43" s="13">
        <f>[39]Junho!$E$7</f>
        <v>93.833333333333329</v>
      </c>
      <c r="E43" s="13">
        <f>[39]Junho!$E$8</f>
        <v>94.375</v>
      </c>
      <c r="F43" s="13">
        <f>[39]Junho!$E$9</f>
        <v>96.291666666666671</v>
      </c>
      <c r="G43" s="13">
        <f>[39]Junho!$E$10</f>
        <v>88.125</v>
      </c>
      <c r="H43" s="13">
        <f>[39]Junho!$E$11</f>
        <v>90.291666666666671</v>
      </c>
      <c r="I43" s="13">
        <f>[39]Junho!$E$12</f>
        <v>81.083333333333329</v>
      </c>
      <c r="J43" s="13">
        <f>[39]Junho!$E$13</f>
        <v>79.75</v>
      </c>
      <c r="K43" s="13">
        <f>[39]Junho!$E$14</f>
        <v>78.375</v>
      </c>
      <c r="L43" s="13">
        <f>[39]Junho!$E$15</f>
        <v>85.208333333333329</v>
      </c>
      <c r="M43" s="13">
        <f>[39]Junho!$E$16</f>
        <v>86.25</v>
      </c>
      <c r="N43" s="13" t="str">
        <f>[39]Junho!$E$17</f>
        <v>*</v>
      </c>
      <c r="O43" s="13" t="str">
        <f>[39]Junho!$E$18</f>
        <v>*</v>
      </c>
      <c r="P43" s="13" t="str">
        <f>[39]Junho!$E$19</f>
        <v>*</v>
      </c>
      <c r="Q43" s="13" t="str">
        <f>[39]Junho!$E$20</f>
        <v>*</v>
      </c>
      <c r="R43" s="13" t="str">
        <f>[39]Junho!$E$21</f>
        <v>*</v>
      </c>
      <c r="S43" s="13" t="str">
        <f>[39]Junho!$E$22</f>
        <v>*</v>
      </c>
      <c r="T43" s="13" t="str">
        <f>[39]Junho!$E$23</f>
        <v>*</v>
      </c>
      <c r="U43" s="13" t="str">
        <f>[39]Junho!$E$24</f>
        <v>*</v>
      </c>
      <c r="V43" s="13" t="str">
        <f>[39]Junho!$E$25</f>
        <v>*</v>
      </c>
      <c r="W43" s="13" t="str">
        <f>[39]Junho!$E$26</f>
        <v>*</v>
      </c>
      <c r="X43" s="13" t="str">
        <f>[39]Junho!$E$27</f>
        <v>*</v>
      </c>
      <c r="Y43" s="13" t="str">
        <f>[39]Junho!$E$28</f>
        <v>*</v>
      </c>
      <c r="Z43" s="13" t="str">
        <f>[39]Junho!$E$29</f>
        <v>*</v>
      </c>
      <c r="AA43" s="13" t="str">
        <f>[39]Junho!$E$30</f>
        <v>*</v>
      </c>
      <c r="AB43" s="13" t="str">
        <f>[39]Junho!$E$31</f>
        <v>*</v>
      </c>
      <c r="AC43" s="13" t="str">
        <f>[39]Junho!$E$32</f>
        <v>*</v>
      </c>
      <c r="AD43" s="13" t="str">
        <f>[39]Junho!$E$33</f>
        <v>*</v>
      </c>
      <c r="AE43" s="13" t="str">
        <f>[39]Junho!$E$34</f>
        <v>*</v>
      </c>
      <c r="AF43" s="80">
        <f t="shared" ref="AF43:AF49" si="5">AVERAGE(B43:AE43)</f>
        <v>87.659722222222214</v>
      </c>
    </row>
    <row r="44" spans="1:32" ht="17.100000000000001" customHeight="1" x14ac:dyDescent="0.2">
      <c r="A44" s="51" t="s">
        <v>158</v>
      </c>
      <c r="B44" s="13">
        <f>[40]Junho!$E$5</f>
        <v>76.208333333333329</v>
      </c>
      <c r="C44" s="13">
        <f>[40]Junho!$E$6</f>
        <v>90.916666666666671</v>
      </c>
      <c r="D44" s="13">
        <f>[40]Junho!$E$7</f>
        <v>89.166666666666671</v>
      </c>
      <c r="E44" s="13">
        <f>[40]Junho!$E$8</f>
        <v>93</v>
      </c>
      <c r="F44" s="13">
        <f>[40]Junho!$E$9</f>
        <v>91.958333333333329</v>
      </c>
      <c r="G44" s="13">
        <f>[40]Junho!$E$10</f>
        <v>83.791666666666671</v>
      </c>
      <c r="H44" s="13">
        <f>[40]Junho!$E$11</f>
        <v>92.666666666666671</v>
      </c>
      <c r="I44" s="13">
        <f>[40]Junho!$E$12</f>
        <v>84.833333333333329</v>
      </c>
      <c r="J44" s="13">
        <f>[40]Junho!$E$13</f>
        <v>76.25</v>
      </c>
      <c r="K44" s="13">
        <f>[40]Junho!$E$14</f>
        <v>72.291666666666671</v>
      </c>
      <c r="L44" s="13">
        <f>[40]Junho!$E$15</f>
        <v>77.375</v>
      </c>
      <c r="M44" s="13">
        <f>[40]Junho!$E$16</f>
        <v>86.15</v>
      </c>
      <c r="N44" s="13" t="str">
        <f>[40]Junho!$E$17</f>
        <v>*</v>
      </c>
      <c r="O44" s="13" t="str">
        <f>[40]Junho!$E$18</f>
        <v>*</v>
      </c>
      <c r="P44" s="13" t="str">
        <f>[40]Junho!$E$19</f>
        <v>*</v>
      </c>
      <c r="Q44" s="13" t="str">
        <f>[40]Junho!$E$20</f>
        <v>*</v>
      </c>
      <c r="R44" s="13" t="str">
        <f>[40]Junho!$E$21</f>
        <v>*</v>
      </c>
      <c r="S44" s="13" t="str">
        <f>[40]Junho!$E$22</f>
        <v>*</v>
      </c>
      <c r="T44" s="13" t="str">
        <f>[40]Junho!$E$23</f>
        <v>*</v>
      </c>
      <c r="U44" s="13" t="str">
        <f>[40]Junho!$E$24</f>
        <v>*</v>
      </c>
      <c r="V44" s="13" t="str">
        <f>[40]Junho!$E$25</f>
        <v>*</v>
      </c>
      <c r="W44" s="13" t="str">
        <f>[40]Junho!$E$26</f>
        <v>*</v>
      </c>
      <c r="X44" s="13" t="str">
        <f>[40]Junho!$E$27</f>
        <v>*</v>
      </c>
      <c r="Y44" s="13" t="str">
        <f>[40]Junho!$E$28</f>
        <v>*</v>
      </c>
      <c r="Z44" s="13" t="str">
        <f>[40]Junho!$E$29</f>
        <v>*</v>
      </c>
      <c r="AA44" s="13" t="str">
        <f>[40]Junho!$E$30</f>
        <v>*</v>
      </c>
      <c r="AB44" s="13" t="str">
        <f>[40]Junho!$E$31</f>
        <v>*</v>
      </c>
      <c r="AC44" s="13" t="str">
        <f>[40]Junho!$E$32</f>
        <v>*</v>
      </c>
      <c r="AD44" s="13" t="str">
        <f>[40]Junho!$E$33</f>
        <v>*</v>
      </c>
      <c r="AE44" s="13" t="str">
        <f>[40]Junho!$E$34</f>
        <v>*</v>
      </c>
      <c r="AF44" s="80">
        <f t="shared" si="5"/>
        <v>84.550694444444431</v>
      </c>
    </row>
    <row r="45" spans="1:32" ht="17.100000000000001" customHeight="1" x14ac:dyDescent="0.2">
      <c r="A45" s="51" t="s">
        <v>159</v>
      </c>
      <c r="B45" s="13">
        <f>[41]Junho!$E$5</f>
        <v>63.875</v>
      </c>
      <c r="C45" s="13">
        <f>[41]Junho!$E$6</f>
        <v>91.125</v>
      </c>
      <c r="D45" s="13">
        <f>[41]Junho!$E$7</f>
        <v>89.375</v>
      </c>
      <c r="E45" s="13">
        <f>[41]Junho!$E$8</f>
        <v>92.583333333333329</v>
      </c>
      <c r="F45" s="13">
        <f>[41]Junho!$E$9</f>
        <v>89.75</v>
      </c>
      <c r="G45" s="13">
        <f>[41]Junho!$E$10</f>
        <v>81.416666666666671</v>
      </c>
      <c r="H45" s="13">
        <f>[41]Junho!$E$11</f>
        <v>91.041666666666671</v>
      </c>
      <c r="I45" s="13">
        <f>[41]Junho!$E$12</f>
        <v>80.25</v>
      </c>
      <c r="J45" s="13">
        <f>[41]Junho!$E$13</f>
        <v>69</v>
      </c>
      <c r="K45" s="13">
        <f>[41]Junho!$E$14</f>
        <v>61.375</v>
      </c>
      <c r="L45" s="13">
        <f>[41]Junho!$E$15</f>
        <v>65.541666666666671</v>
      </c>
      <c r="M45" s="13">
        <f>[41]Junho!$E$16</f>
        <v>80.5</v>
      </c>
      <c r="N45" s="13" t="str">
        <f>[41]Junho!$E$17</f>
        <v>*</v>
      </c>
      <c r="O45" s="13" t="str">
        <f>[41]Junho!$E$18</f>
        <v>*</v>
      </c>
      <c r="P45" s="13" t="str">
        <f>[41]Junho!$E$19</f>
        <v>*</v>
      </c>
      <c r="Q45" s="13" t="str">
        <f>[41]Junho!$E$20</f>
        <v>*</v>
      </c>
      <c r="R45" s="13" t="str">
        <f>[41]Junho!$E$21</f>
        <v>*</v>
      </c>
      <c r="S45" s="13" t="str">
        <f>[41]Junho!$E$22</f>
        <v>*</v>
      </c>
      <c r="T45" s="13" t="str">
        <f>[41]Junho!$E$23</f>
        <v>*</v>
      </c>
      <c r="U45" s="13" t="str">
        <f>[41]Junho!$E$24</f>
        <v>*</v>
      </c>
      <c r="V45" s="13" t="str">
        <f>[41]Junho!$E$25</f>
        <v>*</v>
      </c>
      <c r="W45" s="13" t="str">
        <f>[41]Junho!$E$26</f>
        <v>*</v>
      </c>
      <c r="X45" s="13" t="str">
        <f>[41]Junho!$E$27</f>
        <v>*</v>
      </c>
      <c r="Y45" s="13" t="str">
        <f>[41]Junho!$E$28</f>
        <v>*</v>
      </c>
      <c r="Z45" s="13" t="str">
        <f>[41]Junho!$E$29</f>
        <v>*</v>
      </c>
      <c r="AA45" s="13" t="str">
        <f>[41]Junho!$E$30</f>
        <v>*</v>
      </c>
      <c r="AB45" s="13" t="str">
        <f>[41]Junho!$E$31</f>
        <v>*</v>
      </c>
      <c r="AC45" s="13" t="str">
        <f>[41]Junho!$E$32</f>
        <v>*</v>
      </c>
      <c r="AD45" s="13" t="str">
        <f>[41]Junho!$E$33</f>
        <v>*</v>
      </c>
      <c r="AE45" s="13" t="str">
        <f>[41]Junho!$E$34</f>
        <v>*</v>
      </c>
      <c r="AF45" s="80">
        <f t="shared" si="5"/>
        <v>79.652777777777771</v>
      </c>
    </row>
    <row r="46" spans="1:32" ht="17.100000000000001" customHeight="1" x14ac:dyDescent="0.2">
      <c r="A46" s="51" t="s">
        <v>160</v>
      </c>
      <c r="B46" s="13">
        <f>[42]Junho!$E$5</f>
        <v>97.666666666666671</v>
      </c>
      <c r="C46" s="13">
        <f>[42]Junho!$E$6</f>
        <v>89.869565217391298</v>
      </c>
      <c r="D46" s="13">
        <f>[42]Junho!$E$7</f>
        <v>91.578947368421055</v>
      </c>
      <c r="E46" s="13">
        <f>[42]Junho!$E$8</f>
        <v>93.470588235294116</v>
      </c>
      <c r="F46" s="13">
        <f>[42]Junho!$E$9</f>
        <v>92.142857142857139</v>
      </c>
      <c r="G46" s="13">
        <f>[42]Junho!$E$10</f>
        <v>91.65</v>
      </c>
      <c r="H46" s="13">
        <f>[42]Junho!$E$11</f>
        <v>92.055555555555557</v>
      </c>
      <c r="I46" s="13">
        <f>[42]Junho!$E$12</f>
        <v>88.388888888888886</v>
      </c>
      <c r="J46" s="13">
        <f>[42]Junho!$E$13</f>
        <v>97</v>
      </c>
      <c r="K46" s="13">
        <f>[42]Junho!$E$14</f>
        <v>97.454545454545453</v>
      </c>
      <c r="L46" s="13">
        <f>[42]Junho!$E$15</f>
        <v>97.625</v>
      </c>
      <c r="M46" s="13">
        <f>[42]Junho!$E$16</f>
        <v>97.4</v>
      </c>
      <c r="N46" s="13" t="str">
        <f>[42]Junho!$E$17</f>
        <v>*</v>
      </c>
      <c r="O46" s="13" t="str">
        <f>[42]Junho!$E$18</f>
        <v>*</v>
      </c>
      <c r="P46" s="13" t="str">
        <f>[42]Junho!$E$19</f>
        <v>*</v>
      </c>
      <c r="Q46" s="13" t="str">
        <f>[42]Junho!$E$20</f>
        <v>*</v>
      </c>
      <c r="R46" s="13" t="str">
        <f>[42]Junho!$E$21</f>
        <v>*</v>
      </c>
      <c r="S46" s="13" t="str">
        <f>[42]Junho!$E$22</f>
        <v>*</v>
      </c>
      <c r="T46" s="13" t="str">
        <f>[42]Junho!$E$23</f>
        <v>*</v>
      </c>
      <c r="U46" s="13" t="str">
        <f>[42]Junho!$E$24</f>
        <v>*</v>
      </c>
      <c r="V46" s="13" t="str">
        <f>[42]Junho!$E$25</f>
        <v>*</v>
      </c>
      <c r="W46" s="13" t="str">
        <f>[42]Junho!$E$26</f>
        <v>*</v>
      </c>
      <c r="X46" s="13" t="str">
        <f>[42]Junho!$E$27</f>
        <v>*</v>
      </c>
      <c r="Y46" s="13" t="str">
        <f>[42]Junho!$E$28</f>
        <v>*</v>
      </c>
      <c r="Z46" s="13" t="str">
        <f>[42]Junho!$E$29</f>
        <v>*</v>
      </c>
      <c r="AA46" s="13" t="str">
        <f>[42]Junho!$E$30</f>
        <v>*</v>
      </c>
      <c r="AB46" s="13" t="str">
        <f>[42]Junho!$E$31</f>
        <v>*</v>
      </c>
      <c r="AC46" s="13" t="str">
        <f>[42]Junho!$E$32</f>
        <v>*</v>
      </c>
      <c r="AD46" s="13" t="str">
        <f>[42]Junho!$E$33</f>
        <v>*</v>
      </c>
      <c r="AE46" s="13" t="str">
        <f>[42]Junho!$E$34</f>
        <v>*</v>
      </c>
      <c r="AF46" s="80">
        <f t="shared" si="5"/>
        <v>93.858551210801693</v>
      </c>
    </row>
    <row r="47" spans="1:32" ht="17.100000000000001" customHeight="1" x14ac:dyDescent="0.2">
      <c r="A47" s="51" t="s">
        <v>161</v>
      </c>
      <c r="B47" s="13">
        <f>[43]Junho!$E$5</f>
        <v>79.458333333333329</v>
      </c>
      <c r="C47" s="13">
        <f>[43]Junho!$E$6</f>
        <v>85.416666666666671</v>
      </c>
      <c r="D47" s="13">
        <f>[43]Junho!$E$7</f>
        <v>81.416666666666671</v>
      </c>
      <c r="E47" s="13">
        <f>[43]Junho!$E$8</f>
        <v>87.958333333333329</v>
      </c>
      <c r="F47" s="13">
        <f>[43]Junho!$E$9</f>
        <v>87.375</v>
      </c>
      <c r="G47" s="13">
        <f>[43]Junho!$E$10</f>
        <v>83.625</v>
      </c>
      <c r="H47" s="13">
        <f>[43]Junho!$E$11</f>
        <v>82.708333333333329</v>
      </c>
      <c r="I47" s="13">
        <f>[43]Junho!$E$12</f>
        <v>85.541666666666671</v>
      </c>
      <c r="J47" s="13">
        <f>[43]Junho!$E$13</f>
        <v>74.666666666666671</v>
      </c>
      <c r="K47" s="13">
        <f>[43]Junho!$E$14</f>
        <v>68.958333333333329</v>
      </c>
      <c r="L47" s="13">
        <f>[43]Junho!$E$15</f>
        <v>69.857142857142861</v>
      </c>
      <c r="M47" s="13">
        <f>[43]Junho!$E$16</f>
        <v>78.8</v>
      </c>
      <c r="N47" s="13" t="str">
        <f>[43]Junho!$E$17</f>
        <v>*</v>
      </c>
      <c r="O47" s="13" t="str">
        <f>[43]Junho!$E$18</f>
        <v>*</v>
      </c>
      <c r="P47" s="13" t="str">
        <f>[43]Junho!$E$19</f>
        <v>*</v>
      </c>
      <c r="Q47" s="13" t="str">
        <f>[43]Junho!$E$20</f>
        <v>*</v>
      </c>
      <c r="R47" s="13" t="str">
        <f>[43]Junho!$E$21</f>
        <v>*</v>
      </c>
      <c r="S47" s="13" t="str">
        <f>[43]Junho!$E$22</f>
        <v>*</v>
      </c>
      <c r="T47" s="13" t="str">
        <f>[43]Junho!$E$23</f>
        <v>*</v>
      </c>
      <c r="U47" s="13" t="str">
        <f>[43]Junho!$E$24</f>
        <v>*</v>
      </c>
      <c r="V47" s="13" t="str">
        <f>[43]Junho!$E$25</f>
        <v>*</v>
      </c>
      <c r="W47" s="13" t="str">
        <f>[43]Junho!$E$26</f>
        <v>*</v>
      </c>
      <c r="X47" s="13" t="str">
        <f>[43]Junho!$E$27</f>
        <v>*</v>
      </c>
      <c r="Y47" s="13" t="str">
        <f>[43]Junho!$E$28</f>
        <v>*</v>
      </c>
      <c r="Z47" s="13" t="str">
        <f>[43]Junho!$E$29</f>
        <v>*</v>
      </c>
      <c r="AA47" s="13" t="str">
        <f>[43]Junho!$E$30</f>
        <v>*</v>
      </c>
      <c r="AB47" s="13" t="str">
        <f>[43]Junho!$E$31</f>
        <v>*</v>
      </c>
      <c r="AC47" s="13" t="str">
        <f>[43]Junho!$E$32</f>
        <v>*</v>
      </c>
      <c r="AD47" s="13" t="str">
        <f>[43]Junho!$E$33</f>
        <v>*</v>
      </c>
      <c r="AE47" s="13" t="str">
        <f>[43]Junho!$E$34</f>
        <v>*</v>
      </c>
      <c r="AF47" s="80">
        <f t="shared" si="5"/>
        <v>80.481845238095232</v>
      </c>
    </row>
    <row r="48" spans="1:32" ht="17.100000000000001" customHeight="1" x14ac:dyDescent="0.2">
      <c r="A48" s="51" t="s">
        <v>162</v>
      </c>
      <c r="B48" s="13">
        <f>[44]Junho!$E$5</f>
        <v>62.5</v>
      </c>
      <c r="C48" s="13">
        <f>[44]Junho!$E$6</f>
        <v>86.125</v>
      </c>
      <c r="D48" s="13">
        <f>[44]Junho!$E$7</f>
        <v>82.708333333333329</v>
      </c>
      <c r="E48" s="13">
        <f>[44]Junho!$E$8</f>
        <v>91.041666666666671</v>
      </c>
      <c r="F48" s="13">
        <f>[44]Junho!$E$9</f>
        <v>83.25</v>
      </c>
      <c r="G48" s="13">
        <f>[44]Junho!$E$10</f>
        <v>83.75</v>
      </c>
      <c r="H48" s="13">
        <f>[44]Junho!$E$11</f>
        <v>83.958333333333329</v>
      </c>
      <c r="I48" s="13">
        <f>[44]Junho!$E$12</f>
        <v>82.166666666666671</v>
      </c>
      <c r="J48" s="13">
        <f>[44]Junho!$E$13</f>
        <v>71.666666666666671</v>
      </c>
      <c r="K48" s="13">
        <f>[44]Junho!$E$14</f>
        <v>65.458333333333329</v>
      </c>
      <c r="L48" s="13">
        <f>[44]Junho!$E$15</f>
        <v>69.217391304347828</v>
      </c>
      <c r="M48" s="13">
        <f>[44]Junho!$E$16</f>
        <v>77.150000000000006</v>
      </c>
      <c r="N48" s="13" t="str">
        <f>[44]Junho!$E$17</f>
        <v>*</v>
      </c>
      <c r="O48" s="13" t="str">
        <f>[44]Junho!$E$18</f>
        <v>*</v>
      </c>
      <c r="P48" s="13" t="str">
        <f>[44]Junho!$E$19</f>
        <v>*</v>
      </c>
      <c r="Q48" s="13" t="str">
        <f>[44]Junho!$E$20</f>
        <v>*</v>
      </c>
      <c r="R48" s="13" t="str">
        <f>[44]Junho!$E$21</f>
        <v>*</v>
      </c>
      <c r="S48" s="13" t="str">
        <f>[44]Junho!$E$22</f>
        <v>*</v>
      </c>
      <c r="T48" s="13" t="str">
        <f>[44]Junho!$E$23</f>
        <v>*</v>
      </c>
      <c r="U48" s="13" t="str">
        <f>[44]Junho!$E$24</f>
        <v>*</v>
      </c>
      <c r="V48" s="13" t="str">
        <f>[44]Junho!$E$25</f>
        <v>*</v>
      </c>
      <c r="W48" s="13" t="str">
        <f>[44]Junho!$E$26</f>
        <v>*</v>
      </c>
      <c r="X48" s="13" t="str">
        <f>[44]Junho!$E$27</f>
        <v>*</v>
      </c>
      <c r="Y48" s="13" t="str">
        <f>[44]Junho!$E$28</f>
        <v>*</v>
      </c>
      <c r="Z48" s="13" t="str">
        <f>[44]Junho!$E$29</f>
        <v>*</v>
      </c>
      <c r="AA48" s="13" t="str">
        <f>[44]Junho!$E$30</f>
        <v>*</v>
      </c>
      <c r="AB48" s="13" t="str">
        <f>[44]Junho!$E$31</f>
        <v>*</v>
      </c>
      <c r="AC48" s="13" t="str">
        <f>[44]Junho!$E$32</f>
        <v>*</v>
      </c>
      <c r="AD48" s="13" t="str">
        <f>[44]Junho!$E$33</f>
        <v>*</v>
      </c>
      <c r="AE48" s="13" t="str">
        <f>[44]Junho!$E$34</f>
        <v>*</v>
      </c>
      <c r="AF48" s="80">
        <f t="shared" si="5"/>
        <v>78.249365942028987</v>
      </c>
    </row>
    <row r="49" spans="1:35" ht="17.100000000000001" customHeight="1" x14ac:dyDescent="0.2">
      <c r="A49" s="51" t="s">
        <v>163</v>
      </c>
      <c r="B49" s="13">
        <f>[45]Junho!$E$5</f>
        <v>60.333333333333336</v>
      </c>
      <c r="C49" s="13">
        <f>[45]Junho!$E$6</f>
        <v>71.75</v>
      </c>
      <c r="D49" s="13">
        <f>[45]Junho!$E$7</f>
        <v>77.833333333333329</v>
      </c>
      <c r="E49" s="13">
        <f>[45]Junho!$E$8</f>
        <v>77.166666666666671</v>
      </c>
      <c r="F49" s="13">
        <f>[45]Junho!$E$9</f>
        <v>72.75</v>
      </c>
      <c r="G49" s="13">
        <f>[45]Junho!$E$10</f>
        <v>76.208333333333329</v>
      </c>
      <c r="H49" s="13">
        <f>[45]Junho!$E$11</f>
        <v>77.666666666666671</v>
      </c>
      <c r="I49" s="13">
        <f>[45]Junho!$E$12</f>
        <v>74.041666666666671</v>
      </c>
      <c r="J49" s="13">
        <f>[45]Junho!$E$13</f>
        <v>71.958333333333329</v>
      </c>
      <c r="K49" s="13">
        <f>[45]Junho!$E$14</f>
        <v>63.5</v>
      </c>
      <c r="L49" s="13">
        <f>[45]Junho!$E$15</f>
        <v>57.416666666666664</v>
      </c>
      <c r="M49" s="13">
        <f>[45]Junho!$E$16</f>
        <v>56.7</v>
      </c>
      <c r="N49" s="13" t="str">
        <f>[45]Junho!$E$17</f>
        <v>*</v>
      </c>
      <c r="O49" s="13" t="str">
        <f>[45]Junho!$E$18</f>
        <v>*</v>
      </c>
      <c r="P49" s="13" t="str">
        <f>[45]Junho!$E$19</f>
        <v>*</v>
      </c>
      <c r="Q49" s="13" t="str">
        <f>[45]Junho!$E$20</f>
        <v>*</v>
      </c>
      <c r="R49" s="13" t="str">
        <f>[45]Junho!$E$21</f>
        <v>*</v>
      </c>
      <c r="S49" s="13" t="str">
        <f>[45]Junho!$E$22</f>
        <v>*</v>
      </c>
      <c r="T49" s="13" t="str">
        <f>[45]Junho!$E$23</f>
        <v>*</v>
      </c>
      <c r="U49" s="13" t="str">
        <f>[45]Junho!$E$24</f>
        <v>*</v>
      </c>
      <c r="V49" s="13" t="str">
        <f>[45]Junho!$E$25</f>
        <v>*</v>
      </c>
      <c r="W49" s="13" t="str">
        <f>[45]Junho!$E$26</f>
        <v>*</v>
      </c>
      <c r="X49" s="13" t="str">
        <f>[45]Junho!$E$27</f>
        <v>*</v>
      </c>
      <c r="Y49" s="13" t="str">
        <f>[45]Junho!$E$28</f>
        <v>*</v>
      </c>
      <c r="Z49" s="13" t="str">
        <f>[45]Junho!$E$29</f>
        <v>*</v>
      </c>
      <c r="AA49" s="13" t="str">
        <f>[45]Junho!$E$30</f>
        <v>*</v>
      </c>
      <c r="AB49" s="13" t="str">
        <f>[45]Junho!$E$31</f>
        <v>*</v>
      </c>
      <c r="AC49" s="13" t="str">
        <f>[45]Junho!$E$32</f>
        <v>*</v>
      </c>
      <c r="AD49" s="13" t="str">
        <f>[45]Junho!$E$33</f>
        <v>*</v>
      </c>
      <c r="AE49" s="13" t="str">
        <f>[45]Junho!$E$34</f>
        <v>*</v>
      </c>
      <c r="AF49" s="80">
        <f t="shared" si="5"/>
        <v>69.777083333333337</v>
      </c>
    </row>
    <row r="50" spans="1:35" s="5" customFormat="1" ht="17.100000000000001" customHeight="1" x14ac:dyDescent="0.2">
      <c r="A50" s="52" t="s">
        <v>34</v>
      </c>
      <c r="B50" s="18">
        <f t="shared" ref="B50:AF50" si="6">AVERAGE(B5:B49)</f>
        <v>75.793680555555568</v>
      </c>
      <c r="C50" s="18">
        <f t="shared" si="6"/>
        <v>85.699302261747903</v>
      </c>
      <c r="D50" s="18">
        <f t="shared" si="6"/>
        <v>86.131695906432753</v>
      </c>
      <c r="E50" s="18">
        <f t="shared" si="6"/>
        <v>86.113152739618599</v>
      </c>
      <c r="F50" s="18">
        <f t="shared" si="6"/>
        <v>86.123050595238098</v>
      </c>
      <c r="G50" s="18">
        <f t="shared" si="6"/>
        <v>82.587616110796588</v>
      </c>
      <c r="H50" s="18">
        <f t="shared" si="6"/>
        <v>84.862704425204413</v>
      </c>
      <c r="I50" s="18">
        <f t="shared" si="6"/>
        <v>78.699839120464759</v>
      </c>
      <c r="J50" s="18">
        <f t="shared" si="6"/>
        <v>75.021255812056424</v>
      </c>
      <c r="K50" s="18">
        <f t="shared" si="6"/>
        <v>71.693408941712221</v>
      </c>
      <c r="L50" s="18">
        <f t="shared" si="6"/>
        <v>71.880367070186793</v>
      </c>
      <c r="M50" s="18">
        <f t="shared" si="6"/>
        <v>76.392484590496295</v>
      </c>
      <c r="N50" s="18">
        <f t="shared" si="6"/>
        <v>79.551751643418299</v>
      </c>
      <c r="O50" s="18">
        <f t="shared" si="6"/>
        <v>71.735456416011985</v>
      </c>
      <c r="P50" s="18">
        <f t="shared" si="6"/>
        <v>66.98562008978675</v>
      </c>
      <c r="Q50" s="18">
        <f t="shared" si="6"/>
        <v>67.413634394628545</v>
      </c>
      <c r="R50" s="18">
        <f t="shared" si="6"/>
        <v>69.952831925492745</v>
      </c>
      <c r="S50" s="18">
        <f t="shared" si="6"/>
        <v>70.777042915931801</v>
      </c>
      <c r="T50" s="18">
        <f t="shared" si="6"/>
        <v>69.771576879910214</v>
      </c>
      <c r="U50" s="18">
        <f t="shared" si="6"/>
        <v>63.956212400052983</v>
      </c>
      <c r="V50" s="18">
        <f t="shared" si="6"/>
        <v>61.161616161616159</v>
      </c>
      <c r="W50" s="18">
        <f t="shared" si="6"/>
        <v>60.763726445743991</v>
      </c>
      <c r="X50" s="18">
        <f t="shared" si="6"/>
        <v>58.269404186795498</v>
      </c>
      <c r="Y50" s="18">
        <f t="shared" si="6"/>
        <v>61.924279835390955</v>
      </c>
      <c r="Z50" s="18">
        <f t="shared" si="6"/>
        <v>68.825088183421514</v>
      </c>
      <c r="AA50" s="18">
        <f t="shared" si="6"/>
        <v>67.906866281866286</v>
      </c>
      <c r="AB50" s="18">
        <f t="shared" si="6"/>
        <v>64.342206824250184</v>
      </c>
      <c r="AC50" s="18">
        <f t="shared" si="6"/>
        <v>60.432337156021376</v>
      </c>
      <c r="AD50" s="18">
        <f t="shared" si="6"/>
        <v>60.649799583132911</v>
      </c>
      <c r="AE50" s="18">
        <f t="shared" si="6"/>
        <v>62.803743961352652</v>
      </c>
      <c r="AF50" s="80">
        <f t="shared" si="6"/>
        <v>75.156561409573158</v>
      </c>
    </row>
    <row r="51" spans="1:35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66"/>
    </row>
    <row r="52" spans="1:35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64"/>
      <c r="AG52" s="2"/>
    </row>
    <row r="53" spans="1:35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66"/>
      <c r="AG53" s="2"/>
      <c r="AH53" s="2"/>
    </row>
    <row r="54" spans="1:35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66"/>
      <c r="AG54" s="12"/>
    </row>
    <row r="55" spans="1:35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64"/>
    </row>
    <row r="56" spans="1:35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04"/>
    </row>
    <row r="57" spans="1:35" x14ac:dyDescent="0.2">
      <c r="M57" s="2" t="s">
        <v>54</v>
      </c>
      <c r="Y57" s="2" t="s">
        <v>54</v>
      </c>
    </row>
    <row r="60" spans="1:35" x14ac:dyDescent="0.2">
      <c r="AI60" s="19" t="s">
        <v>54</v>
      </c>
    </row>
    <row r="61" spans="1:35" x14ac:dyDescent="0.2">
      <c r="AI61" s="19" t="s">
        <v>54</v>
      </c>
    </row>
    <row r="62" spans="1:35" x14ac:dyDescent="0.2">
      <c r="AH62" s="19" t="s">
        <v>54</v>
      </c>
    </row>
    <row r="64" spans="1:35" x14ac:dyDescent="0.2">
      <c r="AI64" s="19" t="s">
        <v>139</v>
      </c>
    </row>
  </sheetData>
  <sheetProtection algorithmName="SHA-512" hashValue="Ydypaz8cLK2ZAOM+t8f1RMvvVxxGzKY2rdySWQsM1VSHMMCX9TCE62UHwlGXmXWlcGxWja7C0Y3dgTad0tgv/g==" saltValue="1Bh96EWtiwppHhsPxtJ8/Q==" spinCount="100000" sheet="1" objects="1" scenarios="1"/>
  <mergeCells count="35">
    <mergeCell ref="T53:X53"/>
    <mergeCell ref="Z3:Z4"/>
    <mergeCell ref="AE3:AE4"/>
    <mergeCell ref="AA3:AA4"/>
    <mergeCell ref="AB3:AB4"/>
    <mergeCell ref="AC3:AC4"/>
    <mergeCell ref="AD3:AD4"/>
    <mergeCell ref="Y3:Y4"/>
    <mergeCell ref="U3:U4"/>
    <mergeCell ref="V3:V4"/>
    <mergeCell ref="W3:W4"/>
    <mergeCell ref="T52:X52"/>
    <mergeCell ref="T3:T4"/>
    <mergeCell ref="S3:S4"/>
    <mergeCell ref="L3:L4"/>
    <mergeCell ref="N3:N4"/>
    <mergeCell ref="O3:O4"/>
    <mergeCell ref="P3:P4"/>
    <mergeCell ref="Q3:Q4"/>
    <mergeCell ref="B2:AF2"/>
    <mergeCell ref="R3:R4"/>
    <mergeCell ref="X3:X4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zoomScale="90" zoomScaleNormal="90" workbookViewId="0">
      <selection activeCell="AI62" sqref="AI62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5" ht="20.100000000000001" customHeight="1" thickBot="1" x14ac:dyDescent="0.25">
      <c r="A1" s="143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5" s="4" customFormat="1" ht="20.100000000000001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7"/>
    </row>
    <row r="3" spans="1:35" s="5" customFormat="1" ht="20.100000000000001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81" t="s">
        <v>41</v>
      </c>
      <c r="AG3" s="89" t="s">
        <v>40</v>
      </c>
      <c r="AH3" s="8"/>
    </row>
    <row r="4" spans="1:35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81" t="s">
        <v>39</v>
      </c>
      <c r="AG4" s="89" t="s">
        <v>39</v>
      </c>
      <c r="AH4" s="8"/>
    </row>
    <row r="5" spans="1:35" s="5" customFormat="1" ht="20.100000000000001" customHeight="1" x14ac:dyDescent="0.2">
      <c r="A5" s="135" t="s">
        <v>47</v>
      </c>
      <c r="B5" s="13">
        <f>[1]Junho!$F$5</f>
        <v>92</v>
      </c>
      <c r="C5" s="13">
        <f>[1]Junho!$F$6</f>
        <v>99</v>
      </c>
      <c r="D5" s="13">
        <f>[1]Junho!$F$7</f>
        <v>90</v>
      </c>
      <c r="E5" s="13">
        <f>[1]Junho!$F$8</f>
        <v>100</v>
      </c>
      <c r="F5" s="13">
        <f>[1]Junho!$F$9</f>
        <v>100</v>
      </c>
      <c r="G5" s="13">
        <f>[1]Junho!$F$10</f>
        <v>94</v>
      </c>
      <c r="H5" s="13">
        <f>[1]Junho!$F$11</f>
        <v>98</v>
      </c>
      <c r="I5" s="13">
        <f>[1]Junho!$F$12</f>
        <v>99</v>
      </c>
      <c r="J5" s="13">
        <f>[1]Junho!$F$13</f>
        <v>100</v>
      </c>
      <c r="K5" s="13">
        <f>[1]Junho!$F$14</f>
        <v>99</v>
      </c>
      <c r="L5" s="13">
        <f>[1]Junho!$F$15</f>
        <v>95</v>
      </c>
      <c r="M5" s="13">
        <f>[1]Junho!$F$16</f>
        <v>97</v>
      </c>
      <c r="N5" s="13">
        <f>[1]Junho!$F$17</f>
        <v>95</v>
      </c>
      <c r="O5" s="13">
        <f>[1]Junho!$F$18</f>
        <v>91</v>
      </c>
      <c r="P5" s="13">
        <f>[1]Junho!$F$19</f>
        <v>87</v>
      </c>
      <c r="Q5" s="13">
        <f>[1]Junho!$F$20</f>
        <v>92</v>
      </c>
      <c r="R5" s="13">
        <f>[1]Junho!$F$21</f>
        <v>96</v>
      </c>
      <c r="S5" s="13">
        <f>[1]Junho!$F$22</f>
        <v>98</v>
      </c>
      <c r="T5" s="13">
        <f>[1]Junho!$F$23</f>
        <v>99</v>
      </c>
      <c r="U5" s="13">
        <f>[1]Junho!$F$24</f>
        <v>100</v>
      </c>
      <c r="V5" s="13">
        <f>[1]Junho!$F$25</f>
        <v>97</v>
      </c>
      <c r="W5" s="13">
        <f>[1]Junho!$F$26</f>
        <v>94</v>
      </c>
      <c r="X5" s="13">
        <f>[1]Junho!$F$27</f>
        <v>97</v>
      </c>
      <c r="Y5" s="13">
        <f>[1]Junho!$F$28</f>
        <v>92</v>
      </c>
      <c r="Z5" s="13">
        <f>[1]Junho!$F$29</f>
        <v>97</v>
      </c>
      <c r="AA5" s="13">
        <f>[1]Junho!$F$30</f>
        <v>91</v>
      </c>
      <c r="AB5" s="13">
        <f>[1]Junho!$F$31</f>
        <v>97</v>
      </c>
      <c r="AC5" s="13">
        <f>[1]Junho!$F$32</f>
        <v>95</v>
      </c>
      <c r="AD5" s="13">
        <f>[1]Junho!$F$33</f>
        <v>96</v>
      </c>
      <c r="AE5" s="13">
        <f>[1]Junho!$F$34</f>
        <v>95</v>
      </c>
      <c r="AF5" s="82">
        <f t="shared" ref="AF5:AF30" si="1">MAX(B5:AE5)</f>
        <v>100</v>
      </c>
      <c r="AG5" s="90">
        <f t="shared" ref="AG5:AG30" si="2">AVERAGE(B5:AE5)</f>
        <v>95.733333333333334</v>
      </c>
      <c r="AH5" s="8"/>
    </row>
    <row r="6" spans="1:35" ht="17.100000000000001" customHeight="1" x14ac:dyDescent="0.2">
      <c r="A6" s="135" t="s">
        <v>0</v>
      </c>
      <c r="B6" s="13">
        <f>[2]Junho!$F$5</f>
        <v>98</v>
      </c>
      <c r="C6" s="13">
        <f>[2]Junho!$F$6</f>
        <v>98</v>
      </c>
      <c r="D6" s="13">
        <f>[2]Junho!$F$7</f>
        <v>97</v>
      </c>
      <c r="E6" s="13">
        <f>[2]Junho!$F$8</f>
        <v>91</v>
      </c>
      <c r="F6" s="13">
        <f>[2]Junho!$F$9</f>
        <v>97</v>
      </c>
      <c r="G6" s="13">
        <f>[2]Junho!$F$10</f>
        <v>84</v>
      </c>
      <c r="H6" s="13">
        <f>[2]Junho!$F$11</f>
        <v>91</v>
      </c>
      <c r="I6" s="13">
        <f>[2]Junho!$F$12</f>
        <v>99</v>
      </c>
      <c r="J6" s="13">
        <f>[2]Junho!$F$13</f>
        <v>94</v>
      </c>
      <c r="K6" s="13">
        <f>[2]Junho!$F$14</f>
        <v>92</v>
      </c>
      <c r="L6" s="13">
        <f>[2]Junho!$F$15</f>
        <v>92</v>
      </c>
      <c r="M6" s="13">
        <f>[2]Junho!$F$16</f>
        <v>97</v>
      </c>
      <c r="N6" s="13">
        <f>[2]Junho!$F$17</f>
        <v>88</v>
      </c>
      <c r="O6" s="13">
        <f>[2]Junho!$F$18</f>
        <v>72</v>
      </c>
      <c r="P6" s="13">
        <f>[2]Junho!$F$19</f>
        <v>82</v>
      </c>
      <c r="Q6" s="13">
        <f>[2]Junho!$F$20</f>
        <v>88</v>
      </c>
      <c r="R6" s="13">
        <f>[2]Junho!$F$21</f>
        <v>92</v>
      </c>
      <c r="S6" s="13">
        <f>[2]Junho!$F$22</f>
        <v>89</v>
      </c>
      <c r="T6" s="13">
        <f>[2]Junho!$F$23</f>
        <v>99</v>
      </c>
      <c r="U6" s="13">
        <f>[2]Junho!$F$24</f>
        <v>99</v>
      </c>
      <c r="V6" s="13">
        <f>[2]Junho!$F$25</f>
        <v>99</v>
      </c>
      <c r="W6" s="13">
        <f>[2]Junho!$F$26</f>
        <v>93</v>
      </c>
      <c r="X6" s="13">
        <f>[2]Junho!$F$27</f>
        <v>93</v>
      </c>
      <c r="Y6" s="13">
        <f>[2]Junho!$F$28</f>
        <v>90</v>
      </c>
      <c r="Z6" s="13">
        <f>[2]Junho!$F$29</f>
        <v>99</v>
      </c>
      <c r="AA6" s="13">
        <f>[2]Junho!$F$30</f>
        <v>99</v>
      </c>
      <c r="AB6" s="13">
        <f>[2]Junho!$F$31</f>
        <v>99</v>
      </c>
      <c r="AC6" s="13">
        <f>[2]Junho!$F$32</f>
        <v>93</v>
      </c>
      <c r="AD6" s="13">
        <f>[2]Junho!$F$33</f>
        <v>99</v>
      </c>
      <c r="AE6" s="13">
        <f>[2]Junho!$F$34</f>
        <v>98</v>
      </c>
      <c r="AF6" s="83">
        <f t="shared" si="1"/>
        <v>99</v>
      </c>
      <c r="AG6" s="77">
        <f t="shared" si="2"/>
        <v>93.36666666666666</v>
      </c>
    </row>
    <row r="7" spans="1:35" ht="17.100000000000001" customHeight="1" x14ac:dyDescent="0.2">
      <c r="A7" s="135" t="s">
        <v>1</v>
      </c>
      <c r="B7" s="13">
        <f>[3]Junho!$F$5</f>
        <v>96</v>
      </c>
      <c r="C7" s="13">
        <f>[3]Junho!$F$6</f>
        <v>86</v>
      </c>
      <c r="D7" s="13">
        <f>[3]Junho!$F$7</f>
        <v>92</v>
      </c>
      <c r="E7" s="13">
        <f>[3]Junho!$F$8</f>
        <v>90</v>
      </c>
      <c r="F7" s="13">
        <f>[3]Junho!$F$9</f>
        <v>90</v>
      </c>
      <c r="G7" s="13">
        <f>[3]Junho!$F$10</f>
        <v>87</v>
      </c>
      <c r="H7" s="13">
        <f>[3]Junho!$F$11</f>
        <v>94</v>
      </c>
      <c r="I7" s="13">
        <f>[3]Junho!$F$12</f>
        <v>100</v>
      </c>
      <c r="J7" s="13">
        <f>[3]Junho!$F$13</f>
        <v>97</v>
      </c>
      <c r="K7" s="13">
        <f>[3]Junho!$F$14</f>
        <v>97</v>
      </c>
      <c r="L7" s="13">
        <f>[3]Junho!$F$15</f>
        <v>100</v>
      </c>
      <c r="M7" s="13">
        <f>[3]Junho!$F$16</f>
        <v>95</v>
      </c>
      <c r="N7" s="13">
        <f>[3]Junho!$F$17</f>
        <v>95</v>
      </c>
      <c r="O7" s="13">
        <f>[3]Junho!$F$18</f>
        <v>92</v>
      </c>
      <c r="P7" s="13">
        <f>[3]Junho!$F$19</f>
        <v>85</v>
      </c>
      <c r="Q7" s="13">
        <f>[3]Junho!$F$20</f>
        <v>87</v>
      </c>
      <c r="R7" s="13">
        <f>[3]Junho!$F$21</f>
        <v>85</v>
      </c>
      <c r="S7" s="13">
        <f>[3]Junho!$F$22</f>
        <v>90</v>
      </c>
      <c r="T7" s="13">
        <f>[3]Junho!$F$23</f>
        <v>95</v>
      </c>
      <c r="U7" s="13">
        <f>[3]Junho!$F$24</f>
        <v>96</v>
      </c>
      <c r="V7" s="13">
        <f>[3]Junho!$F$25</f>
        <v>96</v>
      </c>
      <c r="W7" s="13">
        <f>[3]Junho!$F$26</f>
        <v>97</v>
      </c>
      <c r="X7" s="13">
        <f>[3]Junho!$F$27</f>
        <v>97</v>
      </c>
      <c r="Y7" s="13">
        <f>[3]Junho!$F$28</f>
        <v>94</v>
      </c>
      <c r="Z7" s="13">
        <f>[3]Junho!$F$29</f>
        <v>97</v>
      </c>
      <c r="AA7" s="13">
        <f>[3]Junho!$F$30</f>
        <v>93</v>
      </c>
      <c r="AB7" s="13">
        <f>[3]Junho!$F$31</f>
        <v>97</v>
      </c>
      <c r="AC7" s="13">
        <f>[3]Junho!$F$32</f>
        <v>95</v>
      </c>
      <c r="AD7" s="13">
        <f>[3]Junho!$F$33</f>
        <v>97</v>
      </c>
      <c r="AE7" s="13">
        <f>[3]Junho!$F$34</f>
        <v>96</v>
      </c>
      <c r="AF7" s="83">
        <f t="shared" si="1"/>
        <v>100</v>
      </c>
      <c r="AG7" s="77">
        <f t="shared" si="2"/>
        <v>93.6</v>
      </c>
    </row>
    <row r="8" spans="1:35" ht="17.100000000000001" customHeight="1" x14ac:dyDescent="0.2">
      <c r="A8" s="135" t="s">
        <v>55</v>
      </c>
      <c r="B8" s="13">
        <f>[4]Junho!$F$5</f>
        <v>78</v>
      </c>
      <c r="C8" s="13">
        <f>[4]Junho!$F$6</f>
        <v>100</v>
      </c>
      <c r="D8" s="13">
        <f>[4]Junho!$F$7</f>
        <v>100</v>
      </c>
      <c r="E8" s="13">
        <f>[4]Junho!$F$8</f>
        <v>100</v>
      </c>
      <c r="F8" s="13">
        <f>[4]Junho!$F$9</f>
        <v>100</v>
      </c>
      <c r="G8" s="13">
        <f>[4]Junho!$F$10</f>
        <v>100</v>
      </c>
      <c r="H8" s="13">
        <f>[4]Junho!$F$11</f>
        <v>100</v>
      </c>
      <c r="I8" s="13">
        <f>[4]Junho!$F$12</f>
        <v>100</v>
      </c>
      <c r="J8" s="13">
        <f>[4]Junho!$F$13</f>
        <v>96</v>
      </c>
      <c r="K8" s="13">
        <f>[4]Junho!$F$14</f>
        <v>75</v>
      </c>
      <c r="L8" s="13">
        <f>[4]Junho!$F$15</f>
        <v>77</v>
      </c>
      <c r="M8" s="13">
        <f>[4]Junho!$F$16</f>
        <v>100</v>
      </c>
      <c r="N8" s="13">
        <f>[4]Junho!$F$17</f>
        <v>100</v>
      </c>
      <c r="O8" s="13">
        <f>[4]Junho!$F$18</f>
        <v>98</v>
      </c>
      <c r="P8" s="13">
        <f>[4]Junho!$F$19</f>
        <v>84</v>
      </c>
      <c r="Q8" s="13">
        <f>[4]Junho!$F$20</f>
        <v>100</v>
      </c>
      <c r="R8" s="13">
        <f>[4]Junho!$F$21</f>
        <v>100</v>
      </c>
      <c r="S8" s="13">
        <f>[4]Junho!$F$22</f>
        <v>98</v>
      </c>
      <c r="T8" s="13">
        <f>[4]Junho!$F$23</f>
        <v>98</v>
      </c>
      <c r="U8" s="13">
        <f>[4]Junho!$F$24</f>
        <v>100</v>
      </c>
      <c r="V8" s="13">
        <f>[4]Junho!$F$25</f>
        <v>95</v>
      </c>
      <c r="W8" s="13">
        <f>[4]Junho!$F$26</f>
        <v>82</v>
      </c>
      <c r="X8" s="13">
        <f>[4]Junho!$F$27</f>
        <v>62</v>
      </c>
      <c r="Y8" s="13">
        <f>[4]Junho!$F$28</f>
        <v>77</v>
      </c>
      <c r="Z8" s="13">
        <f>[4]Junho!$F$29</f>
        <v>79</v>
      </c>
      <c r="AA8" s="13">
        <f>[4]Junho!$F$30</f>
        <v>95</v>
      </c>
      <c r="AB8" s="13">
        <f>[4]Junho!$F$31</f>
        <v>94</v>
      </c>
      <c r="AC8" s="13">
        <f>[4]Junho!$F$32</f>
        <v>78</v>
      </c>
      <c r="AD8" s="13">
        <f>[4]Junho!$F$33</f>
        <v>72</v>
      </c>
      <c r="AE8" s="13">
        <f>[4]Junho!$F$34</f>
        <v>78</v>
      </c>
      <c r="AF8" s="83">
        <f t="shared" ref="AF8" si="3">MAX(B8:AE8)</f>
        <v>100</v>
      </c>
      <c r="AG8" s="77">
        <f t="shared" ref="AG8" si="4">AVERAGE(B8:AE8)</f>
        <v>90.533333333333331</v>
      </c>
    </row>
    <row r="9" spans="1:35" ht="17.100000000000001" customHeight="1" x14ac:dyDescent="0.2">
      <c r="A9" s="135" t="s">
        <v>48</v>
      </c>
      <c r="B9" s="13">
        <f>[5]Junho!$F$5</f>
        <v>52</v>
      </c>
      <c r="C9" s="13">
        <f>[5]Junho!$F$6</f>
        <v>52</v>
      </c>
      <c r="D9" s="13">
        <f>[5]Junho!$F$7</f>
        <v>52</v>
      </c>
      <c r="E9" s="13">
        <f>[5]Junho!$F$8</f>
        <v>52</v>
      </c>
      <c r="F9" s="13">
        <f>[5]Junho!$F$9</f>
        <v>52</v>
      </c>
      <c r="G9" s="13">
        <f>[5]Junho!$F$10</f>
        <v>52</v>
      </c>
      <c r="H9" s="13">
        <f>[5]Junho!$F$11</f>
        <v>52</v>
      </c>
      <c r="I9" s="13">
        <f>[5]Junho!$F$12</f>
        <v>53</v>
      </c>
      <c r="J9" s="13">
        <f>[5]Junho!$F$13</f>
        <v>52</v>
      </c>
      <c r="K9" s="13">
        <f>[5]Junho!$F$14</f>
        <v>52</v>
      </c>
      <c r="L9" s="13">
        <f>[5]Junho!$F$15</f>
        <v>51</v>
      </c>
      <c r="M9" s="13">
        <f>[5]Junho!$F$16</f>
        <v>52</v>
      </c>
      <c r="N9" s="13">
        <f>[5]Junho!$F$17</f>
        <v>52</v>
      </c>
      <c r="O9" s="13">
        <f>[5]Junho!$F$18</f>
        <v>52</v>
      </c>
      <c r="P9" s="13">
        <f>[5]Junho!$F$19</f>
        <v>53</v>
      </c>
      <c r="Q9" s="13">
        <f>[5]Junho!$F$20</f>
        <v>53</v>
      </c>
      <c r="R9" s="13">
        <f>[5]Junho!$F$21</f>
        <v>53</v>
      </c>
      <c r="S9" s="13">
        <f>[5]Junho!$F$22</f>
        <v>53</v>
      </c>
      <c r="T9" s="13">
        <f>[5]Junho!$F$23</f>
        <v>54</v>
      </c>
      <c r="U9" s="13">
        <f>[5]Junho!$F$24</f>
        <v>53</v>
      </c>
      <c r="V9" s="13">
        <f>[5]Junho!$F$25</f>
        <v>53</v>
      </c>
      <c r="W9" s="13">
        <f>[5]Junho!$F$26</f>
        <v>53</v>
      </c>
      <c r="X9" s="13">
        <f>[5]Junho!$F$27</f>
        <v>53</v>
      </c>
      <c r="Y9" s="13">
        <f>[5]Junho!$F$28</f>
        <v>52</v>
      </c>
      <c r="Z9" s="13">
        <f>[5]Junho!$F$29</f>
        <v>58</v>
      </c>
      <c r="AA9" s="13">
        <f>[5]Junho!$F$30</f>
        <v>95</v>
      </c>
      <c r="AB9" s="13">
        <f>[5]Junho!$F$31</f>
        <v>94</v>
      </c>
      <c r="AC9" s="13">
        <f>[5]Junho!$F$32</f>
        <v>78</v>
      </c>
      <c r="AD9" s="13">
        <f>[5]Junho!$F$33</f>
        <v>95</v>
      </c>
      <c r="AE9" s="13">
        <f>[5]Junho!$F$34</f>
        <v>91</v>
      </c>
      <c r="AF9" s="83">
        <f t="shared" si="1"/>
        <v>95</v>
      </c>
      <c r="AG9" s="77">
        <f t="shared" si="2"/>
        <v>58.966666666666669</v>
      </c>
    </row>
    <row r="10" spans="1:35" ht="17.100000000000001" customHeight="1" x14ac:dyDescent="0.2">
      <c r="A10" s="135" t="s">
        <v>2</v>
      </c>
      <c r="B10" s="13">
        <f>[6]Junho!$F$5</f>
        <v>91</v>
      </c>
      <c r="C10" s="13">
        <f>[6]Junho!$F$6</f>
        <v>95</v>
      </c>
      <c r="D10" s="13">
        <f>[6]Junho!$F$7</f>
        <v>95</v>
      </c>
      <c r="E10" s="13">
        <f>[6]Junho!$F$8</f>
        <v>94</v>
      </c>
      <c r="F10" s="13">
        <f>[6]Junho!$F$9</f>
        <v>95</v>
      </c>
      <c r="G10" s="13">
        <f>[6]Junho!$F$10</f>
        <v>96</v>
      </c>
      <c r="H10" s="13">
        <f>[6]Junho!$F$11</f>
        <v>95</v>
      </c>
      <c r="I10" s="13">
        <f>[6]Junho!$F$12</f>
        <v>96</v>
      </c>
      <c r="J10" s="13">
        <f>[6]Junho!$F$13</f>
        <v>80</v>
      </c>
      <c r="K10" s="13">
        <f>[6]Junho!$F$14</f>
        <v>78</v>
      </c>
      <c r="L10" s="13">
        <f>[6]Junho!$F$15</f>
        <v>84</v>
      </c>
      <c r="M10" s="13">
        <f>[6]Junho!$F$16</f>
        <v>88</v>
      </c>
      <c r="N10" s="13">
        <f>[6]Junho!$F$17</f>
        <v>94</v>
      </c>
      <c r="O10" s="13">
        <f>[6]Junho!$F$18</f>
        <v>88</v>
      </c>
      <c r="P10" s="13">
        <f>[6]Junho!$F$19</f>
        <v>77</v>
      </c>
      <c r="Q10" s="13">
        <f>[6]Junho!$F$20</f>
        <v>85</v>
      </c>
      <c r="R10" s="13">
        <f>[6]Junho!$F$21</f>
        <v>78</v>
      </c>
      <c r="S10" s="13">
        <f>[6]Junho!$F$22</f>
        <v>87</v>
      </c>
      <c r="T10" s="13">
        <f>[6]Junho!$F$23</f>
        <v>78</v>
      </c>
      <c r="U10" s="13">
        <f>[6]Junho!$F$24</f>
        <v>77</v>
      </c>
      <c r="V10" s="13">
        <f>[6]Junho!$F$25</f>
        <v>68</v>
      </c>
      <c r="W10" s="13">
        <f>[6]Junho!$F$26</f>
        <v>74</v>
      </c>
      <c r="X10" s="13">
        <f>[6]Junho!$F$27</f>
        <v>72</v>
      </c>
      <c r="Y10" s="13">
        <f>[6]Junho!$F$28</f>
        <v>78</v>
      </c>
      <c r="Z10" s="13">
        <f>[6]Junho!$F$29</f>
        <v>83</v>
      </c>
      <c r="AA10" s="13">
        <f>[6]Junho!$F$30</f>
        <v>82</v>
      </c>
      <c r="AB10" s="13">
        <f>[6]Junho!$F$31</f>
        <v>82</v>
      </c>
      <c r="AC10" s="13">
        <f>[6]Junho!$F$32</f>
        <v>72</v>
      </c>
      <c r="AD10" s="13">
        <f>[6]Junho!$F$33</f>
        <v>74</v>
      </c>
      <c r="AE10" s="13">
        <f>[6]Junho!$F$34</f>
        <v>80</v>
      </c>
      <c r="AF10" s="83">
        <f t="shared" si="1"/>
        <v>96</v>
      </c>
      <c r="AG10" s="77">
        <f t="shared" si="2"/>
        <v>83.86666666666666</v>
      </c>
    </row>
    <row r="11" spans="1:35" ht="17.100000000000001" customHeight="1" x14ac:dyDescent="0.2">
      <c r="A11" s="135" t="s">
        <v>3</v>
      </c>
      <c r="B11" s="13">
        <f>[7]Junho!$F$5</f>
        <v>86</v>
      </c>
      <c r="C11" s="13">
        <f>[7]Junho!$F$6</f>
        <v>88</v>
      </c>
      <c r="D11" s="13">
        <f>[7]Junho!$F$7</f>
        <v>85</v>
      </c>
      <c r="E11" s="13">
        <f>[7]Junho!$F$8</f>
        <v>98</v>
      </c>
      <c r="F11" s="13">
        <f>[7]Junho!$F$9</f>
        <v>91</v>
      </c>
      <c r="G11" s="13">
        <f>[7]Junho!$F$10</f>
        <v>81</v>
      </c>
      <c r="H11" s="13">
        <f>[7]Junho!$F$11</f>
        <v>90</v>
      </c>
      <c r="I11" s="13">
        <f>[7]Junho!$F$12</f>
        <v>76</v>
      </c>
      <c r="J11" s="13">
        <f>[7]Junho!$F$13</f>
        <v>87</v>
      </c>
      <c r="K11" s="13">
        <f>[7]Junho!$F$14</f>
        <v>84</v>
      </c>
      <c r="L11" s="13">
        <f>[7]Junho!$F$15</f>
        <v>80</v>
      </c>
      <c r="M11" s="13">
        <f>[7]Junho!$F$16</f>
        <v>85</v>
      </c>
      <c r="N11" s="13">
        <f>[7]Junho!$F$17</f>
        <v>85</v>
      </c>
      <c r="O11" s="13">
        <f>[7]Junho!$F$18</f>
        <v>85</v>
      </c>
      <c r="P11" s="13">
        <f>[7]Junho!$F$19</f>
        <v>87</v>
      </c>
      <c r="Q11" s="13">
        <f>[7]Junho!$F$20</f>
        <v>82</v>
      </c>
      <c r="R11" s="13">
        <f>[7]Junho!$F$21</f>
        <v>89</v>
      </c>
      <c r="S11" s="13">
        <f>[7]Junho!$F$22</f>
        <v>91</v>
      </c>
      <c r="T11" s="13">
        <f>[7]Junho!$F$23</f>
        <v>84</v>
      </c>
      <c r="U11" s="13">
        <f>[7]Junho!$F$24</f>
        <v>88</v>
      </c>
      <c r="V11" s="13">
        <f>[7]Junho!$F$25</f>
        <v>86</v>
      </c>
      <c r="W11" s="13">
        <f>[7]Junho!$F$26</f>
        <v>81</v>
      </c>
      <c r="X11" s="13">
        <f>[7]Junho!$F$27</f>
        <v>84</v>
      </c>
      <c r="Y11" s="13">
        <f>[7]Junho!$F$28</f>
        <v>78</v>
      </c>
      <c r="Z11" s="13">
        <f>[7]Junho!$F$29</f>
        <v>89</v>
      </c>
      <c r="AA11" s="13">
        <f>[7]Junho!$F$30</f>
        <v>83</v>
      </c>
      <c r="AB11" s="13">
        <f>[7]Junho!$F$31</f>
        <v>86</v>
      </c>
      <c r="AC11" s="13">
        <f>[7]Junho!$F$32</f>
        <v>77</v>
      </c>
      <c r="AD11" s="13">
        <f>[7]Junho!$F$33</f>
        <v>85</v>
      </c>
      <c r="AE11" s="13">
        <f>[7]Junho!$F$34</f>
        <v>86</v>
      </c>
      <c r="AF11" s="83">
        <f t="shared" si="1"/>
        <v>98</v>
      </c>
      <c r="AG11" s="77">
        <f t="shared" si="2"/>
        <v>85.233333333333334</v>
      </c>
    </row>
    <row r="12" spans="1:35" ht="17.100000000000001" customHeight="1" x14ac:dyDescent="0.2">
      <c r="A12" s="135" t="s">
        <v>4</v>
      </c>
      <c r="B12" s="13">
        <f>[8]Junho!$F$5</f>
        <v>82</v>
      </c>
      <c r="C12" s="13">
        <f>[8]Junho!$F$6</f>
        <v>83</v>
      </c>
      <c r="D12" s="13">
        <f>[8]Junho!$F$7</f>
        <v>96</v>
      </c>
      <c r="E12" s="13">
        <f>[8]Junho!$F$8</f>
        <v>96</v>
      </c>
      <c r="F12" s="13">
        <f>[8]Junho!$F$9</f>
        <v>95</v>
      </c>
      <c r="G12" s="13">
        <f>[8]Junho!$F$10</f>
        <v>96</v>
      </c>
      <c r="H12" s="13">
        <f>[8]Junho!$F$11</f>
        <v>95</v>
      </c>
      <c r="I12" s="13">
        <f>[8]Junho!$F$12</f>
        <v>95</v>
      </c>
      <c r="J12" s="13">
        <f>[8]Junho!$F$13</f>
        <v>92</v>
      </c>
      <c r="K12" s="13">
        <f>[8]Junho!$F$14</f>
        <v>83</v>
      </c>
      <c r="L12" s="13">
        <f>[8]Junho!$F$15</f>
        <v>78</v>
      </c>
      <c r="M12" s="13">
        <f>[8]Junho!$F$16</f>
        <v>79</v>
      </c>
      <c r="N12" s="13">
        <f>[8]Junho!$F$17</f>
        <v>93</v>
      </c>
      <c r="O12" s="13">
        <f>[8]Junho!$F$18</f>
        <v>96</v>
      </c>
      <c r="P12" s="13">
        <f>[8]Junho!$F$19</f>
        <v>84</v>
      </c>
      <c r="Q12" s="13">
        <f>[8]Junho!$F$20</f>
        <v>87</v>
      </c>
      <c r="R12" s="13">
        <f>[8]Junho!$F$21</f>
        <v>95</v>
      </c>
      <c r="S12" s="13">
        <f>[8]Junho!$F$22</f>
        <v>90</v>
      </c>
      <c r="T12" s="13">
        <f>[8]Junho!$F$23</f>
        <v>77</v>
      </c>
      <c r="U12" s="13">
        <f>[8]Junho!$F$24</f>
        <v>66</v>
      </c>
      <c r="V12" s="13">
        <f>[8]Junho!$F$25</f>
        <v>70</v>
      </c>
      <c r="W12" s="13">
        <f>[8]Junho!$F$26</f>
        <v>68</v>
      </c>
      <c r="X12" s="13">
        <f>[8]Junho!$F$27</f>
        <v>71</v>
      </c>
      <c r="Y12" s="13">
        <f>[8]Junho!$F$28</f>
        <v>66</v>
      </c>
      <c r="Z12" s="13">
        <f>[8]Junho!$F$29</f>
        <v>65</v>
      </c>
      <c r="AA12" s="13">
        <f>[8]Junho!$F$30</f>
        <v>60</v>
      </c>
      <c r="AB12" s="13">
        <f>[8]Junho!$F$31</f>
        <v>64</v>
      </c>
      <c r="AC12" s="13">
        <f>[8]Junho!$F$32</f>
        <v>59</v>
      </c>
      <c r="AD12" s="13">
        <f>[8]Junho!$F$33</f>
        <v>60</v>
      </c>
      <c r="AE12" s="13">
        <f>[8]Junho!$F$34</f>
        <v>67</v>
      </c>
      <c r="AF12" s="83">
        <f t="shared" si="1"/>
        <v>96</v>
      </c>
      <c r="AG12" s="77">
        <f t="shared" si="2"/>
        <v>80.266666666666666</v>
      </c>
    </row>
    <row r="13" spans="1:35" ht="17.100000000000001" customHeight="1" x14ac:dyDescent="0.2">
      <c r="A13" s="135" t="s">
        <v>5</v>
      </c>
      <c r="B13" s="13">
        <f>[9]Junho!$F$5</f>
        <v>86</v>
      </c>
      <c r="C13" s="13">
        <f>[9]Junho!$F$6</f>
        <v>90</v>
      </c>
      <c r="D13" s="13">
        <f>[9]Junho!$F$7</f>
        <v>90</v>
      </c>
      <c r="E13" s="13">
        <f>[9]Junho!$F$8</f>
        <v>89</v>
      </c>
      <c r="F13" s="13">
        <f>[9]Junho!$F$9</f>
        <v>88</v>
      </c>
      <c r="G13" s="13">
        <f>[9]Junho!$F$10</f>
        <v>82</v>
      </c>
      <c r="H13" s="13">
        <f>[9]Junho!$F$11</f>
        <v>89</v>
      </c>
      <c r="I13" s="13">
        <f>[9]Junho!$F$12</f>
        <v>83</v>
      </c>
      <c r="J13" s="13">
        <f>[9]Junho!$F$13</f>
        <v>84</v>
      </c>
      <c r="K13" s="13">
        <f>[9]Junho!$F$14</f>
        <v>84</v>
      </c>
      <c r="L13" s="13">
        <f>[9]Junho!$F$15</f>
        <v>82</v>
      </c>
      <c r="M13" s="13">
        <f>[9]Junho!$F$16</f>
        <v>93</v>
      </c>
      <c r="N13" s="13">
        <f>[9]Junho!$F$17</f>
        <v>78</v>
      </c>
      <c r="O13" s="13">
        <f>[9]Junho!$F$18</f>
        <v>71</v>
      </c>
      <c r="P13" s="13">
        <f>[9]Junho!$F$19</f>
        <v>76</v>
      </c>
      <c r="Q13" s="13">
        <f>[9]Junho!$F$20</f>
        <v>81</v>
      </c>
      <c r="R13" s="13">
        <f>[9]Junho!$F$21</f>
        <v>73</v>
      </c>
      <c r="S13" s="13">
        <f>[9]Junho!$F$22</f>
        <v>76</v>
      </c>
      <c r="T13" s="13">
        <f>[9]Junho!$F$23</f>
        <v>92</v>
      </c>
      <c r="U13" s="13">
        <f>[9]Junho!$F$24</f>
        <v>91</v>
      </c>
      <c r="V13" s="13">
        <f>[9]Junho!$F$25</f>
        <v>88</v>
      </c>
      <c r="W13" s="13">
        <f>[9]Junho!$F$26</f>
        <v>85</v>
      </c>
      <c r="X13" s="13">
        <f>[9]Junho!$F$27</f>
        <v>74</v>
      </c>
      <c r="Y13" s="13">
        <f>[9]Junho!$F$28</f>
        <v>79</v>
      </c>
      <c r="Z13" s="13">
        <f>[9]Junho!$F$29</f>
        <v>92</v>
      </c>
      <c r="AA13" s="13">
        <f>[9]Junho!$F$30</f>
        <v>90</v>
      </c>
      <c r="AB13" s="13">
        <f>[9]Junho!$F$31</f>
        <v>85</v>
      </c>
      <c r="AC13" s="13">
        <f>[9]Junho!$F$32</f>
        <v>81</v>
      </c>
      <c r="AD13" s="13">
        <f>[9]Junho!$F$33</f>
        <v>73</v>
      </c>
      <c r="AE13" s="13">
        <f>[9]Junho!$F$34</f>
        <v>82</v>
      </c>
      <c r="AF13" s="83">
        <f t="shared" si="1"/>
        <v>93</v>
      </c>
      <c r="AG13" s="77">
        <f t="shared" si="2"/>
        <v>83.566666666666663</v>
      </c>
      <c r="AI13" s="19" t="s">
        <v>54</v>
      </c>
    </row>
    <row r="14" spans="1:35" ht="17.100000000000001" customHeight="1" x14ac:dyDescent="0.2">
      <c r="A14" s="135" t="s">
        <v>50</v>
      </c>
      <c r="B14" s="13">
        <f>[10]Junho!$F$5</f>
        <v>87</v>
      </c>
      <c r="C14" s="13">
        <f>[10]Junho!$F$6</f>
        <v>92</v>
      </c>
      <c r="D14" s="13">
        <f>[10]Junho!$F$7</f>
        <v>98</v>
      </c>
      <c r="E14" s="13">
        <f>[10]Junho!$F$8</f>
        <v>97</v>
      </c>
      <c r="F14" s="13">
        <f>[10]Junho!$F$9</f>
        <v>98</v>
      </c>
      <c r="G14" s="13">
        <f>[10]Junho!$F$10</f>
        <v>98</v>
      </c>
      <c r="H14" s="13">
        <f>[10]Junho!$F$11</f>
        <v>99</v>
      </c>
      <c r="I14" s="13">
        <f>[10]Junho!$F$12</f>
        <v>95</v>
      </c>
      <c r="J14" s="13">
        <f>[10]Junho!$F$13</f>
        <v>93</v>
      </c>
      <c r="K14" s="13">
        <f>[10]Junho!$F$14</f>
        <v>81</v>
      </c>
      <c r="L14" s="13">
        <f>[10]Junho!$F$15</f>
        <v>79</v>
      </c>
      <c r="M14" s="13">
        <f>[10]Junho!$F$16</f>
        <v>83</v>
      </c>
      <c r="N14" s="13">
        <f>[10]Junho!$F$17</f>
        <v>97</v>
      </c>
      <c r="O14" s="13">
        <f>[10]Junho!$F$18</f>
        <v>98</v>
      </c>
      <c r="P14" s="13">
        <f>[10]Junho!$F$19</f>
        <v>83</v>
      </c>
      <c r="Q14" s="13">
        <f>[10]Junho!$F$20</f>
        <v>78</v>
      </c>
      <c r="R14" s="13">
        <f>[10]Junho!$F$21</f>
        <v>94</v>
      </c>
      <c r="S14" s="13">
        <f>[10]Junho!$F$22</f>
        <v>87</v>
      </c>
      <c r="T14" s="13">
        <f>[10]Junho!$F$23</f>
        <v>78</v>
      </c>
      <c r="U14" s="13">
        <f>[10]Junho!$F$24</f>
        <v>78</v>
      </c>
      <c r="V14" s="13">
        <f>[10]Junho!$F$25</f>
        <v>74</v>
      </c>
      <c r="W14" s="13">
        <f>[10]Junho!$F$26</f>
        <v>84</v>
      </c>
      <c r="X14" s="13">
        <f>[10]Junho!$F$27</f>
        <v>81</v>
      </c>
      <c r="Y14" s="13">
        <f>[10]Junho!$F$28</f>
        <v>76</v>
      </c>
      <c r="Z14" s="13">
        <f>[10]Junho!$F$29</f>
        <v>70</v>
      </c>
      <c r="AA14" s="13">
        <f>[10]Junho!$F$30</f>
        <v>71</v>
      </c>
      <c r="AB14" s="13">
        <f>[10]Junho!$F$31</f>
        <v>79</v>
      </c>
      <c r="AC14" s="13">
        <f>[10]Junho!$F$32</f>
        <v>80</v>
      </c>
      <c r="AD14" s="13">
        <f>[10]Junho!$F$33</f>
        <v>74</v>
      </c>
      <c r="AE14" s="13">
        <f>[10]Junho!$F$34</f>
        <v>77</v>
      </c>
      <c r="AF14" s="83">
        <f t="shared" si="1"/>
        <v>99</v>
      </c>
      <c r="AG14" s="77">
        <f t="shared" si="2"/>
        <v>85.3</v>
      </c>
    </row>
    <row r="15" spans="1:35" ht="17.100000000000001" customHeight="1" x14ac:dyDescent="0.2">
      <c r="A15" s="135" t="s">
        <v>6</v>
      </c>
      <c r="B15" s="13">
        <f>[11]Junho!$F$5</f>
        <v>97</v>
      </c>
      <c r="C15" s="13">
        <f>[11]Junho!$F$6</f>
        <v>95</v>
      </c>
      <c r="D15" s="13">
        <f>[11]Junho!$F$7</f>
        <v>93</v>
      </c>
      <c r="E15" s="13">
        <f>[11]Junho!$F$8</f>
        <v>97</v>
      </c>
      <c r="F15" s="13">
        <f>[11]Junho!$F$9</f>
        <v>93</v>
      </c>
      <c r="G15" s="13">
        <f>[11]Junho!$F$10</f>
        <v>96</v>
      </c>
      <c r="H15" s="13">
        <f>[11]Junho!$F$11</f>
        <v>98</v>
      </c>
      <c r="I15" s="13">
        <f>[11]Junho!$F$12</f>
        <v>97</v>
      </c>
      <c r="J15" s="13">
        <f>[11]Junho!$F$13</f>
        <v>97</v>
      </c>
      <c r="K15" s="13">
        <f>[11]Junho!$F$14</f>
        <v>97</v>
      </c>
      <c r="L15" s="13">
        <f>[11]Junho!$F$15</f>
        <v>97</v>
      </c>
      <c r="M15" s="13">
        <f>[11]Junho!$F$16</f>
        <v>97</v>
      </c>
      <c r="N15" s="13">
        <f>[11]Junho!$F$17</f>
        <v>95</v>
      </c>
      <c r="O15" s="13">
        <f>[11]Junho!$F$18</f>
        <v>85</v>
      </c>
      <c r="P15" s="13">
        <f>[11]Junho!$F$19</f>
        <v>94</v>
      </c>
      <c r="Q15" s="13">
        <f>[11]Junho!$F$20</f>
        <v>90</v>
      </c>
      <c r="R15" s="13">
        <f>[11]Junho!$F$21</f>
        <v>90</v>
      </c>
      <c r="S15" s="13">
        <f>[11]Junho!$F$22</f>
        <v>96</v>
      </c>
      <c r="T15" s="13">
        <f>[11]Junho!$F$23</f>
        <v>95</v>
      </c>
      <c r="U15" s="13">
        <f>[11]Junho!$F$24</f>
        <v>97</v>
      </c>
      <c r="V15" s="13">
        <f>[11]Junho!$F$25</f>
        <v>97</v>
      </c>
      <c r="W15" s="13">
        <f>[11]Junho!$F$26</f>
        <v>97</v>
      </c>
      <c r="X15" s="13">
        <f>[11]Junho!$F$27</f>
        <v>96</v>
      </c>
      <c r="Y15" s="13">
        <f>[11]Junho!$F$28</f>
        <v>97</v>
      </c>
      <c r="Z15" s="13">
        <f>[11]Junho!$F$29</f>
        <v>97</v>
      </c>
      <c r="AA15" s="13">
        <f>[11]Junho!$F$30</f>
        <v>96</v>
      </c>
      <c r="AB15" s="13">
        <f>[11]Junho!$F$31</f>
        <v>96</v>
      </c>
      <c r="AC15" s="13">
        <f>[11]Junho!$F$32</f>
        <v>95</v>
      </c>
      <c r="AD15" s="13">
        <f>[11]Junho!$F$33</f>
        <v>97</v>
      </c>
      <c r="AE15" s="13">
        <f>[11]Junho!$F$34</f>
        <v>97</v>
      </c>
      <c r="AF15" s="83">
        <f t="shared" si="1"/>
        <v>98</v>
      </c>
      <c r="AG15" s="77">
        <f t="shared" si="2"/>
        <v>95.36666666666666</v>
      </c>
    </row>
    <row r="16" spans="1:35" ht="17.100000000000001" customHeight="1" x14ac:dyDescent="0.2">
      <c r="A16" s="135" t="s">
        <v>7</v>
      </c>
      <c r="B16" s="13">
        <f>[12]Junho!$F$5</f>
        <v>94</v>
      </c>
      <c r="C16" s="13">
        <f>[12]Junho!$F$6</f>
        <v>96</v>
      </c>
      <c r="D16" s="13">
        <f>[12]Junho!$F$7</f>
        <v>97</v>
      </c>
      <c r="E16" s="13">
        <f>[12]Junho!$F$8</f>
        <v>97</v>
      </c>
      <c r="F16" s="13">
        <f>[12]Junho!$F$9</f>
        <v>99</v>
      </c>
      <c r="G16" s="13">
        <f>[12]Junho!$F$10</f>
        <v>98</v>
      </c>
      <c r="H16" s="13">
        <f>[12]Junho!$F$11</f>
        <v>98</v>
      </c>
      <c r="I16" s="13">
        <f>[12]Junho!$F$12</f>
        <v>99</v>
      </c>
      <c r="J16" s="13">
        <f>[12]Junho!$F$13</f>
        <v>90</v>
      </c>
      <c r="K16" s="13">
        <f>[12]Junho!$F$14</f>
        <v>92</v>
      </c>
      <c r="L16" s="13">
        <f>[12]Junho!$F$15</f>
        <v>96</v>
      </c>
      <c r="M16" s="13">
        <f>[12]Junho!$F$16</f>
        <v>97</v>
      </c>
      <c r="N16" s="13">
        <f>[12]Junho!$F$17</f>
        <v>94</v>
      </c>
      <c r="O16" s="13">
        <f>[12]Junho!$F$18</f>
        <v>86</v>
      </c>
      <c r="P16" s="13">
        <f>[12]Junho!$F$19</f>
        <v>85</v>
      </c>
      <c r="Q16" s="13">
        <f>[12]Junho!$F$20</f>
        <v>90</v>
      </c>
      <c r="R16" s="13">
        <f>[12]Junho!$F$21</f>
        <v>90</v>
      </c>
      <c r="S16" s="13">
        <f>[12]Junho!$F$22</f>
        <v>86</v>
      </c>
      <c r="T16" s="13">
        <f>[12]Junho!$F$23</f>
        <v>94</v>
      </c>
      <c r="U16" s="13">
        <f>[12]Junho!$F$24</f>
        <v>92</v>
      </c>
      <c r="V16" s="13">
        <f>[12]Junho!$F$25</f>
        <v>81</v>
      </c>
      <c r="W16" s="13">
        <f>[12]Junho!$F$26</f>
        <v>88</v>
      </c>
      <c r="X16" s="13">
        <f>[12]Junho!$F$27</f>
        <v>83</v>
      </c>
      <c r="Y16" s="13">
        <f>[12]Junho!$F$28</f>
        <v>85</v>
      </c>
      <c r="Z16" s="13">
        <f>[12]Junho!$F$29</f>
        <v>95</v>
      </c>
      <c r="AA16" s="13">
        <f>[12]Junho!$F$30</f>
        <v>97</v>
      </c>
      <c r="AB16" s="13">
        <f>[12]Junho!$F$31</f>
        <v>91</v>
      </c>
      <c r="AC16" s="13">
        <f>[12]Junho!$F$32</f>
        <v>77</v>
      </c>
      <c r="AD16" s="13">
        <f>[12]Junho!$F$33</f>
        <v>97</v>
      </c>
      <c r="AE16" s="13">
        <f>[12]Junho!$F$34</f>
        <v>91</v>
      </c>
      <c r="AF16" s="83">
        <f t="shared" ref="AF16" si="5">MAX(B16:AE16)</f>
        <v>99</v>
      </c>
      <c r="AG16" s="77">
        <f t="shared" ref="AG16" si="6">AVERAGE(B16:AE16)</f>
        <v>91.833333333333329</v>
      </c>
    </row>
    <row r="17" spans="1:36" ht="17.100000000000001" customHeight="1" x14ac:dyDescent="0.2">
      <c r="A17" s="135" t="s">
        <v>8</v>
      </c>
      <c r="B17" s="13">
        <f>[13]Junho!$F$5</f>
        <v>95</v>
      </c>
      <c r="C17" s="13">
        <f>[13]Junho!$F$6</f>
        <v>99</v>
      </c>
      <c r="D17" s="13">
        <f>[13]Junho!$F$7</f>
        <v>96</v>
      </c>
      <c r="E17" s="13">
        <f>[13]Junho!$F$8</f>
        <v>94</v>
      </c>
      <c r="F17" s="13">
        <f>[13]Junho!$F$9</f>
        <v>100</v>
      </c>
      <c r="G17" s="13">
        <f>[13]Junho!$F$10</f>
        <v>100</v>
      </c>
      <c r="H17" s="13">
        <f>[13]Junho!$F$11</f>
        <v>97</v>
      </c>
      <c r="I17" s="13">
        <f>[13]Junho!$F$12</f>
        <v>100</v>
      </c>
      <c r="J17" s="13">
        <f>[13]Junho!$F$13</f>
        <v>92</v>
      </c>
      <c r="K17" s="13">
        <f>[13]Junho!$F$14</f>
        <v>92</v>
      </c>
      <c r="L17" s="13">
        <f>[13]Junho!$F$15</f>
        <v>87</v>
      </c>
      <c r="M17" s="13">
        <f>[13]Junho!$F$16</f>
        <v>93</v>
      </c>
      <c r="N17" s="13">
        <f>[13]Junho!$F$17</f>
        <v>93</v>
      </c>
      <c r="O17" s="13">
        <f>[13]Junho!$F$18</f>
        <v>87</v>
      </c>
      <c r="P17" s="13">
        <f>[13]Junho!$F$19</f>
        <v>92</v>
      </c>
      <c r="Q17" s="13">
        <f>[13]Junho!$F$20</f>
        <v>93</v>
      </c>
      <c r="R17" s="13">
        <f>[13]Junho!$F$21</f>
        <v>94</v>
      </c>
      <c r="S17" s="13">
        <f>[13]Junho!$F$22</f>
        <v>94</v>
      </c>
      <c r="T17" s="13">
        <f>[13]Junho!$F$23</f>
        <v>96</v>
      </c>
      <c r="U17" s="13">
        <f>[13]Junho!$F$24</f>
        <v>96</v>
      </c>
      <c r="V17" s="13">
        <f>[13]Junho!$F$25</f>
        <v>96</v>
      </c>
      <c r="W17" s="13">
        <f>[13]Junho!$F$26</f>
        <v>100</v>
      </c>
      <c r="X17" s="13">
        <f>[13]Junho!$F$27</f>
        <v>84</v>
      </c>
      <c r="Y17" s="13">
        <f>[13]Junho!$F$28</f>
        <v>91</v>
      </c>
      <c r="Z17" s="13">
        <f>[13]Junho!$F$29</f>
        <v>100</v>
      </c>
      <c r="AA17" s="13">
        <f>[13]Junho!$F$30</f>
        <v>98</v>
      </c>
      <c r="AB17" s="13">
        <f>[13]Junho!$F$31</f>
        <v>100</v>
      </c>
      <c r="AC17" s="13">
        <f>[13]Junho!$F$32</f>
        <v>93</v>
      </c>
      <c r="AD17" s="13">
        <f>[13]Junho!$F$33</f>
        <v>93</v>
      </c>
      <c r="AE17" s="13">
        <f>[13]Junho!$F$34</f>
        <v>96</v>
      </c>
      <c r="AF17" s="83">
        <f t="shared" si="1"/>
        <v>100</v>
      </c>
      <c r="AG17" s="77">
        <f t="shared" si="2"/>
        <v>94.7</v>
      </c>
    </row>
    <row r="18" spans="1:36" ht="17.100000000000001" customHeight="1" x14ac:dyDescent="0.2">
      <c r="A18" s="135" t="s">
        <v>9</v>
      </c>
      <c r="B18" s="13">
        <f>[14]Junho!$F$5</f>
        <v>92</v>
      </c>
      <c r="C18" s="13">
        <f>[14]Junho!$F$6</f>
        <v>95</v>
      </c>
      <c r="D18" s="13">
        <f>[14]Junho!$F$7</f>
        <v>95</v>
      </c>
      <c r="E18" s="13">
        <f>[14]Junho!$F$8</f>
        <v>94</v>
      </c>
      <c r="F18" s="13">
        <f>[14]Junho!$F$9</f>
        <v>97</v>
      </c>
      <c r="G18" s="13">
        <f>[14]Junho!$F$10</f>
        <v>94</v>
      </c>
      <c r="H18" s="13">
        <f>[14]Junho!$F$11</f>
        <v>96</v>
      </c>
      <c r="I18" s="13">
        <f>[14]Junho!$F$12</f>
        <v>96</v>
      </c>
      <c r="J18" s="13">
        <f>[14]Junho!$F$13</f>
        <v>85</v>
      </c>
      <c r="K18" s="13">
        <f>[14]Junho!$F$14</f>
        <v>81</v>
      </c>
      <c r="L18" s="13">
        <f>[14]Junho!$F$15</f>
        <v>89</v>
      </c>
      <c r="M18" s="13">
        <f>[14]Junho!$F$16</f>
        <v>94</v>
      </c>
      <c r="N18" s="13">
        <f>[14]Junho!$F$17</f>
        <v>92</v>
      </c>
      <c r="O18" s="13">
        <f>[14]Junho!$F$18</f>
        <v>83</v>
      </c>
      <c r="P18" s="13">
        <f>[14]Junho!$F$19</f>
        <v>86</v>
      </c>
      <c r="Q18" s="13">
        <f>[14]Junho!$F$20</f>
        <v>88</v>
      </c>
      <c r="R18" s="13">
        <f>[14]Junho!$F$21</f>
        <v>89</v>
      </c>
      <c r="S18" s="13">
        <f>[14]Junho!$F$22</f>
        <v>85</v>
      </c>
      <c r="T18" s="13">
        <f>[14]Junho!$F$23</f>
        <v>92</v>
      </c>
      <c r="U18" s="13">
        <f>[14]Junho!$F$24</f>
        <v>89</v>
      </c>
      <c r="V18" s="13">
        <f>[14]Junho!$F$25</f>
        <v>82</v>
      </c>
      <c r="W18" s="13">
        <f>[14]Junho!$F$26</f>
        <v>80</v>
      </c>
      <c r="X18" s="13">
        <f>[14]Junho!$F$27</f>
        <v>71</v>
      </c>
      <c r="Y18" s="13">
        <f>[14]Junho!$F$28</f>
        <v>79</v>
      </c>
      <c r="Z18" s="13">
        <f>[14]Junho!$F$29</f>
        <v>79</v>
      </c>
      <c r="AA18" s="13">
        <f>[14]Junho!$F$30</f>
        <v>94</v>
      </c>
      <c r="AB18" s="13">
        <f>[14]Junho!$F$31</f>
        <v>90</v>
      </c>
      <c r="AC18" s="13">
        <f>[14]Junho!$F$32</f>
        <v>81</v>
      </c>
      <c r="AD18" s="13">
        <f>[14]Junho!$F$33</f>
        <v>77</v>
      </c>
      <c r="AE18" s="13">
        <f>[14]Junho!$F$34</f>
        <v>79</v>
      </c>
      <c r="AF18" s="83">
        <f t="shared" si="1"/>
        <v>97</v>
      </c>
      <c r="AG18" s="77">
        <f t="shared" si="2"/>
        <v>87.466666666666669</v>
      </c>
      <c r="AJ18" s="19" t="s">
        <v>54</v>
      </c>
    </row>
    <row r="19" spans="1:36" ht="17.100000000000001" customHeight="1" x14ac:dyDescent="0.2">
      <c r="A19" s="135" t="s">
        <v>49</v>
      </c>
      <c r="B19" s="13">
        <f>[15]Junho!$F$5</f>
        <v>100</v>
      </c>
      <c r="C19" s="13">
        <f>[15]Junho!$F$6</f>
        <v>100</v>
      </c>
      <c r="D19" s="13">
        <f>[15]Junho!$F$7</f>
        <v>100</v>
      </c>
      <c r="E19" s="13">
        <f>[15]Junho!$F$8</f>
        <v>100</v>
      </c>
      <c r="F19" s="13">
        <f>[15]Junho!$F$9</f>
        <v>94</v>
      </c>
      <c r="G19" s="13">
        <f>[15]Junho!$F$10</f>
        <v>100</v>
      </c>
      <c r="H19" s="13">
        <f>[15]Junho!$F$11</f>
        <v>100</v>
      </c>
      <c r="I19" s="13">
        <f>[15]Junho!$F$12</f>
        <v>100</v>
      </c>
      <c r="J19" s="13">
        <f>[15]Junho!$F$13</f>
        <v>100</v>
      </c>
      <c r="K19" s="13">
        <f>[15]Junho!$F$14</f>
        <v>93</v>
      </c>
      <c r="L19" s="13">
        <f>[15]Junho!$F$15</f>
        <v>100</v>
      </c>
      <c r="M19" s="13">
        <f>[15]Junho!$F$16</f>
        <v>100</v>
      </c>
      <c r="N19" s="13">
        <f>[15]Junho!$F$17</f>
        <v>93</v>
      </c>
      <c r="O19" s="13">
        <f>[15]Junho!$F$18</f>
        <v>85</v>
      </c>
      <c r="P19" s="13">
        <f>[15]Junho!$F$19</f>
        <v>80</v>
      </c>
      <c r="Q19" s="13">
        <f>[15]Junho!$F$20</f>
        <v>86</v>
      </c>
      <c r="R19" s="13">
        <f>[15]Junho!$F$21</f>
        <v>94</v>
      </c>
      <c r="S19" s="13">
        <f>[15]Junho!$F$22</f>
        <v>92</v>
      </c>
      <c r="T19" s="13">
        <f>[15]Junho!$F$23</f>
        <v>100</v>
      </c>
      <c r="U19" s="13">
        <f>[15]Junho!$F$24</f>
        <v>94</v>
      </c>
      <c r="V19" s="13">
        <f>[15]Junho!$F$25</f>
        <v>100</v>
      </c>
      <c r="W19" s="13">
        <f>[15]Junho!$F$26</f>
        <v>100</v>
      </c>
      <c r="X19" s="13">
        <f>[15]Junho!$F$27</f>
        <v>100</v>
      </c>
      <c r="Y19" s="13">
        <f>[15]Junho!$F$28</f>
        <v>93</v>
      </c>
      <c r="Z19" s="13">
        <f>[15]Junho!$F$29</f>
        <v>100</v>
      </c>
      <c r="AA19" s="13">
        <f>[15]Junho!$F$30</f>
        <v>97</v>
      </c>
      <c r="AB19" s="13">
        <f>[15]Junho!$F$31</f>
        <v>92</v>
      </c>
      <c r="AC19" s="13">
        <f>[15]Junho!$F$32</f>
        <v>100</v>
      </c>
      <c r="AD19" s="13">
        <f>[15]Junho!$F$33</f>
        <v>100</v>
      </c>
      <c r="AE19" s="13">
        <f>[15]Junho!$F$34</f>
        <v>100</v>
      </c>
      <c r="AF19" s="83">
        <f t="shared" si="1"/>
        <v>100</v>
      </c>
      <c r="AG19" s="77">
        <f t="shared" si="2"/>
        <v>96.433333333333337</v>
      </c>
    </row>
    <row r="20" spans="1:36" ht="17.100000000000001" customHeight="1" x14ac:dyDescent="0.2">
      <c r="A20" s="135" t="s">
        <v>10</v>
      </c>
      <c r="B20" s="13">
        <f>[16]Junho!$F$5</f>
        <v>95</v>
      </c>
      <c r="C20" s="13">
        <f>[16]Junho!$F$6</f>
        <v>97</v>
      </c>
      <c r="D20" s="13">
        <f>[16]Junho!$F$7</f>
        <v>97</v>
      </c>
      <c r="E20" s="13">
        <f>[16]Junho!$F$8</f>
        <v>97</v>
      </c>
      <c r="F20" s="13">
        <f>[16]Junho!$F$9</f>
        <v>99</v>
      </c>
      <c r="G20" s="13">
        <f>[16]Junho!$F$10</f>
        <v>97</v>
      </c>
      <c r="H20" s="13">
        <f>[16]Junho!$F$11</f>
        <v>98</v>
      </c>
      <c r="I20" s="13">
        <f>[16]Junho!$F$12</f>
        <v>99</v>
      </c>
      <c r="J20" s="13">
        <f>[16]Junho!$F$13</f>
        <v>87</v>
      </c>
      <c r="K20" s="13">
        <f>[16]Junho!$F$14</f>
        <v>90</v>
      </c>
      <c r="L20" s="13">
        <f>[16]Junho!$F$15</f>
        <v>91</v>
      </c>
      <c r="M20" s="13">
        <f>[16]Junho!$F$16</f>
        <v>92</v>
      </c>
      <c r="N20" s="13">
        <f>[16]Junho!$F$17</f>
        <v>93</v>
      </c>
      <c r="O20" s="13">
        <f>[16]Junho!$F$18</f>
        <v>81</v>
      </c>
      <c r="P20" s="13">
        <f>[16]Junho!$F$19</f>
        <v>85</v>
      </c>
      <c r="Q20" s="13">
        <f>[16]Junho!$F$20</f>
        <v>87</v>
      </c>
      <c r="R20" s="13">
        <f>[16]Junho!$F$21</f>
        <v>92</v>
      </c>
      <c r="S20" s="13">
        <f>[16]Junho!$F$22</f>
        <v>91</v>
      </c>
      <c r="T20" s="13">
        <f>[16]Junho!$F$23</f>
        <v>98</v>
      </c>
      <c r="U20" s="13">
        <f>[16]Junho!$F$24</f>
        <v>96</v>
      </c>
      <c r="V20" s="13">
        <f>[16]Junho!$F$25</f>
        <v>97</v>
      </c>
      <c r="W20" s="13">
        <f>[16]Junho!$F$26</f>
        <v>95</v>
      </c>
      <c r="X20" s="13">
        <f>[16]Junho!$F$27</f>
        <v>83</v>
      </c>
      <c r="Y20" s="13">
        <f>[16]Junho!$F$28</f>
        <v>87</v>
      </c>
      <c r="Z20" s="13">
        <f>[16]Junho!$F$29</f>
        <v>98</v>
      </c>
      <c r="AA20" s="13">
        <f>[16]Junho!$F$30</f>
        <v>97</v>
      </c>
      <c r="AB20" s="13">
        <f>[16]Junho!$F$31</f>
        <v>98</v>
      </c>
      <c r="AC20" s="13">
        <f>[16]Junho!$F$32</f>
        <v>89</v>
      </c>
      <c r="AD20" s="13">
        <f>[16]Junho!$F$33</f>
        <v>97</v>
      </c>
      <c r="AE20" s="13">
        <f>[16]Junho!$F$34</f>
        <v>97</v>
      </c>
      <c r="AF20" s="83">
        <f t="shared" si="1"/>
        <v>99</v>
      </c>
      <c r="AG20" s="77">
        <f t="shared" si="2"/>
        <v>93.333333333333329</v>
      </c>
    </row>
    <row r="21" spans="1:36" ht="17.100000000000001" customHeight="1" x14ac:dyDescent="0.2">
      <c r="A21" s="135" t="s">
        <v>11</v>
      </c>
      <c r="B21" s="13">
        <f>[17]Junho!$F$5</f>
        <v>95</v>
      </c>
      <c r="C21" s="13">
        <f>[17]Junho!$F$6</f>
        <v>93</v>
      </c>
      <c r="D21" s="13">
        <f>[17]Junho!$F$7</f>
        <v>89</v>
      </c>
      <c r="E21" s="13">
        <f>[17]Junho!$F$8</f>
        <v>94</v>
      </c>
      <c r="F21" s="13">
        <f>[17]Junho!$F$9</f>
        <v>95</v>
      </c>
      <c r="G21" s="13">
        <f>[17]Junho!$F$10</f>
        <v>93</v>
      </c>
      <c r="H21" s="13">
        <f>[17]Junho!$F$11</f>
        <v>95</v>
      </c>
      <c r="I21" s="13">
        <f>[17]Junho!$F$12</f>
        <v>96</v>
      </c>
      <c r="J21" s="13">
        <f>[17]Junho!$F$13</f>
        <v>95</v>
      </c>
      <c r="K21" s="13">
        <f>[17]Junho!$F$14</f>
        <v>93</v>
      </c>
      <c r="L21" s="13">
        <f>[17]Junho!$F$15</f>
        <v>95</v>
      </c>
      <c r="M21" s="13">
        <f>[17]Junho!$F$16</f>
        <v>95</v>
      </c>
      <c r="N21" s="13">
        <f>[17]Junho!$F$17</f>
        <v>88</v>
      </c>
      <c r="O21" s="13">
        <f>[17]Junho!$F$18</f>
        <v>81</v>
      </c>
      <c r="P21" s="13">
        <f>[17]Junho!$F$19</f>
        <v>77</v>
      </c>
      <c r="Q21" s="13">
        <f>[17]Junho!$F$20</f>
        <v>82</v>
      </c>
      <c r="R21" s="13">
        <f>[17]Junho!$F$21</f>
        <v>84</v>
      </c>
      <c r="S21" s="13">
        <f>[17]Junho!$F$22</f>
        <v>90</v>
      </c>
      <c r="T21" s="13">
        <f>[17]Junho!$F$23</f>
        <v>95</v>
      </c>
      <c r="U21" s="13">
        <f>[17]Junho!$F$24</f>
        <v>94</v>
      </c>
      <c r="V21" s="13">
        <f>[17]Junho!$F$25</f>
        <v>93</v>
      </c>
      <c r="W21" s="13">
        <f>[17]Junho!$F$26</f>
        <v>92</v>
      </c>
      <c r="X21" s="13">
        <f>[17]Junho!$F$27</f>
        <v>94</v>
      </c>
      <c r="Y21" s="13">
        <f>[17]Junho!$F$28</f>
        <v>91</v>
      </c>
      <c r="Z21" s="13">
        <f>[17]Junho!$F$29</f>
        <v>95</v>
      </c>
      <c r="AA21" s="13">
        <f>[17]Junho!$F$30</f>
        <v>91</v>
      </c>
      <c r="AB21" s="13">
        <f>[17]Junho!$F$31</f>
        <v>93</v>
      </c>
      <c r="AC21" s="13">
        <f>[17]Junho!$F$32</f>
        <v>93</v>
      </c>
      <c r="AD21" s="13">
        <f>[17]Junho!$F$33</f>
        <v>93</v>
      </c>
      <c r="AE21" s="13">
        <f>[17]Junho!$F$34</f>
        <v>93</v>
      </c>
      <c r="AF21" s="83">
        <f t="shared" si="1"/>
        <v>96</v>
      </c>
      <c r="AG21" s="77">
        <f t="shared" si="2"/>
        <v>91.566666666666663</v>
      </c>
    </row>
    <row r="22" spans="1:36" ht="17.100000000000001" customHeight="1" x14ac:dyDescent="0.2">
      <c r="A22" s="135" t="s">
        <v>12</v>
      </c>
      <c r="B22" s="13" t="str">
        <f>[18]Junho!$F$5</f>
        <v>*</v>
      </c>
      <c r="C22" s="13" t="str">
        <f>[18]Junho!$F$6</f>
        <v>*</v>
      </c>
      <c r="D22" s="13" t="str">
        <f>[18]Junho!$F$7</f>
        <v>*</v>
      </c>
      <c r="E22" s="13" t="str">
        <f>[18]Junho!$F$8</f>
        <v>*</v>
      </c>
      <c r="F22" s="13" t="str">
        <f>[18]Junho!$F$9</f>
        <v>*</v>
      </c>
      <c r="G22" s="13" t="str">
        <f>[18]Junho!$F$10</f>
        <v>*</v>
      </c>
      <c r="H22" s="13" t="str">
        <f>[18]Junho!$F$11</f>
        <v>*</v>
      </c>
      <c r="I22" s="13" t="str">
        <f>[18]Junho!$F$12</f>
        <v>*</v>
      </c>
      <c r="J22" s="13" t="str">
        <f>[18]Junho!$F$13</f>
        <v>*</v>
      </c>
      <c r="K22" s="13" t="str">
        <f>[18]Junho!$F$14</f>
        <v>*</v>
      </c>
      <c r="L22" s="13">
        <f>[18]Junho!$F$15</f>
        <v>90</v>
      </c>
      <c r="M22" s="13">
        <f>[18]Junho!$F$16</f>
        <v>89</v>
      </c>
      <c r="N22" s="13">
        <f>[18]Junho!$F$17</f>
        <v>79</v>
      </c>
      <c r="O22" s="13">
        <f>[18]Junho!$F$18</f>
        <v>78</v>
      </c>
      <c r="P22" s="13">
        <f>[18]Junho!$F$19</f>
        <v>70</v>
      </c>
      <c r="Q22" s="13">
        <f>[18]Junho!$F$20</f>
        <v>79</v>
      </c>
      <c r="R22" s="13">
        <f>[18]Junho!$F$21</f>
        <v>75</v>
      </c>
      <c r="S22" s="13">
        <f>[18]Junho!$F$22</f>
        <v>86</v>
      </c>
      <c r="T22" s="13">
        <f>[18]Junho!$F$23</f>
        <v>90</v>
      </c>
      <c r="U22" s="13">
        <f>[18]Junho!$F$24</f>
        <v>88</v>
      </c>
      <c r="V22" s="13">
        <f>[18]Junho!$F$25</f>
        <v>92</v>
      </c>
      <c r="W22" s="13">
        <f>[18]Junho!$F$26</f>
        <v>92</v>
      </c>
      <c r="X22" s="13">
        <f>[18]Junho!$F$27</f>
        <v>94</v>
      </c>
      <c r="Y22" s="13">
        <f>[18]Junho!$F$28</f>
        <v>92</v>
      </c>
      <c r="Z22" s="13">
        <f>[18]Junho!$F$29</f>
        <v>96</v>
      </c>
      <c r="AA22" s="13">
        <f>[18]Junho!$F$30</f>
        <v>86</v>
      </c>
      <c r="AB22" s="13">
        <f>[18]Junho!$F$31</f>
        <v>93</v>
      </c>
      <c r="AC22" s="13">
        <f>[18]Junho!$F$32</f>
        <v>91</v>
      </c>
      <c r="AD22" s="13">
        <f>[18]Junho!$F$33</f>
        <v>93</v>
      </c>
      <c r="AE22" s="13">
        <f>[18]Junho!$F$34</f>
        <v>94</v>
      </c>
      <c r="AF22" s="83">
        <f t="shared" ref="AF22" si="7">MAX(B22:AE22)</f>
        <v>96</v>
      </c>
      <c r="AG22" s="77">
        <f t="shared" ref="AG22" si="8">AVERAGE(B22:AE22)</f>
        <v>87.35</v>
      </c>
      <c r="AI22" t="s">
        <v>54</v>
      </c>
    </row>
    <row r="23" spans="1:36" ht="17.100000000000001" customHeight="1" x14ac:dyDescent="0.2">
      <c r="A23" s="135" t="s">
        <v>13</v>
      </c>
      <c r="B23" s="13" t="str">
        <f>[19]Junho!$F$5</f>
        <v>*</v>
      </c>
      <c r="C23" s="13" t="str">
        <f>[19]Junho!$F$6</f>
        <v>*</v>
      </c>
      <c r="D23" s="13" t="str">
        <f>[19]Junho!$F$7</f>
        <v>*</v>
      </c>
      <c r="E23" s="13" t="str">
        <f>[19]Junho!$F$8</f>
        <v>*</v>
      </c>
      <c r="F23" s="13" t="str">
        <f>[19]Junho!$F$9</f>
        <v>*</v>
      </c>
      <c r="G23" s="13" t="str">
        <f>[19]Junho!$F$10</f>
        <v>*</v>
      </c>
      <c r="H23" s="13" t="str">
        <f>[19]Junho!$F$11</f>
        <v>*</v>
      </c>
      <c r="I23" s="13" t="str">
        <f>[19]Junho!$F$12</f>
        <v>*</v>
      </c>
      <c r="J23" s="13" t="str">
        <f>[19]Junho!$F$13</f>
        <v>*</v>
      </c>
      <c r="K23" s="13" t="str">
        <f>[19]Junho!$F$14</f>
        <v>*</v>
      </c>
      <c r="L23" s="13" t="str">
        <f>[19]Junho!$F$15</f>
        <v>*</v>
      </c>
      <c r="M23" s="13" t="str">
        <f>[19]Junho!$F$16</f>
        <v>*</v>
      </c>
      <c r="N23" s="13" t="str">
        <f>[19]Junho!$F$17</f>
        <v>*</v>
      </c>
      <c r="O23" s="13" t="str">
        <f>[19]Junho!$F$18</f>
        <v>*</v>
      </c>
      <c r="P23" s="13" t="str">
        <f>[19]Junho!$F$19</f>
        <v>*</v>
      </c>
      <c r="Q23" s="13" t="str">
        <f>[19]Junho!$F$20</f>
        <v>*</v>
      </c>
      <c r="R23" s="13" t="str">
        <f>[19]Junho!$F$21</f>
        <v>*</v>
      </c>
      <c r="S23" s="13" t="str">
        <f>[19]Junho!$F$22</f>
        <v>*</v>
      </c>
      <c r="T23" s="13" t="str">
        <f>[19]Junho!$F$23</f>
        <v>*</v>
      </c>
      <c r="U23" s="13" t="str">
        <f>[19]Junho!$F$24</f>
        <v>*</v>
      </c>
      <c r="V23" s="13" t="str">
        <f>[19]Junho!$F$25</f>
        <v>*</v>
      </c>
      <c r="W23" s="13" t="str">
        <f>[19]Junho!$F$26</f>
        <v>*</v>
      </c>
      <c r="X23" s="13" t="str">
        <f>[19]Junho!$F$27</f>
        <v>*</v>
      </c>
      <c r="Y23" s="13" t="str">
        <f>[19]Junho!$F$28</f>
        <v>*</v>
      </c>
      <c r="Z23" s="13" t="str">
        <f>[19]Junho!$F$29</f>
        <v>*</v>
      </c>
      <c r="AA23" s="13" t="str">
        <f>[19]Junho!$F$30</f>
        <v>*</v>
      </c>
      <c r="AB23" s="13" t="str">
        <f>[19]Junho!$F$31</f>
        <v>*</v>
      </c>
      <c r="AC23" s="13" t="str">
        <f>[19]Junho!$F$32</f>
        <v>*</v>
      </c>
      <c r="AD23" s="13" t="str">
        <f>[19]Junho!$F$33</f>
        <v>*</v>
      </c>
      <c r="AE23" s="13" t="str">
        <f>[19]Junho!$F$34</f>
        <v>*</v>
      </c>
      <c r="AF23" s="83" t="s">
        <v>131</v>
      </c>
      <c r="AG23" s="77" t="s">
        <v>131</v>
      </c>
    </row>
    <row r="24" spans="1:36" ht="17.100000000000001" customHeight="1" x14ac:dyDescent="0.2">
      <c r="A24" s="135" t="s">
        <v>14</v>
      </c>
      <c r="B24" s="13">
        <f>[20]Junho!$F$5</f>
        <v>84</v>
      </c>
      <c r="C24" s="13">
        <f>[20]Junho!$F$6</f>
        <v>91</v>
      </c>
      <c r="D24" s="13">
        <f>[20]Junho!$F$7</f>
        <v>90</v>
      </c>
      <c r="E24" s="13">
        <f>[20]Junho!$F$8</f>
        <v>95</v>
      </c>
      <c r="F24" s="13">
        <f>[20]Junho!$F$9</f>
        <v>93</v>
      </c>
      <c r="G24" s="13">
        <f>[20]Junho!$F$10</f>
        <v>90</v>
      </c>
      <c r="H24" s="13">
        <f>[20]Junho!$F$11</f>
        <v>94</v>
      </c>
      <c r="I24" s="13">
        <f>[20]Junho!$F$12</f>
        <v>84</v>
      </c>
      <c r="J24" s="13">
        <f>[20]Junho!$F$13</f>
        <v>95</v>
      </c>
      <c r="K24" s="13">
        <f>[20]Junho!$F$14</f>
        <v>88</v>
      </c>
      <c r="L24" s="13">
        <f>[20]Junho!$F$15</f>
        <v>75</v>
      </c>
      <c r="M24" s="13">
        <f>[20]Junho!$F$16</f>
        <v>80</v>
      </c>
      <c r="N24" s="13">
        <f>[20]Junho!$F$17</f>
        <v>92</v>
      </c>
      <c r="O24" s="13">
        <f>[20]Junho!$F$18</f>
        <v>91</v>
      </c>
      <c r="P24" s="13">
        <f>[20]Junho!$F$19</f>
        <v>89</v>
      </c>
      <c r="Q24" s="13">
        <f>[20]Junho!$F$20</f>
        <v>84</v>
      </c>
      <c r="R24" s="13">
        <f>[20]Junho!$F$21</f>
        <v>93</v>
      </c>
      <c r="S24" s="13">
        <f>[20]Junho!$F$22</f>
        <v>93</v>
      </c>
      <c r="T24" s="13">
        <f>[20]Junho!$F$23</f>
        <v>93</v>
      </c>
      <c r="U24" s="13">
        <f>[20]Junho!$F$24</f>
        <v>93</v>
      </c>
      <c r="V24" s="13">
        <f>[20]Junho!$F$25</f>
        <v>92</v>
      </c>
      <c r="W24" s="13">
        <f>[20]Junho!$F$26</f>
        <v>79</v>
      </c>
      <c r="X24" s="13">
        <f>[20]Junho!$F$27</f>
        <v>84</v>
      </c>
      <c r="Y24" s="13">
        <f>[20]Junho!$F$28</f>
        <v>71</v>
      </c>
      <c r="Z24" s="13">
        <f>[20]Junho!$F$29</f>
        <v>89</v>
      </c>
      <c r="AA24" s="13">
        <f>[20]Junho!$F$30</f>
        <v>77</v>
      </c>
      <c r="AB24" s="13">
        <f>[20]Junho!$F$31</f>
        <v>84</v>
      </c>
      <c r="AC24" s="13">
        <f>[20]Junho!$F$32</f>
        <v>85</v>
      </c>
      <c r="AD24" s="13">
        <f>[20]Junho!$F$33</f>
        <v>84</v>
      </c>
      <c r="AE24" s="13">
        <f>[20]Junho!$F$34</f>
        <v>86</v>
      </c>
      <c r="AF24" s="83">
        <f t="shared" si="1"/>
        <v>95</v>
      </c>
      <c r="AG24" s="77">
        <f t="shared" si="2"/>
        <v>87.266666666666666</v>
      </c>
    </row>
    <row r="25" spans="1:36" ht="17.100000000000001" customHeight="1" x14ac:dyDescent="0.2">
      <c r="A25" s="135" t="s">
        <v>15</v>
      </c>
      <c r="B25" s="13">
        <f>[21]Junho!$F$5</f>
        <v>86</v>
      </c>
      <c r="C25" s="13">
        <f>[21]Junho!$F$6</f>
        <v>91</v>
      </c>
      <c r="D25" s="13">
        <f>[21]Junho!$F$7</f>
        <v>93</v>
      </c>
      <c r="E25" s="13">
        <f>[21]Junho!$F$8</f>
        <v>93</v>
      </c>
      <c r="F25" s="13">
        <f>[21]Junho!$F$9</f>
        <v>94</v>
      </c>
      <c r="G25" s="13">
        <f>[21]Junho!$F$10</f>
        <v>94</v>
      </c>
      <c r="H25" s="13">
        <f>[21]Junho!$F$11</f>
        <v>93</v>
      </c>
      <c r="I25" s="13">
        <f>[21]Junho!$F$12</f>
        <v>92</v>
      </c>
      <c r="J25" s="13">
        <f>[21]Junho!$F$13</f>
        <v>90</v>
      </c>
      <c r="K25" s="13">
        <f>[21]Junho!$F$14</f>
        <v>90</v>
      </c>
      <c r="L25" s="13">
        <f>[21]Junho!$F$15</f>
        <v>87</v>
      </c>
      <c r="M25" s="13">
        <f>[21]Junho!$F$16</f>
        <v>87</v>
      </c>
      <c r="N25" s="13">
        <f>[21]Junho!$F$17</f>
        <v>89</v>
      </c>
      <c r="O25" s="13">
        <f>[21]Junho!$F$18</f>
        <v>82</v>
      </c>
      <c r="P25" s="13">
        <f>[21]Junho!$F$19</f>
        <v>87</v>
      </c>
      <c r="Q25" s="13">
        <f>[21]Junho!$F$20</f>
        <v>88</v>
      </c>
      <c r="R25" s="13">
        <f>[21]Junho!$F$21</f>
        <v>76</v>
      </c>
      <c r="S25" s="13">
        <f>[21]Junho!$F$22</f>
        <v>77</v>
      </c>
      <c r="T25" s="13">
        <f>[21]Junho!$F$23</f>
        <v>85</v>
      </c>
      <c r="U25" s="13">
        <f>[21]Junho!$F$24</f>
        <v>84</v>
      </c>
      <c r="V25" s="13">
        <f>[21]Junho!$F$25</f>
        <v>78</v>
      </c>
      <c r="W25" s="13">
        <f>[21]Junho!$F$26</f>
        <v>68</v>
      </c>
      <c r="X25" s="13">
        <f>[21]Junho!$F$27</f>
        <v>77</v>
      </c>
      <c r="Y25" s="13">
        <f>[21]Junho!$F$28</f>
        <v>67</v>
      </c>
      <c r="Z25" s="13">
        <f>[21]Junho!$F$29</f>
        <v>87</v>
      </c>
      <c r="AA25" s="13">
        <f>[21]Junho!$F$30</f>
        <v>90</v>
      </c>
      <c r="AB25" s="13">
        <f>[21]Junho!$F$31</f>
        <v>89</v>
      </c>
      <c r="AC25" s="13">
        <f>[21]Junho!$F$32</f>
        <v>78</v>
      </c>
      <c r="AD25" s="13">
        <f>[21]Junho!$F$33</f>
        <v>92</v>
      </c>
      <c r="AE25" s="13">
        <f>[21]Junho!$F$34</f>
        <v>93</v>
      </c>
      <c r="AF25" s="83">
        <f t="shared" si="1"/>
        <v>94</v>
      </c>
      <c r="AG25" s="77">
        <f t="shared" si="2"/>
        <v>85.9</v>
      </c>
    </row>
    <row r="26" spans="1:36" ht="17.100000000000001" customHeight="1" x14ac:dyDescent="0.2">
      <c r="A26" s="135" t="s">
        <v>16</v>
      </c>
      <c r="B26" s="13">
        <f>[22]Junho!$F$5</f>
        <v>96</v>
      </c>
      <c r="C26" s="13">
        <f>[22]Junho!$F$6</f>
        <v>95</v>
      </c>
      <c r="D26" s="13">
        <f>[22]Junho!$F$7</f>
        <v>94</v>
      </c>
      <c r="E26" s="13">
        <f>[22]Junho!$F$8</f>
        <v>93</v>
      </c>
      <c r="F26" s="13">
        <f>[22]Junho!$F$9</f>
        <v>94</v>
      </c>
      <c r="G26" s="13">
        <f>[22]Junho!$F$10</f>
        <v>95</v>
      </c>
      <c r="H26" s="13">
        <f>[22]Junho!$F$11</f>
        <v>95</v>
      </c>
      <c r="I26" s="13">
        <f>[22]Junho!$F$12</f>
        <v>97</v>
      </c>
      <c r="J26" s="13">
        <f>[22]Junho!$F$13</f>
        <v>95</v>
      </c>
      <c r="K26" s="13">
        <f>[22]Junho!$F$14</f>
        <v>79</v>
      </c>
      <c r="L26" s="13">
        <f>[22]Junho!$F$15</f>
        <v>76</v>
      </c>
      <c r="M26" s="13">
        <f>[22]Junho!$F$16</f>
        <v>93</v>
      </c>
      <c r="N26" s="13">
        <f>[22]Junho!$F$17</f>
        <v>91</v>
      </c>
      <c r="O26" s="13">
        <f>[22]Junho!$F$18</f>
        <v>74</v>
      </c>
      <c r="P26" s="13">
        <f>[22]Junho!$F$19</f>
        <v>80</v>
      </c>
      <c r="Q26" s="13">
        <f>[22]Junho!$F$20</f>
        <v>86</v>
      </c>
      <c r="R26" s="13">
        <f>[22]Junho!$F$21</f>
        <v>85</v>
      </c>
      <c r="S26" s="13">
        <f>[22]Junho!$F$22</f>
        <v>83</v>
      </c>
      <c r="T26" s="13">
        <f>[22]Junho!$F$23</f>
        <v>93</v>
      </c>
      <c r="U26" s="13">
        <f>[22]Junho!$F$24</f>
        <v>93</v>
      </c>
      <c r="V26" s="13">
        <f>[22]Junho!$F$25</f>
        <v>88</v>
      </c>
      <c r="W26" s="13">
        <f>[22]Junho!$F$26</f>
        <v>93</v>
      </c>
      <c r="X26" s="13">
        <f>[22]Junho!$F$27</f>
        <v>81</v>
      </c>
      <c r="Y26" s="13">
        <f>[22]Junho!$F$28</f>
        <v>93</v>
      </c>
      <c r="Z26" s="13">
        <f>[22]Junho!$F$29</f>
        <v>95</v>
      </c>
      <c r="AA26" s="13">
        <f>[22]Junho!$F$30</f>
        <v>90</v>
      </c>
      <c r="AB26" s="13">
        <f>[22]Junho!$F$31</f>
        <v>95</v>
      </c>
      <c r="AC26" s="13">
        <f>[22]Junho!$F$32</f>
        <v>90</v>
      </c>
      <c r="AD26" s="13">
        <f>[22]Junho!$F$33</f>
        <v>81</v>
      </c>
      <c r="AE26" s="13">
        <f>[22]Junho!$F$34</f>
        <v>92</v>
      </c>
      <c r="AF26" s="83">
        <f t="shared" si="1"/>
        <v>97</v>
      </c>
      <c r="AG26" s="77">
        <f t="shared" si="2"/>
        <v>89.5</v>
      </c>
    </row>
    <row r="27" spans="1:36" ht="17.100000000000001" customHeight="1" x14ac:dyDescent="0.2">
      <c r="A27" s="135" t="s">
        <v>17</v>
      </c>
      <c r="B27" s="13">
        <f>[23]Junho!$F$5</f>
        <v>94</v>
      </c>
      <c r="C27" s="13">
        <f>[23]Junho!$F$6</f>
        <v>98</v>
      </c>
      <c r="D27" s="13">
        <f>[23]Junho!$F$7</f>
        <v>93</v>
      </c>
      <c r="E27" s="13">
        <f>[23]Junho!$F$8</f>
        <v>97</v>
      </c>
      <c r="F27" s="13">
        <f>[23]Junho!$F$9</f>
        <v>100</v>
      </c>
      <c r="G27" s="13">
        <f>[23]Junho!$F$10</f>
        <v>98</v>
      </c>
      <c r="H27" s="13">
        <f>[23]Junho!$F$11</f>
        <v>99</v>
      </c>
      <c r="I27" s="13">
        <f>[23]Junho!$F$12</f>
        <v>100</v>
      </c>
      <c r="J27" s="13">
        <f>[23]Junho!$F$13</f>
        <v>95</v>
      </c>
      <c r="K27" s="13">
        <f>[23]Junho!$F$14</f>
        <v>89</v>
      </c>
      <c r="L27" s="13">
        <f>[23]Junho!$F$15</f>
        <v>97</v>
      </c>
      <c r="M27" s="13">
        <f>[23]Junho!$F$16</f>
        <v>99</v>
      </c>
      <c r="N27" s="13">
        <f>[23]Junho!$F$17</f>
        <v>99</v>
      </c>
      <c r="O27" s="13">
        <f>[23]Junho!$F$18</f>
        <v>87</v>
      </c>
      <c r="P27" s="13">
        <f>[23]Junho!$F$19</f>
        <v>83</v>
      </c>
      <c r="Q27" s="13">
        <f>[23]Junho!$F$20</f>
        <v>87</v>
      </c>
      <c r="R27" s="13">
        <f>[23]Junho!$F$21</f>
        <v>90</v>
      </c>
      <c r="S27" s="13">
        <f>[23]Junho!$F$22</f>
        <v>99</v>
      </c>
      <c r="T27" s="13">
        <f>[23]Junho!$F$23</f>
        <v>100</v>
      </c>
      <c r="U27" s="13">
        <f>[23]Junho!$F$24</f>
        <v>100</v>
      </c>
      <c r="V27" s="13">
        <f>[23]Junho!$F$25</f>
        <v>99</v>
      </c>
      <c r="W27" s="13">
        <f>[23]Junho!$F$26</f>
        <v>100</v>
      </c>
      <c r="X27" s="13">
        <f>[23]Junho!$F$27</f>
        <v>100</v>
      </c>
      <c r="Y27" s="13">
        <f>[23]Junho!$F$28</f>
        <v>98</v>
      </c>
      <c r="Z27" s="13">
        <f>[23]Junho!$F$29</f>
        <v>99</v>
      </c>
      <c r="AA27" s="13">
        <f>[23]Junho!$F$30</f>
        <v>95</v>
      </c>
      <c r="AB27" s="13">
        <f>[23]Junho!$F$31</f>
        <v>99</v>
      </c>
      <c r="AC27" s="13">
        <f>[23]Junho!$F$32</f>
        <v>89</v>
      </c>
      <c r="AD27" s="13">
        <f>[23]Junho!$F$33</f>
        <v>98</v>
      </c>
      <c r="AE27" s="13">
        <f>[23]Junho!$F$34</f>
        <v>97</v>
      </c>
      <c r="AF27" s="83">
        <f t="shared" si="1"/>
        <v>100</v>
      </c>
      <c r="AG27" s="77">
        <f t="shared" si="2"/>
        <v>95.933333333333337</v>
      </c>
      <c r="AJ27" s="19" t="s">
        <v>54</v>
      </c>
    </row>
    <row r="28" spans="1:36" ht="17.100000000000001" customHeight="1" x14ac:dyDescent="0.2">
      <c r="A28" s="135" t="s">
        <v>18</v>
      </c>
      <c r="B28" s="13">
        <f>[24]Junho!$F$5</f>
        <v>86</v>
      </c>
      <c r="C28" s="13">
        <f>[24]Junho!$F$6</f>
        <v>98</v>
      </c>
      <c r="D28" s="13">
        <f>[24]Junho!$F$7</f>
        <v>99</v>
      </c>
      <c r="E28" s="13">
        <f>[24]Junho!$F$8</f>
        <v>98</v>
      </c>
      <c r="F28" s="13">
        <f>[24]Junho!$F$9</f>
        <v>99</v>
      </c>
      <c r="G28" s="13">
        <f>[24]Junho!$F$10</f>
        <v>100</v>
      </c>
      <c r="H28" s="13">
        <f>[24]Junho!$F$11</f>
        <v>100</v>
      </c>
      <c r="I28" s="13">
        <f>[24]Junho!$F$12</f>
        <v>97</v>
      </c>
      <c r="J28" s="13">
        <f>[24]Junho!$F$13</f>
        <v>93</v>
      </c>
      <c r="K28" s="13">
        <f>[24]Junho!$F$14</f>
        <v>87</v>
      </c>
      <c r="L28" s="13">
        <f>[24]Junho!$F$15</f>
        <v>91</v>
      </c>
      <c r="M28" s="13">
        <f>[24]Junho!$F$16</f>
        <v>92</v>
      </c>
      <c r="N28" s="13">
        <f>[24]Junho!$F$17</f>
        <v>98</v>
      </c>
      <c r="O28" s="13">
        <f>[24]Junho!$F$18</f>
        <v>96</v>
      </c>
      <c r="P28" s="13">
        <f>[24]Junho!$F$19</f>
        <v>82</v>
      </c>
      <c r="Q28" s="13">
        <f>[24]Junho!$F$20</f>
        <v>78</v>
      </c>
      <c r="R28" s="13">
        <f>[24]Junho!$F$21</f>
        <v>85</v>
      </c>
      <c r="S28" s="13">
        <f>[24]Junho!$F$22</f>
        <v>93</v>
      </c>
      <c r="T28" s="13">
        <f>[24]Junho!$F$23</f>
        <v>85</v>
      </c>
      <c r="U28" s="13">
        <f>[24]Junho!$F$24</f>
        <v>79</v>
      </c>
      <c r="V28" s="13">
        <f>[24]Junho!$F$25</f>
        <v>82</v>
      </c>
      <c r="W28" s="13">
        <f>[24]Junho!$F$26</f>
        <v>89</v>
      </c>
      <c r="X28" s="13">
        <f>[24]Junho!$F$27</f>
        <v>74</v>
      </c>
      <c r="Y28" s="13">
        <f>[24]Junho!$F$28</f>
        <v>88</v>
      </c>
      <c r="Z28" s="13">
        <f>[24]Junho!$F$29</f>
        <v>91</v>
      </c>
      <c r="AA28" s="13">
        <f>[24]Junho!$F$30</f>
        <v>91</v>
      </c>
      <c r="AB28" s="13">
        <f>[24]Junho!$F$31</f>
        <v>81</v>
      </c>
      <c r="AC28" s="13">
        <f>[24]Junho!$F$32</f>
        <v>77</v>
      </c>
      <c r="AD28" s="13">
        <f>[24]Junho!$F$33</f>
        <v>81</v>
      </c>
      <c r="AE28" s="13">
        <f>[24]Junho!$F$34</f>
        <v>89</v>
      </c>
      <c r="AF28" s="83">
        <f t="shared" si="1"/>
        <v>100</v>
      </c>
      <c r="AG28" s="77">
        <f t="shared" si="2"/>
        <v>89.3</v>
      </c>
    </row>
    <row r="29" spans="1:36" ht="17.100000000000001" customHeight="1" x14ac:dyDescent="0.2">
      <c r="A29" s="135" t="s">
        <v>19</v>
      </c>
      <c r="B29" s="13">
        <f>[25]Junho!$F$5</f>
        <v>96</v>
      </c>
      <c r="C29" s="13">
        <f>[25]Junho!$F$6</f>
        <v>96</v>
      </c>
      <c r="D29" s="13">
        <f>[25]Junho!$F$7</f>
        <v>96</v>
      </c>
      <c r="E29" s="13">
        <f>[25]Junho!$F$8</f>
        <v>95</v>
      </c>
      <c r="F29" s="13">
        <f>[25]Junho!$F$9</f>
        <v>96</v>
      </c>
      <c r="G29" s="13">
        <f>[25]Junho!$F$10</f>
        <v>95</v>
      </c>
      <c r="H29" s="13">
        <f>[25]Junho!$F$11</f>
        <v>95</v>
      </c>
      <c r="I29" s="13">
        <f>[25]Junho!$F$12</f>
        <v>95</v>
      </c>
      <c r="J29" s="13">
        <f>[25]Junho!$F$13</f>
        <v>88</v>
      </c>
      <c r="K29" s="13">
        <f>[25]Junho!$F$14</f>
        <v>91</v>
      </c>
      <c r="L29" s="13">
        <f>[25]Junho!$F$15</f>
        <v>90</v>
      </c>
      <c r="M29" s="13">
        <f>[25]Junho!$F$16</f>
        <v>94</v>
      </c>
      <c r="N29" s="13">
        <f>[25]Junho!$F$17</f>
        <v>94</v>
      </c>
      <c r="O29" s="13">
        <f>[25]Junho!$F$18</f>
        <v>89</v>
      </c>
      <c r="P29" s="13">
        <f>[25]Junho!$F$19</f>
        <v>88</v>
      </c>
      <c r="Q29" s="13">
        <f>[25]Junho!$F$20</f>
        <v>95</v>
      </c>
      <c r="R29" s="13">
        <f>[25]Junho!$F$21</f>
        <v>89</v>
      </c>
      <c r="S29" s="13">
        <f>[25]Junho!$F$22</f>
        <v>85</v>
      </c>
      <c r="T29" s="13">
        <f>[25]Junho!$F$23</f>
        <v>93</v>
      </c>
      <c r="U29" s="13">
        <f>[25]Junho!$F$24</f>
        <v>91</v>
      </c>
      <c r="V29" s="13">
        <f>[25]Junho!$F$25</f>
        <v>91</v>
      </c>
      <c r="W29" s="13">
        <f>[25]Junho!$F$26</f>
        <v>86</v>
      </c>
      <c r="X29" s="13">
        <f>[25]Junho!$F$27</f>
        <v>81</v>
      </c>
      <c r="Y29" s="13">
        <f>[25]Junho!$F$28</f>
        <v>83</v>
      </c>
      <c r="Z29" s="13">
        <f>[25]Junho!$F$29</f>
        <v>97</v>
      </c>
      <c r="AA29" s="13">
        <f>[25]Junho!$F$30</f>
        <v>97</v>
      </c>
      <c r="AB29" s="13">
        <f>[25]Junho!$F$31</f>
        <v>97</v>
      </c>
      <c r="AC29" s="13">
        <f>[25]Junho!$F$32</f>
        <v>95</v>
      </c>
      <c r="AD29" s="13">
        <f>[25]Junho!$F$33</f>
        <v>96</v>
      </c>
      <c r="AE29" s="13">
        <f>[25]Junho!$F$34</f>
        <v>95</v>
      </c>
      <c r="AF29" s="83">
        <f t="shared" si="1"/>
        <v>97</v>
      </c>
      <c r="AG29" s="77">
        <f t="shared" si="2"/>
        <v>92.3</v>
      </c>
    </row>
    <row r="30" spans="1:36" ht="17.100000000000001" customHeight="1" x14ac:dyDescent="0.2">
      <c r="A30" s="135" t="s">
        <v>31</v>
      </c>
      <c r="B30" s="13">
        <f>[26]Junho!$F$5</f>
        <v>95</v>
      </c>
      <c r="C30" s="13">
        <f>[26]Junho!$F$6</f>
        <v>96</v>
      </c>
      <c r="D30" s="13">
        <f>[26]Junho!$F$7</f>
        <v>93</v>
      </c>
      <c r="E30" s="13">
        <f>[26]Junho!$F$8</f>
        <v>96</v>
      </c>
      <c r="F30" s="13">
        <f>[26]Junho!$F$9</f>
        <v>97</v>
      </c>
      <c r="G30" s="13">
        <f>[26]Junho!$F$10</f>
        <v>96</v>
      </c>
      <c r="H30" s="13">
        <f>[26]Junho!$F$11</f>
        <v>95</v>
      </c>
      <c r="I30" s="13">
        <f>[26]Junho!$F$12</f>
        <v>97</v>
      </c>
      <c r="J30" s="13">
        <f>[26]Junho!$F$13</f>
        <v>88</v>
      </c>
      <c r="K30" s="13">
        <f>[26]Junho!$F$14</f>
        <v>89</v>
      </c>
      <c r="L30" s="13">
        <f>[26]Junho!$F$15</f>
        <v>90</v>
      </c>
      <c r="M30" s="13">
        <f>[26]Junho!$F$16</f>
        <v>95</v>
      </c>
      <c r="N30" s="13">
        <f>[26]Junho!$F$17</f>
        <v>93</v>
      </c>
      <c r="O30" s="13">
        <f>[26]Junho!$F$18</f>
        <v>86</v>
      </c>
      <c r="P30" s="13">
        <f>[26]Junho!$F$19</f>
        <v>81</v>
      </c>
      <c r="Q30" s="13">
        <f>[26]Junho!$F$20</f>
        <v>87</v>
      </c>
      <c r="R30" s="13">
        <f>[26]Junho!$F$21</f>
        <v>89</v>
      </c>
      <c r="S30" s="13">
        <f>[26]Junho!$F$22</f>
        <v>95</v>
      </c>
      <c r="T30" s="13">
        <f>[26]Junho!$F$23</f>
        <v>96</v>
      </c>
      <c r="U30" s="13">
        <f>[26]Junho!$F$24</f>
        <v>90</v>
      </c>
      <c r="V30" s="13">
        <f>[26]Junho!$F$25</f>
        <v>71</v>
      </c>
      <c r="W30" s="13">
        <f>[26]Junho!$F$26</f>
        <v>85</v>
      </c>
      <c r="X30" s="13">
        <f>[26]Junho!$F$27</f>
        <v>81</v>
      </c>
      <c r="Y30" s="13">
        <f>[26]Junho!$F$28</f>
        <v>82</v>
      </c>
      <c r="Z30" s="13">
        <f>[26]Junho!$F$29</f>
        <v>93</v>
      </c>
      <c r="AA30" s="13">
        <f>[26]Junho!$F$30</f>
        <v>94</v>
      </c>
      <c r="AB30" s="13">
        <f>[26]Junho!$F$31</f>
        <v>90</v>
      </c>
      <c r="AC30" s="13">
        <f>[26]Junho!$F$32</f>
        <v>79</v>
      </c>
      <c r="AD30" s="13">
        <f>[26]Junho!$F$33</f>
        <v>85</v>
      </c>
      <c r="AE30" s="13">
        <f>[26]Junho!$F$34</f>
        <v>86</v>
      </c>
      <c r="AF30" s="83">
        <f t="shared" si="1"/>
        <v>97</v>
      </c>
      <c r="AG30" s="77">
        <f t="shared" si="2"/>
        <v>89.666666666666671</v>
      </c>
    </row>
    <row r="31" spans="1:36" ht="17.100000000000001" customHeight="1" x14ac:dyDescent="0.2">
      <c r="A31" s="135" t="s">
        <v>51</v>
      </c>
      <c r="B31" s="13">
        <f>[27]Junho!$F$5</f>
        <v>81</v>
      </c>
      <c r="C31" s="13">
        <f>[27]Junho!$F$6</f>
        <v>100</v>
      </c>
      <c r="D31" s="13">
        <f>[27]Junho!$F$7</f>
        <v>100</v>
      </c>
      <c r="E31" s="13">
        <f>[27]Junho!$F$8</f>
        <v>100</v>
      </c>
      <c r="F31" s="13">
        <f>[27]Junho!$F$9</f>
        <v>100</v>
      </c>
      <c r="G31" s="13">
        <f>[27]Junho!$F$10</f>
        <v>100</v>
      </c>
      <c r="H31" s="13">
        <f>[27]Junho!$F$11</f>
        <v>100</v>
      </c>
      <c r="I31" s="13">
        <f>[27]Junho!$F$12</f>
        <v>100</v>
      </c>
      <c r="J31" s="13">
        <f>[27]Junho!$F$13</f>
        <v>96</v>
      </c>
      <c r="K31" s="13">
        <f>[27]Junho!$F$14</f>
        <v>85</v>
      </c>
      <c r="L31" s="13">
        <f>[27]Junho!$F$15</f>
        <v>84</v>
      </c>
      <c r="M31" s="13">
        <f>[27]Junho!$F$16</f>
        <v>87</v>
      </c>
      <c r="N31" s="13">
        <f>[27]Junho!$F$17</f>
        <v>100</v>
      </c>
      <c r="O31" s="13">
        <f>[27]Junho!$F$18</f>
        <v>100</v>
      </c>
      <c r="P31" s="13">
        <f>[27]Junho!$F$19</f>
        <v>100</v>
      </c>
      <c r="Q31" s="13">
        <f>[27]Junho!$F$20</f>
        <v>97</v>
      </c>
      <c r="R31" s="13">
        <f>[27]Junho!$F$21</f>
        <v>87</v>
      </c>
      <c r="S31" s="13">
        <f>[27]Junho!$F$22</f>
        <v>97</v>
      </c>
      <c r="T31" s="13">
        <f>[27]Junho!$F$23</f>
        <v>87</v>
      </c>
      <c r="U31" s="13">
        <f>[27]Junho!$F$24</f>
        <v>67</v>
      </c>
      <c r="V31" s="13">
        <f>[27]Junho!$F$25</f>
        <v>76</v>
      </c>
      <c r="W31" s="13">
        <f>[27]Junho!$F$26</f>
        <v>78</v>
      </c>
      <c r="X31" s="13">
        <f>[27]Junho!$F$27</f>
        <v>73</v>
      </c>
      <c r="Y31" s="13">
        <f>[27]Junho!$F$28</f>
        <v>77</v>
      </c>
      <c r="Z31" s="13">
        <f>[27]Junho!$F$29</f>
        <v>79</v>
      </c>
      <c r="AA31" s="13">
        <f>[27]Junho!$F$30</f>
        <v>78</v>
      </c>
      <c r="AB31" s="13">
        <f>[27]Junho!$F$31</f>
        <v>81</v>
      </c>
      <c r="AC31" s="13">
        <f>[27]Junho!$F$32</f>
        <v>70</v>
      </c>
      <c r="AD31" s="13">
        <f>[27]Junho!$F$33</f>
        <v>68</v>
      </c>
      <c r="AE31" s="13">
        <f>[27]Junho!$F$34</f>
        <v>78</v>
      </c>
      <c r="AF31" s="83">
        <f>MAX(B31:AE31)</f>
        <v>100</v>
      </c>
      <c r="AG31" s="77">
        <f>AVERAGE(B31:AE31)</f>
        <v>87.533333333333331</v>
      </c>
    </row>
    <row r="32" spans="1:36" ht="17.100000000000001" customHeight="1" x14ac:dyDescent="0.2">
      <c r="A32" s="135" t="s">
        <v>20</v>
      </c>
      <c r="B32" s="13">
        <f>[28]Junho!$F$5</f>
        <v>82</v>
      </c>
      <c r="C32" s="13">
        <f>[28]Junho!$F$6</f>
        <v>86</v>
      </c>
      <c r="D32" s="13">
        <f>[28]Junho!$F$7</f>
        <v>90</v>
      </c>
      <c r="E32" s="13">
        <f>[28]Junho!$F$8</f>
        <v>92</v>
      </c>
      <c r="F32" s="13">
        <f>[28]Junho!$F$9</f>
        <v>92</v>
      </c>
      <c r="G32" s="13">
        <f>[28]Junho!$F$10</f>
        <v>88</v>
      </c>
      <c r="H32" s="13">
        <f>[28]Junho!$F$11</f>
        <v>89</v>
      </c>
      <c r="I32" s="13">
        <f>[28]Junho!$F$12</f>
        <v>88</v>
      </c>
      <c r="J32" s="13">
        <f>[28]Junho!$F$13</f>
        <v>88</v>
      </c>
      <c r="K32" s="13">
        <f>[28]Junho!$F$14</f>
        <v>84</v>
      </c>
      <c r="L32" s="13">
        <f>[28]Junho!$F$15</f>
        <v>88</v>
      </c>
      <c r="M32" s="13">
        <f>[28]Junho!$F$16</f>
        <v>84</v>
      </c>
      <c r="N32" s="13">
        <f>[28]Junho!$F$17</f>
        <v>89</v>
      </c>
      <c r="O32" s="13">
        <f>[28]Junho!$F$18</f>
        <v>89</v>
      </c>
      <c r="P32" s="13">
        <f>[28]Junho!$F$19</f>
        <v>82</v>
      </c>
      <c r="Q32" s="13">
        <f>[28]Junho!$F$20</f>
        <v>85</v>
      </c>
      <c r="R32" s="13">
        <f>[28]Junho!$F$21</f>
        <v>90</v>
      </c>
      <c r="S32" s="13">
        <f>[28]Junho!$F$22</f>
        <v>89</v>
      </c>
      <c r="T32" s="13">
        <f>[28]Junho!$F$23</f>
        <v>89</v>
      </c>
      <c r="U32" s="13">
        <f>[28]Junho!$F$24</f>
        <v>88</v>
      </c>
      <c r="V32" s="13">
        <f>[28]Junho!$F$25</f>
        <v>87</v>
      </c>
      <c r="W32" s="13">
        <f>[28]Junho!$F$26</f>
        <v>83</v>
      </c>
      <c r="X32" s="13">
        <f>[28]Junho!$F$27</f>
        <v>62</v>
      </c>
      <c r="Y32" s="13">
        <f>[28]Junho!$F$28</f>
        <v>65</v>
      </c>
      <c r="Z32" s="13">
        <f>[28]Junho!$F$29</f>
        <v>86</v>
      </c>
      <c r="AA32" s="13">
        <f>[28]Junho!$F$30</f>
        <v>68</v>
      </c>
      <c r="AB32" s="13">
        <f>[28]Junho!$F$31</f>
        <v>84</v>
      </c>
      <c r="AC32" s="13">
        <f>[28]Junho!$F$32</f>
        <v>77</v>
      </c>
      <c r="AD32" s="13">
        <f>[28]Junho!$F$33</f>
        <v>80</v>
      </c>
      <c r="AE32" s="13">
        <f>[28]Junho!$F$34</f>
        <v>85</v>
      </c>
      <c r="AF32" s="83">
        <f>MAX(B32:AE32)</f>
        <v>92</v>
      </c>
      <c r="AG32" s="77">
        <f>AVERAGE(B32:AE32)</f>
        <v>84.3</v>
      </c>
    </row>
    <row r="33" spans="1:33" ht="17.100000000000001" customHeight="1" x14ac:dyDescent="0.2">
      <c r="A33" s="51" t="s">
        <v>147</v>
      </c>
      <c r="B33" s="13">
        <f>[29]Junho!$F$5</f>
        <v>81</v>
      </c>
      <c r="C33" s="13">
        <f>[29]Junho!$F$6</f>
        <v>95</v>
      </c>
      <c r="D33" s="13">
        <f>[29]Junho!$F$7</f>
        <v>94</v>
      </c>
      <c r="E33" s="13">
        <f>[29]Junho!$F$8</f>
        <v>95</v>
      </c>
      <c r="F33" s="13">
        <f>[29]Junho!$F$9</f>
        <v>97</v>
      </c>
      <c r="G33" s="13">
        <f>[29]Junho!$F$10</f>
        <v>95</v>
      </c>
      <c r="H33" s="13">
        <f>[29]Junho!$F$11</f>
        <v>96</v>
      </c>
      <c r="I33" s="13">
        <f>[29]Junho!$F$12</f>
        <v>97</v>
      </c>
      <c r="J33" s="13">
        <f>[29]Junho!$F$13</f>
        <v>89</v>
      </c>
      <c r="K33" s="13">
        <f>[29]Junho!$F$14</f>
        <v>82</v>
      </c>
      <c r="L33" s="13">
        <f>[29]Junho!$F$15</f>
        <v>94</v>
      </c>
      <c r="M33" s="13">
        <f>[29]Junho!$F$16</f>
        <v>96</v>
      </c>
      <c r="N33" s="13" t="str">
        <f>[29]Junho!$F$17</f>
        <v>*</v>
      </c>
      <c r="O33" s="13" t="str">
        <f>[29]Junho!$F$18</f>
        <v>*</v>
      </c>
      <c r="P33" s="13" t="str">
        <f>[29]Junho!$F$19</f>
        <v>*</v>
      </c>
      <c r="Q33" s="13" t="str">
        <f>[29]Junho!$F$20</f>
        <v>*</v>
      </c>
      <c r="R33" s="13" t="str">
        <f>[29]Junho!$F$21</f>
        <v>*</v>
      </c>
      <c r="S33" s="13" t="str">
        <f>[29]Junho!$F$22</f>
        <v>*</v>
      </c>
      <c r="T33" s="13" t="str">
        <f>[29]Junho!$F$23</f>
        <v>*</v>
      </c>
      <c r="U33" s="13" t="str">
        <f>[29]Junho!$F$24</f>
        <v>*</v>
      </c>
      <c r="V33" s="13" t="str">
        <f>[29]Junho!$F$25</f>
        <v>*</v>
      </c>
      <c r="W33" s="13" t="str">
        <f>[29]Junho!$F$26</f>
        <v>*</v>
      </c>
      <c r="X33" s="13" t="str">
        <f>[29]Junho!$F$27</f>
        <v>*</v>
      </c>
      <c r="Y33" s="13" t="str">
        <f>[29]Junho!$F$28</f>
        <v>*</v>
      </c>
      <c r="Z33" s="13" t="str">
        <f>[29]Junho!$F$29</f>
        <v>*</v>
      </c>
      <c r="AA33" s="13" t="str">
        <f>[29]Junho!$F$30</f>
        <v>*</v>
      </c>
      <c r="AB33" s="13" t="str">
        <f>[29]Junho!$F$31</f>
        <v>*</v>
      </c>
      <c r="AC33" s="13" t="str">
        <f>[29]Junho!$F$32</f>
        <v>*</v>
      </c>
      <c r="AD33" s="13" t="str">
        <f>[29]Junho!$F$33</f>
        <v>*</v>
      </c>
      <c r="AE33" s="13" t="str">
        <f>[29]Junho!$F$34</f>
        <v>*</v>
      </c>
      <c r="AF33" s="82">
        <f t="shared" ref="AF33:AF49" si="9">MAX(B33:AE33)</f>
        <v>97</v>
      </c>
      <c r="AG33" s="90">
        <f t="shared" ref="AG33:AG49" si="10">AVERAGE(B33:AE33)</f>
        <v>92.583333333333329</v>
      </c>
    </row>
    <row r="34" spans="1:33" ht="17.100000000000001" customHeight="1" x14ac:dyDescent="0.2">
      <c r="A34" s="51" t="s">
        <v>148</v>
      </c>
      <c r="B34" s="13">
        <f>[30]Junho!$F$5</f>
        <v>98</v>
      </c>
      <c r="C34" s="13">
        <f>[30]Junho!$F$6</f>
        <v>99</v>
      </c>
      <c r="D34" s="13">
        <f>[30]Junho!$F$7</f>
        <v>99</v>
      </c>
      <c r="E34" s="13">
        <f>[30]Junho!$F$8</f>
        <v>99</v>
      </c>
      <c r="F34" s="13">
        <f>[30]Junho!$F$9</f>
        <v>99</v>
      </c>
      <c r="G34" s="13">
        <f>[30]Junho!$F$10</f>
        <v>99</v>
      </c>
      <c r="H34" s="13">
        <f>[30]Junho!$F$11</f>
        <v>99</v>
      </c>
      <c r="I34" s="13">
        <f>[30]Junho!$F$12</f>
        <v>95</v>
      </c>
      <c r="J34" s="13">
        <f>[30]Junho!$F$13</f>
        <v>93</v>
      </c>
      <c r="K34" s="13">
        <f>[30]Junho!$F$14</f>
        <v>91</v>
      </c>
      <c r="L34" s="13">
        <f>[30]Junho!$F$15</f>
        <v>91</v>
      </c>
      <c r="M34" s="13">
        <f>[30]Junho!$F$16</f>
        <v>80</v>
      </c>
      <c r="N34" s="13" t="str">
        <f>[30]Junho!$F$17</f>
        <v>*</v>
      </c>
      <c r="O34" s="13" t="str">
        <f>[30]Junho!$F$18</f>
        <v>*</v>
      </c>
      <c r="P34" s="13" t="str">
        <f>[30]Junho!$F$19</f>
        <v>*</v>
      </c>
      <c r="Q34" s="13" t="str">
        <f>[30]Junho!$F$20</f>
        <v>*</v>
      </c>
      <c r="R34" s="13" t="str">
        <f>[30]Junho!$F$21</f>
        <v>*</v>
      </c>
      <c r="S34" s="13" t="str">
        <f>[30]Junho!$F$22</f>
        <v>*</v>
      </c>
      <c r="T34" s="13" t="str">
        <f>[30]Junho!$F$23</f>
        <v>*</v>
      </c>
      <c r="U34" s="13" t="str">
        <f>[30]Junho!$F$24</f>
        <v>*</v>
      </c>
      <c r="V34" s="13" t="str">
        <f>[30]Junho!$F$25</f>
        <v>*</v>
      </c>
      <c r="W34" s="13" t="str">
        <f>[30]Junho!$F$26</f>
        <v>*</v>
      </c>
      <c r="X34" s="13" t="str">
        <f>[30]Junho!$F$27</f>
        <v>*</v>
      </c>
      <c r="Y34" s="13" t="str">
        <f>[30]Junho!$F$28</f>
        <v>*</v>
      </c>
      <c r="Z34" s="13" t="str">
        <f>[30]Junho!$F$29</f>
        <v>*</v>
      </c>
      <c r="AA34" s="13" t="str">
        <f>[30]Junho!$F$30</f>
        <v>*</v>
      </c>
      <c r="AB34" s="13" t="str">
        <f>[30]Junho!$F$31</f>
        <v>*</v>
      </c>
      <c r="AC34" s="13" t="str">
        <f>[30]Junho!$F$32</f>
        <v>*</v>
      </c>
      <c r="AD34" s="13" t="str">
        <f>[30]Junho!$F$33</f>
        <v>*</v>
      </c>
      <c r="AE34" s="13" t="str">
        <f>[30]Junho!$F$34</f>
        <v>*</v>
      </c>
      <c r="AF34" s="83">
        <f t="shared" si="9"/>
        <v>99</v>
      </c>
      <c r="AG34" s="77">
        <f t="shared" si="10"/>
        <v>95.166666666666671</v>
      </c>
    </row>
    <row r="35" spans="1:33" ht="17.100000000000001" customHeight="1" x14ac:dyDescent="0.2">
      <c r="A35" s="51" t="s">
        <v>149</v>
      </c>
      <c r="B35" s="13">
        <f>[31]Junho!$F$5</f>
        <v>94</v>
      </c>
      <c r="C35" s="13">
        <f>[31]Junho!$F$6</f>
        <v>98</v>
      </c>
      <c r="D35" s="13">
        <f>[31]Junho!$F$7</f>
        <v>98</v>
      </c>
      <c r="E35" s="13">
        <f>[31]Junho!$F$8</f>
        <v>99</v>
      </c>
      <c r="F35" s="13">
        <f>[31]Junho!$F$9</f>
        <v>99</v>
      </c>
      <c r="G35" s="13">
        <f>[31]Junho!$F$10</f>
        <v>99</v>
      </c>
      <c r="H35" s="13">
        <f>[31]Junho!$F$11</f>
        <v>99</v>
      </c>
      <c r="I35" s="13">
        <f>[31]Junho!$F$12</f>
        <v>99</v>
      </c>
      <c r="J35" s="13">
        <f>[31]Junho!$F$13</f>
        <v>96</v>
      </c>
      <c r="K35" s="13">
        <f>[31]Junho!$F$14</f>
        <v>92</v>
      </c>
      <c r="L35" s="13">
        <f>[31]Junho!$F$15</f>
        <v>93</v>
      </c>
      <c r="M35" s="13">
        <f>[31]Junho!$F$16</f>
        <v>92</v>
      </c>
      <c r="N35" s="13" t="str">
        <f>[31]Junho!$F$17</f>
        <v>*</v>
      </c>
      <c r="O35" s="13" t="str">
        <f>[31]Junho!$F$18</f>
        <v>*</v>
      </c>
      <c r="P35" s="13" t="str">
        <f>[31]Junho!$F$19</f>
        <v>*</v>
      </c>
      <c r="Q35" s="13" t="str">
        <f>[31]Junho!$F$20</f>
        <v>*</v>
      </c>
      <c r="R35" s="13" t="str">
        <f>[31]Junho!$F$21</f>
        <v>*</v>
      </c>
      <c r="S35" s="13" t="str">
        <f>[31]Junho!$F$22</f>
        <v>*</v>
      </c>
      <c r="T35" s="13" t="str">
        <f>[31]Junho!$F$23</f>
        <v>*</v>
      </c>
      <c r="U35" s="13" t="str">
        <f>[31]Junho!$F$24</f>
        <v>*</v>
      </c>
      <c r="V35" s="13" t="str">
        <f>[31]Junho!$F$25</f>
        <v>*</v>
      </c>
      <c r="W35" s="13" t="str">
        <f>[31]Junho!$F$26</f>
        <v>*</v>
      </c>
      <c r="X35" s="13" t="str">
        <f>[31]Junho!$F$27</f>
        <v>*</v>
      </c>
      <c r="Y35" s="13" t="str">
        <f>[31]Junho!$F$28</f>
        <v>*</v>
      </c>
      <c r="Z35" s="13" t="str">
        <f>[31]Junho!$F$29</f>
        <v>*</v>
      </c>
      <c r="AA35" s="13" t="str">
        <f>[31]Junho!$F$30</f>
        <v>*</v>
      </c>
      <c r="AB35" s="13" t="str">
        <f>[31]Junho!$F$31</f>
        <v>*</v>
      </c>
      <c r="AC35" s="13" t="str">
        <f>[31]Junho!$F$32</f>
        <v>*</v>
      </c>
      <c r="AD35" s="13" t="str">
        <f>[31]Junho!$F$33</f>
        <v>*</v>
      </c>
      <c r="AE35" s="13" t="str">
        <f>[31]Junho!$F$34</f>
        <v>*</v>
      </c>
      <c r="AF35" s="83">
        <f t="shared" si="9"/>
        <v>99</v>
      </c>
      <c r="AG35" s="77">
        <f t="shared" si="10"/>
        <v>96.5</v>
      </c>
    </row>
    <row r="36" spans="1:33" ht="17.100000000000001" customHeight="1" x14ac:dyDescent="0.2">
      <c r="A36" s="51" t="s">
        <v>150</v>
      </c>
      <c r="B36" s="13" t="str">
        <f>[32]Junho!$F$5</f>
        <v>*</v>
      </c>
      <c r="C36" s="13" t="str">
        <f>[32]Junho!$F$6</f>
        <v>*</v>
      </c>
      <c r="D36" s="13" t="str">
        <f>[32]Junho!$F$7</f>
        <v>*</v>
      </c>
      <c r="E36" s="13" t="str">
        <f>[32]Junho!$F$8</f>
        <v>*</v>
      </c>
      <c r="F36" s="13" t="str">
        <f>[32]Junho!$F$9</f>
        <v>*</v>
      </c>
      <c r="G36" s="13" t="str">
        <f>[32]Junho!$F$10</f>
        <v>*</v>
      </c>
      <c r="H36" s="13" t="str">
        <f>[32]Junho!$F$11</f>
        <v>*</v>
      </c>
      <c r="I36" s="13" t="str">
        <f>[32]Junho!$F$12</f>
        <v>*</v>
      </c>
      <c r="J36" s="13" t="str">
        <f>[32]Junho!$F$13</f>
        <v>*</v>
      </c>
      <c r="K36" s="13" t="str">
        <f>[32]Junho!$F$14</f>
        <v>*</v>
      </c>
      <c r="L36" s="13" t="str">
        <f>[32]Junho!$F$15</f>
        <v>*</v>
      </c>
      <c r="M36" s="13" t="str">
        <f>[32]Junho!$F$16</f>
        <v>*</v>
      </c>
      <c r="N36" s="13" t="str">
        <f>[32]Junho!$F$17</f>
        <v>*</v>
      </c>
      <c r="O36" s="13" t="str">
        <f>[32]Junho!$F$18</f>
        <v>*</v>
      </c>
      <c r="P36" s="13" t="str">
        <f>[32]Junho!$F$19</f>
        <v>*</v>
      </c>
      <c r="Q36" s="13" t="str">
        <f>[32]Junho!$F$20</f>
        <v>*</v>
      </c>
      <c r="R36" s="13" t="str">
        <f>[32]Junho!$F$21</f>
        <v>*</v>
      </c>
      <c r="S36" s="13" t="str">
        <f>[32]Junho!$F$22</f>
        <v>*</v>
      </c>
      <c r="T36" s="13" t="str">
        <f>[32]Junho!$F$23</f>
        <v>*</v>
      </c>
      <c r="U36" s="13" t="str">
        <f>[32]Junho!$F$24</f>
        <v>*</v>
      </c>
      <c r="V36" s="13" t="str">
        <f>[32]Junho!$F$25</f>
        <v>*</v>
      </c>
      <c r="W36" s="13" t="str">
        <f>[32]Junho!$F$26</f>
        <v>*</v>
      </c>
      <c r="X36" s="13" t="str">
        <f>[32]Junho!$F$27</f>
        <v>*</v>
      </c>
      <c r="Y36" s="13" t="str">
        <f>[32]Junho!$F$28</f>
        <v>*</v>
      </c>
      <c r="Z36" s="13" t="str">
        <f>[32]Junho!$F$29</f>
        <v>*</v>
      </c>
      <c r="AA36" s="13" t="str">
        <f>[32]Junho!$F$30</f>
        <v>*</v>
      </c>
      <c r="AB36" s="13" t="str">
        <f>[32]Junho!$F$31</f>
        <v>*</v>
      </c>
      <c r="AC36" s="13" t="str">
        <f>[32]Junho!$F$32</f>
        <v>*</v>
      </c>
      <c r="AD36" s="13" t="str">
        <f>[32]Junho!$F$33</f>
        <v>*</v>
      </c>
      <c r="AE36" s="13" t="str">
        <f>[32]Junho!$F$34</f>
        <v>*</v>
      </c>
      <c r="AF36" s="83" t="s">
        <v>131</v>
      </c>
      <c r="AG36" s="77" t="s">
        <v>131</v>
      </c>
    </row>
    <row r="37" spans="1:33" ht="17.100000000000001" customHeight="1" x14ac:dyDescent="0.2">
      <c r="A37" s="51" t="s">
        <v>151</v>
      </c>
      <c r="B37" s="13">
        <f>[33]Junho!$F$5</f>
        <v>80</v>
      </c>
      <c r="C37" s="13">
        <f>[33]Junho!$F$6</f>
        <v>97</v>
      </c>
      <c r="D37" s="13">
        <f>[33]Junho!$F$7</f>
        <v>95</v>
      </c>
      <c r="E37" s="13">
        <f>[33]Junho!$F$8</f>
        <v>97</v>
      </c>
      <c r="F37" s="13">
        <f>[33]Junho!$F$9</f>
        <v>95</v>
      </c>
      <c r="G37" s="13">
        <f>[33]Junho!$F$10</f>
        <v>95</v>
      </c>
      <c r="H37" s="13">
        <f>[33]Junho!$F$11</f>
        <v>97</v>
      </c>
      <c r="I37" s="13">
        <f>[33]Junho!$F$12</f>
        <v>96</v>
      </c>
      <c r="J37" s="13">
        <f>[33]Junho!$F$13</f>
        <v>96</v>
      </c>
      <c r="K37" s="13">
        <f>[33]Junho!$F$14</f>
        <v>85</v>
      </c>
      <c r="L37" s="13">
        <f>[33]Junho!$F$15</f>
        <v>88</v>
      </c>
      <c r="M37" s="13">
        <f>[33]Junho!$F$16</f>
        <v>81</v>
      </c>
      <c r="N37" s="13" t="str">
        <f>[33]Junho!$F$17</f>
        <v>*</v>
      </c>
      <c r="O37" s="13" t="str">
        <f>[33]Junho!$F$18</f>
        <v>*</v>
      </c>
      <c r="P37" s="13" t="str">
        <f>[33]Junho!$F$19</f>
        <v>*</v>
      </c>
      <c r="Q37" s="13" t="str">
        <f>[33]Junho!$F$20</f>
        <v>*</v>
      </c>
      <c r="R37" s="13" t="str">
        <f>[33]Junho!$F$21</f>
        <v>*</v>
      </c>
      <c r="S37" s="13" t="str">
        <f>[33]Junho!$F$22</f>
        <v>*</v>
      </c>
      <c r="T37" s="13" t="str">
        <f>[33]Junho!$F$23</f>
        <v>*</v>
      </c>
      <c r="U37" s="13" t="str">
        <f>[33]Junho!$F$24</f>
        <v>*</v>
      </c>
      <c r="V37" s="13" t="str">
        <f>[33]Junho!$F$25</f>
        <v>*</v>
      </c>
      <c r="W37" s="13" t="str">
        <f>[33]Junho!$F$26</f>
        <v>*</v>
      </c>
      <c r="X37" s="13" t="str">
        <f>[33]Junho!$F$27</f>
        <v>*</v>
      </c>
      <c r="Y37" s="13" t="str">
        <f>[33]Junho!$F$28</f>
        <v>*</v>
      </c>
      <c r="Z37" s="13" t="str">
        <f>[33]Junho!$F$29</f>
        <v>*</v>
      </c>
      <c r="AA37" s="13" t="str">
        <f>[33]Junho!$F$30</f>
        <v>*</v>
      </c>
      <c r="AB37" s="13" t="str">
        <f>[33]Junho!$F$31</f>
        <v>*</v>
      </c>
      <c r="AC37" s="13" t="str">
        <f>[33]Junho!$F$32</f>
        <v>*</v>
      </c>
      <c r="AD37" s="13" t="str">
        <f>[33]Junho!$F$33</f>
        <v>*</v>
      </c>
      <c r="AE37" s="13" t="str">
        <f>[33]Junho!$F$34</f>
        <v>*</v>
      </c>
      <c r="AF37" s="83">
        <f t="shared" si="9"/>
        <v>97</v>
      </c>
      <c r="AG37" s="77">
        <f t="shared" si="10"/>
        <v>91.833333333333329</v>
      </c>
    </row>
    <row r="38" spans="1:33" ht="17.100000000000001" customHeight="1" x14ac:dyDescent="0.2">
      <c r="A38" s="51" t="s">
        <v>152</v>
      </c>
      <c r="B38" s="13">
        <f>[34]Junho!$F$5</f>
        <v>96</v>
      </c>
      <c r="C38" s="13">
        <f>[34]Junho!$F$6</f>
        <v>97</v>
      </c>
      <c r="D38" s="13">
        <f>[34]Junho!$F$7</f>
        <v>97</v>
      </c>
      <c r="E38" s="13">
        <f>[34]Junho!$F$8</f>
        <v>97</v>
      </c>
      <c r="F38" s="13">
        <f>[34]Junho!$F$9</f>
        <v>98</v>
      </c>
      <c r="G38" s="13">
        <f>[34]Junho!$F$10</f>
        <v>98</v>
      </c>
      <c r="H38" s="13">
        <f>[34]Junho!$F$11</f>
        <v>98</v>
      </c>
      <c r="I38" s="13">
        <f>[34]Junho!$F$12</f>
        <v>99</v>
      </c>
      <c r="J38" s="13">
        <f>[34]Junho!$F$13</f>
        <v>92</v>
      </c>
      <c r="K38" s="13">
        <f>[34]Junho!$F$14</f>
        <v>88</v>
      </c>
      <c r="L38" s="13">
        <f>[34]Junho!$F$15</f>
        <v>95</v>
      </c>
      <c r="M38" s="13">
        <f>[34]Junho!$F$16</f>
        <v>94</v>
      </c>
      <c r="N38" s="13" t="str">
        <f>[34]Junho!$F$17</f>
        <v>*</v>
      </c>
      <c r="O38" s="13" t="str">
        <f>[34]Junho!$F$18</f>
        <v>*</v>
      </c>
      <c r="P38" s="13" t="str">
        <f>[34]Junho!$F$19</f>
        <v>*</v>
      </c>
      <c r="Q38" s="13" t="str">
        <f>[34]Junho!$F$20</f>
        <v>*</v>
      </c>
      <c r="R38" s="13" t="str">
        <f>[34]Junho!$F$21</f>
        <v>*</v>
      </c>
      <c r="S38" s="13" t="str">
        <f>[34]Junho!$F$22</f>
        <v>*</v>
      </c>
      <c r="T38" s="13" t="str">
        <f>[34]Junho!$F$23</f>
        <v>*</v>
      </c>
      <c r="U38" s="13" t="str">
        <f>[34]Junho!$F$24</f>
        <v>*</v>
      </c>
      <c r="V38" s="13" t="str">
        <f>[34]Junho!$F$25</f>
        <v>*</v>
      </c>
      <c r="W38" s="13" t="str">
        <f>[34]Junho!$F$26</f>
        <v>*</v>
      </c>
      <c r="X38" s="13" t="str">
        <f>[34]Junho!$F$27</f>
        <v>*</v>
      </c>
      <c r="Y38" s="13" t="str">
        <f>[34]Junho!$F$28</f>
        <v>*</v>
      </c>
      <c r="Z38" s="13" t="str">
        <f>[34]Junho!$F$29</f>
        <v>*</v>
      </c>
      <c r="AA38" s="13" t="str">
        <f>[34]Junho!$F$30</f>
        <v>*</v>
      </c>
      <c r="AB38" s="13" t="str">
        <f>[34]Junho!$F$31</f>
        <v>*</v>
      </c>
      <c r="AC38" s="13" t="str">
        <f>[34]Junho!$F$32</f>
        <v>*</v>
      </c>
      <c r="AD38" s="13" t="str">
        <f>[34]Junho!$F$33</f>
        <v>*</v>
      </c>
      <c r="AE38" s="13" t="str">
        <f>[34]Junho!$F$34</f>
        <v>*</v>
      </c>
      <c r="AF38" s="83">
        <f t="shared" si="9"/>
        <v>99</v>
      </c>
      <c r="AG38" s="77">
        <f t="shared" si="10"/>
        <v>95.75</v>
      </c>
    </row>
    <row r="39" spans="1:33" ht="17.100000000000001" customHeight="1" x14ac:dyDescent="0.2">
      <c r="A39" s="51" t="s">
        <v>153</v>
      </c>
      <c r="B39" s="13" t="str">
        <f>[35]Junho!$F$5</f>
        <v>*</v>
      </c>
      <c r="C39" s="13" t="str">
        <f>[35]Junho!$F$6</f>
        <v>*</v>
      </c>
      <c r="D39" s="13" t="str">
        <f>[35]Junho!$F$7</f>
        <v>*</v>
      </c>
      <c r="E39" s="13" t="str">
        <f>[35]Junho!$F$8</f>
        <v>*</v>
      </c>
      <c r="F39" s="13" t="str">
        <f>[35]Junho!$F$9</f>
        <v>*</v>
      </c>
      <c r="G39" s="13">
        <f>[35]Junho!$F$10</f>
        <v>93</v>
      </c>
      <c r="H39" s="13">
        <f>[35]Junho!$F$11</f>
        <v>99</v>
      </c>
      <c r="I39" s="13">
        <f>[35]Junho!$F$12</f>
        <v>97</v>
      </c>
      <c r="J39" s="13">
        <f>[35]Junho!$F$13</f>
        <v>92</v>
      </c>
      <c r="K39" s="13" t="str">
        <f>[35]Junho!$F$14</f>
        <v>*</v>
      </c>
      <c r="L39" s="13" t="str">
        <f>[35]Junho!$F$15</f>
        <v>*</v>
      </c>
      <c r="M39" s="13" t="str">
        <f>[35]Junho!$F$16</f>
        <v>*</v>
      </c>
      <c r="N39" s="13" t="str">
        <f>[35]Junho!$F$17</f>
        <v>*</v>
      </c>
      <c r="O39" s="13" t="str">
        <f>[35]Junho!$F$18</f>
        <v>*</v>
      </c>
      <c r="P39" s="13" t="str">
        <f>[35]Junho!$F$19</f>
        <v>*</v>
      </c>
      <c r="Q39" s="13" t="str">
        <f>[35]Junho!$F$20</f>
        <v>*</v>
      </c>
      <c r="R39" s="13" t="str">
        <f>[35]Junho!$F$21</f>
        <v>*</v>
      </c>
      <c r="S39" s="13" t="str">
        <f>[35]Junho!$F$22</f>
        <v>*</v>
      </c>
      <c r="T39" s="13" t="str">
        <f>[35]Junho!$F$23</f>
        <v>*</v>
      </c>
      <c r="U39" s="13" t="str">
        <f>[35]Junho!$F$24</f>
        <v>*</v>
      </c>
      <c r="V39" s="13" t="str">
        <f>[35]Junho!$F$25</f>
        <v>*</v>
      </c>
      <c r="W39" s="13" t="str">
        <f>[35]Junho!$F$26</f>
        <v>*</v>
      </c>
      <c r="X39" s="13" t="str">
        <f>[35]Junho!$F$27</f>
        <v>*</v>
      </c>
      <c r="Y39" s="13" t="str">
        <f>[35]Junho!$F$28</f>
        <v>*</v>
      </c>
      <c r="Z39" s="13" t="str">
        <f>[35]Junho!$F$29</f>
        <v>*</v>
      </c>
      <c r="AA39" s="13" t="str">
        <f>[35]Junho!$F$30</f>
        <v>*</v>
      </c>
      <c r="AB39" s="13" t="str">
        <f>[35]Junho!$F$31</f>
        <v>*</v>
      </c>
      <c r="AC39" s="13" t="str">
        <f>[35]Junho!$F$32</f>
        <v>*</v>
      </c>
      <c r="AD39" s="13" t="str">
        <f>[35]Junho!$F$33</f>
        <v>*</v>
      </c>
      <c r="AE39" s="13" t="str">
        <f>[35]Junho!$F$34</f>
        <v>*</v>
      </c>
      <c r="AF39" s="83">
        <f t="shared" si="9"/>
        <v>99</v>
      </c>
      <c r="AG39" s="77">
        <f t="shared" si="10"/>
        <v>95.25</v>
      </c>
    </row>
    <row r="40" spans="1:33" ht="17.100000000000001" customHeight="1" x14ac:dyDescent="0.2">
      <c r="A40" s="51" t="s">
        <v>154</v>
      </c>
      <c r="B40" s="13" t="str">
        <f>[36]Junho!$F$5</f>
        <v>*</v>
      </c>
      <c r="C40" s="13" t="str">
        <f>[36]Junho!$F$6</f>
        <v>*</v>
      </c>
      <c r="D40" s="13" t="str">
        <f>[36]Junho!$F$7</f>
        <v>*</v>
      </c>
      <c r="E40" s="13" t="str">
        <f>[36]Junho!$F$8</f>
        <v>*</v>
      </c>
      <c r="F40" s="13" t="str">
        <f>[36]Junho!$F$9</f>
        <v>*</v>
      </c>
      <c r="G40" s="13" t="str">
        <f>[36]Junho!$F$10</f>
        <v>*</v>
      </c>
      <c r="H40" s="13" t="str">
        <f>[36]Junho!$F$11</f>
        <v>*</v>
      </c>
      <c r="I40" s="13" t="str">
        <f>[36]Junho!$F$12</f>
        <v>*</v>
      </c>
      <c r="J40" s="13" t="str">
        <f>[36]Junho!$F$13</f>
        <v>*</v>
      </c>
      <c r="K40" s="13" t="str">
        <f>[36]Junho!$F$14</f>
        <v>*</v>
      </c>
      <c r="L40" s="13" t="str">
        <f>[36]Junho!$F$15</f>
        <v>*</v>
      </c>
      <c r="M40" s="13" t="str">
        <f>[36]Junho!$F$16</f>
        <v>*</v>
      </c>
      <c r="N40" s="13" t="str">
        <f>[36]Junho!$F$17</f>
        <v>*</v>
      </c>
      <c r="O40" s="13" t="str">
        <f>[36]Junho!$F$18</f>
        <v>*</v>
      </c>
      <c r="P40" s="13" t="str">
        <f>[36]Junho!$F$19</f>
        <v>*</v>
      </c>
      <c r="Q40" s="13" t="str">
        <f>[36]Junho!$F$20</f>
        <v>*</v>
      </c>
      <c r="R40" s="13" t="str">
        <f>[36]Junho!$F$21</f>
        <v>*</v>
      </c>
      <c r="S40" s="13" t="str">
        <f>[36]Junho!$F$22</f>
        <v>*</v>
      </c>
      <c r="T40" s="13" t="str">
        <f>[36]Junho!$F$23</f>
        <v>*</v>
      </c>
      <c r="U40" s="13" t="str">
        <f>[36]Junho!$F$24</f>
        <v>*</v>
      </c>
      <c r="V40" s="13" t="str">
        <f>[36]Junho!$F$25</f>
        <v>*</v>
      </c>
      <c r="W40" s="13" t="str">
        <f>[36]Junho!$F$26</f>
        <v>*</v>
      </c>
      <c r="X40" s="13" t="str">
        <f>[36]Junho!$F$27</f>
        <v>*</v>
      </c>
      <c r="Y40" s="13" t="str">
        <f>[36]Junho!$F$28</f>
        <v>*</v>
      </c>
      <c r="Z40" s="13" t="str">
        <f>[36]Junho!$F$29</f>
        <v>*</v>
      </c>
      <c r="AA40" s="13" t="str">
        <f>[36]Junho!$F$30</f>
        <v>*</v>
      </c>
      <c r="AB40" s="13" t="str">
        <f>[36]Junho!$F$31</f>
        <v>*</v>
      </c>
      <c r="AC40" s="13" t="str">
        <f>[36]Junho!$F$32</f>
        <v>*</v>
      </c>
      <c r="AD40" s="13" t="str">
        <f>[36]Junho!$F$33</f>
        <v>*</v>
      </c>
      <c r="AE40" s="13" t="str">
        <f>[36]Junho!$F$34</f>
        <v>*</v>
      </c>
      <c r="AF40" s="83" t="s">
        <v>131</v>
      </c>
      <c r="AG40" s="77" t="s">
        <v>131</v>
      </c>
    </row>
    <row r="41" spans="1:33" ht="17.100000000000001" customHeight="1" x14ac:dyDescent="0.2">
      <c r="A41" s="51" t="s">
        <v>155</v>
      </c>
      <c r="B41" s="13">
        <f>[37]Junho!$F$5</f>
        <v>96</v>
      </c>
      <c r="C41" s="13">
        <f>[37]Junho!$F$6</f>
        <v>97</v>
      </c>
      <c r="D41" s="13">
        <f>[37]Junho!$F$7</f>
        <v>96</v>
      </c>
      <c r="E41" s="13">
        <f>[37]Junho!$F$8</f>
        <v>96</v>
      </c>
      <c r="F41" s="13">
        <f>[37]Junho!$F$9</f>
        <v>97</v>
      </c>
      <c r="G41" s="13">
        <f>[37]Junho!$F$10</f>
        <v>91</v>
      </c>
      <c r="H41" s="13">
        <f>[37]Junho!$F$11</f>
        <v>97</v>
      </c>
      <c r="I41" s="13">
        <f>[37]Junho!$F$12</f>
        <v>98</v>
      </c>
      <c r="J41" s="13">
        <f>[37]Junho!$F$13</f>
        <v>89</v>
      </c>
      <c r="K41" s="13">
        <f>[37]Junho!$F$14</f>
        <v>89</v>
      </c>
      <c r="L41" s="13">
        <f>[37]Junho!$F$15</f>
        <v>88</v>
      </c>
      <c r="M41" s="13">
        <f>[37]Junho!$F$16</f>
        <v>91</v>
      </c>
      <c r="N41" s="13" t="str">
        <f>[37]Junho!$F$17</f>
        <v>*</v>
      </c>
      <c r="O41" s="13" t="str">
        <f>[37]Junho!$F$18</f>
        <v>*</v>
      </c>
      <c r="P41" s="13" t="str">
        <f>[37]Junho!$F$19</f>
        <v>*</v>
      </c>
      <c r="Q41" s="13" t="str">
        <f>[37]Junho!$F$20</f>
        <v>*</v>
      </c>
      <c r="R41" s="13" t="str">
        <f>[37]Junho!$F$21</f>
        <v>*</v>
      </c>
      <c r="S41" s="13" t="str">
        <f>[37]Junho!$F$22</f>
        <v>*</v>
      </c>
      <c r="T41" s="13" t="str">
        <f>[37]Junho!$F$23</f>
        <v>*</v>
      </c>
      <c r="U41" s="13" t="str">
        <f>[37]Junho!$F$24</f>
        <v>*</v>
      </c>
      <c r="V41" s="13" t="str">
        <f>[37]Junho!$F$25</f>
        <v>*</v>
      </c>
      <c r="W41" s="13" t="str">
        <f>[37]Junho!$F$26</f>
        <v>*</v>
      </c>
      <c r="X41" s="13" t="str">
        <f>[37]Junho!$F$27</f>
        <v>*</v>
      </c>
      <c r="Y41" s="13" t="str">
        <f>[37]Junho!$F$28</f>
        <v>*</v>
      </c>
      <c r="Z41" s="13" t="str">
        <f>[37]Junho!$F$29</f>
        <v>*</v>
      </c>
      <c r="AA41" s="13" t="str">
        <f>[37]Junho!$F$30</f>
        <v>*</v>
      </c>
      <c r="AB41" s="13" t="str">
        <f>[37]Junho!$F$31</f>
        <v>*</v>
      </c>
      <c r="AC41" s="13" t="str">
        <f>[37]Junho!$F$32</f>
        <v>*</v>
      </c>
      <c r="AD41" s="13" t="str">
        <f>[37]Junho!$F$33</f>
        <v>*</v>
      </c>
      <c r="AE41" s="13" t="str">
        <f>[37]Junho!$F$34</f>
        <v>*</v>
      </c>
      <c r="AF41" s="83">
        <f t="shared" si="9"/>
        <v>98</v>
      </c>
      <c r="AG41" s="77">
        <f t="shared" si="10"/>
        <v>93.75</v>
      </c>
    </row>
    <row r="42" spans="1:33" ht="17.100000000000001" customHeight="1" x14ac:dyDescent="0.2">
      <c r="A42" s="51" t="s">
        <v>156</v>
      </c>
      <c r="B42" s="13">
        <f>[38]Junho!$F$5</f>
        <v>93</v>
      </c>
      <c r="C42" s="13">
        <f>[38]Junho!$F$6</f>
        <v>96</v>
      </c>
      <c r="D42" s="13">
        <f>[38]Junho!$F$7</f>
        <v>94</v>
      </c>
      <c r="E42" s="13">
        <f>[38]Junho!$F$8</f>
        <v>96</v>
      </c>
      <c r="F42" s="13">
        <f>[38]Junho!$F$9</f>
        <v>97</v>
      </c>
      <c r="G42" s="13">
        <f>[38]Junho!$F$10</f>
        <v>97</v>
      </c>
      <c r="H42" s="13">
        <f>[38]Junho!$F$11</f>
        <v>97</v>
      </c>
      <c r="I42" s="13">
        <f>[38]Junho!$F$12</f>
        <v>98</v>
      </c>
      <c r="J42" s="13">
        <f>[38]Junho!$F$13</f>
        <v>91</v>
      </c>
      <c r="K42" s="13">
        <f>[38]Junho!$F$14</f>
        <v>92</v>
      </c>
      <c r="L42" s="13">
        <f>[38]Junho!$F$15</f>
        <v>95</v>
      </c>
      <c r="M42" s="13">
        <f>[38]Junho!$F$16</f>
        <v>97</v>
      </c>
      <c r="N42" s="13" t="str">
        <f>[38]Junho!$F$17</f>
        <v>*</v>
      </c>
      <c r="O42" s="13" t="str">
        <f>[38]Junho!$F$18</f>
        <v>*</v>
      </c>
      <c r="P42" s="13" t="str">
        <f>[38]Junho!$F$19</f>
        <v>*</v>
      </c>
      <c r="Q42" s="13" t="str">
        <f>[38]Junho!$F$20</f>
        <v>*</v>
      </c>
      <c r="R42" s="13" t="str">
        <f>[38]Junho!$F$21</f>
        <v>*</v>
      </c>
      <c r="S42" s="13" t="str">
        <f>[38]Junho!$F$22</f>
        <v>*</v>
      </c>
      <c r="T42" s="13" t="str">
        <f>[38]Junho!$F$23</f>
        <v>*</v>
      </c>
      <c r="U42" s="13" t="str">
        <f>[38]Junho!$F$24</f>
        <v>*</v>
      </c>
      <c r="V42" s="13" t="str">
        <f>[38]Junho!$F$25</f>
        <v>*</v>
      </c>
      <c r="W42" s="13" t="str">
        <f>[38]Junho!$F$26</f>
        <v>*</v>
      </c>
      <c r="X42" s="13" t="str">
        <f>[38]Junho!$F$27</f>
        <v>*</v>
      </c>
      <c r="Y42" s="13" t="str">
        <f>[38]Junho!$F$28</f>
        <v>*</v>
      </c>
      <c r="Z42" s="13" t="str">
        <f>[38]Junho!$F$29</f>
        <v>*</v>
      </c>
      <c r="AA42" s="13" t="str">
        <f>[38]Junho!$F$30</f>
        <v>*</v>
      </c>
      <c r="AB42" s="13" t="str">
        <f>[38]Junho!$F$31</f>
        <v>*</v>
      </c>
      <c r="AC42" s="13" t="str">
        <f>[38]Junho!$F$32</f>
        <v>*</v>
      </c>
      <c r="AD42" s="13" t="str">
        <f>[38]Junho!$F$33</f>
        <v>*</v>
      </c>
      <c r="AE42" s="13" t="str">
        <f>[38]Junho!$F$34</f>
        <v>*</v>
      </c>
      <c r="AF42" s="83">
        <f t="shared" si="9"/>
        <v>98</v>
      </c>
      <c r="AG42" s="77">
        <f t="shared" si="10"/>
        <v>95.25</v>
      </c>
    </row>
    <row r="43" spans="1:33" ht="17.100000000000001" customHeight="1" x14ac:dyDescent="0.2">
      <c r="A43" s="51" t="s">
        <v>157</v>
      </c>
      <c r="B43" s="13">
        <f>[39]Junho!$F$5</f>
        <v>96</v>
      </c>
      <c r="C43" s="13">
        <f>[39]Junho!$F$6</f>
        <v>97</v>
      </c>
      <c r="D43" s="13">
        <f>[39]Junho!$F$7</f>
        <v>98</v>
      </c>
      <c r="E43" s="13">
        <f>[39]Junho!$F$8</f>
        <v>97</v>
      </c>
      <c r="F43" s="13">
        <f>[39]Junho!$F$9</f>
        <v>99</v>
      </c>
      <c r="G43" s="13">
        <f>[39]Junho!$F$10</f>
        <v>97</v>
      </c>
      <c r="H43" s="13">
        <f>[39]Junho!$F$11</f>
        <v>98</v>
      </c>
      <c r="I43" s="13">
        <f>[39]Junho!$F$12</f>
        <v>99</v>
      </c>
      <c r="J43" s="13">
        <f>[39]Junho!$F$13</f>
        <v>95</v>
      </c>
      <c r="K43" s="13">
        <f>[39]Junho!$F$14</f>
        <v>90</v>
      </c>
      <c r="L43" s="13">
        <f>[39]Junho!$F$15</f>
        <v>98</v>
      </c>
      <c r="M43" s="13">
        <f>[39]Junho!$F$16</f>
        <v>97</v>
      </c>
      <c r="N43" s="13" t="str">
        <f>[39]Junho!$F$17</f>
        <v>*</v>
      </c>
      <c r="O43" s="13" t="str">
        <f>[39]Junho!$F$18</f>
        <v>*</v>
      </c>
      <c r="P43" s="13" t="str">
        <f>[39]Junho!$F$19</f>
        <v>*</v>
      </c>
      <c r="Q43" s="13" t="str">
        <f>[39]Junho!$F$20</f>
        <v>*</v>
      </c>
      <c r="R43" s="13" t="str">
        <f>[39]Junho!$F$21</f>
        <v>*</v>
      </c>
      <c r="S43" s="13" t="str">
        <f>[39]Junho!$F$22</f>
        <v>*</v>
      </c>
      <c r="T43" s="13" t="str">
        <f>[39]Junho!$F$23</f>
        <v>*</v>
      </c>
      <c r="U43" s="13" t="str">
        <f>[39]Junho!$F$24</f>
        <v>*</v>
      </c>
      <c r="V43" s="13" t="str">
        <f>[39]Junho!$F$25</f>
        <v>*</v>
      </c>
      <c r="W43" s="13" t="str">
        <f>[39]Junho!$F$26</f>
        <v>*</v>
      </c>
      <c r="X43" s="13" t="str">
        <f>[39]Junho!$F$27</f>
        <v>*</v>
      </c>
      <c r="Y43" s="13" t="str">
        <f>[39]Junho!$F$28</f>
        <v>*</v>
      </c>
      <c r="Z43" s="13" t="str">
        <f>[39]Junho!$F$29</f>
        <v>*</v>
      </c>
      <c r="AA43" s="13" t="str">
        <f>[39]Junho!$F$30</f>
        <v>*</v>
      </c>
      <c r="AB43" s="13" t="str">
        <f>[39]Junho!$F$31</f>
        <v>*</v>
      </c>
      <c r="AC43" s="13" t="str">
        <f>[39]Junho!$F$32</f>
        <v>*</v>
      </c>
      <c r="AD43" s="13" t="str">
        <f>[39]Junho!$F$33</f>
        <v>*</v>
      </c>
      <c r="AE43" s="13" t="str">
        <f>[39]Junho!$F$34</f>
        <v>*</v>
      </c>
      <c r="AF43" s="83">
        <f t="shared" si="9"/>
        <v>99</v>
      </c>
      <c r="AG43" s="77">
        <f t="shared" si="10"/>
        <v>96.75</v>
      </c>
    </row>
    <row r="44" spans="1:33" ht="17.100000000000001" customHeight="1" x14ac:dyDescent="0.2">
      <c r="A44" s="51" t="s">
        <v>158</v>
      </c>
      <c r="B44" s="13">
        <f>[40]Junho!$F$5</f>
        <v>92</v>
      </c>
      <c r="C44" s="13">
        <f>[40]Junho!$F$6</f>
        <v>98</v>
      </c>
      <c r="D44" s="13">
        <f>[40]Junho!$F$7</f>
        <v>97</v>
      </c>
      <c r="E44" s="13">
        <f>[40]Junho!$F$8</f>
        <v>98</v>
      </c>
      <c r="F44" s="13">
        <f>[40]Junho!$F$9</f>
        <v>98</v>
      </c>
      <c r="G44" s="13">
        <f>[40]Junho!$F$10</f>
        <v>98</v>
      </c>
      <c r="H44" s="13">
        <f>[40]Junho!$F$11</f>
        <v>98</v>
      </c>
      <c r="I44" s="13">
        <f>[40]Junho!$F$12</f>
        <v>99</v>
      </c>
      <c r="J44" s="13">
        <f>[40]Junho!$F$13</f>
        <v>96</v>
      </c>
      <c r="K44" s="13">
        <f>[40]Junho!$F$14</f>
        <v>82</v>
      </c>
      <c r="L44" s="13">
        <f>[40]Junho!$F$15</f>
        <v>90</v>
      </c>
      <c r="M44" s="13">
        <f>[40]Junho!$F$16</f>
        <v>97</v>
      </c>
      <c r="N44" s="13" t="str">
        <f>[40]Junho!$F$17</f>
        <v>*</v>
      </c>
      <c r="O44" s="13" t="str">
        <f>[40]Junho!$F$18</f>
        <v>*</v>
      </c>
      <c r="P44" s="13" t="str">
        <f>[40]Junho!$F$19</f>
        <v>*</v>
      </c>
      <c r="Q44" s="13" t="str">
        <f>[40]Junho!$F$20</f>
        <v>*</v>
      </c>
      <c r="R44" s="13" t="str">
        <f>[40]Junho!$F$21</f>
        <v>*</v>
      </c>
      <c r="S44" s="13" t="str">
        <f>[40]Junho!$F$22</f>
        <v>*</v>
      </c>
      <c r="T44" s="13" t="str">
        <f>[40]Junho!$F$23</f>
        <v>*</v>
      </c>
      <c r="U44" s="13" t="str">
        <f>[40]Junho!$F$24</f>
        <v>*</v>
      </c>
      <c r="V44" s="13" t="str">
        <f>[40]Junho!$F$25</f>
        <v>*</v>
      </c>
      <c r="W44" s="13" t="str">
        <f>[40]Junho!$F$26</f>
        <v>*</v>
      </c>
      <c r="X44" s="13" t="str">
        <f>[40]Junho!$F$27</f>
        <v>*</v>
      </c>
      <c r="Y44" s="13" t="str">
        <f>[40]Junho!$F$28</f>
        <v>*</v>
      </c>
      <c r="Z44" s="13" t="str">
        <f>[40]Junho!$F$29</f>
        <v>*</v>
      </c>
      <c r="AA44" s="13" t="str">
        <f>[40]Junho!$F$30</f>
        <v>*</v>
      </c>
      <c r="AB44" s="13" t="str">
        <f>[40]Junho!$F$31</f>
        <v>*</v>
      </c>
      <c r="AC44" s="13" t="str">
        <f>[40]Junho!$F$32</f>
        <v>*</v>
      </c>
      <c r="AD44" s="13" t="str">
        <f>[40]Junho!$F$33</f>
        <v>*</v>
      </c>
      <c r="AE44" s="13" t="str">
        <f>[40]Junho!$F$34</f>
        <v>*</v>
      </c>
      <c r="AF44" s="83">
        <f t="shared" si="9"/>
        <v>99</v>
      </c>
      <c r="AG44" s="77">
        <f t="shared" si="10"/>
        <v>95.25</v>
      </c>
    </row>
    <row r="45" spans="1:33" ht="17.100000000000001" customHeight="1" x14ac:dyDescent="0.2">
      <c r="A45" s="51" t="s">
        <v>159</v>
      </c>
      <c r="B45" s="13">
        <f>[41]Junho!$F$5</f>
        <v>91</v>
      </c>
      <c r="C45" s="13">
        <f>[41]Junho!$F$6</f>
        <v>97</v>
      </c>
      <c r="D45" s="13">
        <f>[41]Junho!$F$7</f>
        <v>98</v>
      </c>
      <c r="E45" s="13">
        <f>[41]Junho!$F$8</f>
        <v>97</v>
      </c>
      <c r="F45" s="13">
        <f>[41]Junho!$F$9</f>
        <v>98</v>
      </c>
      <c r="G45" s="13">
        <f>[41]Junho!$F$10</f>
        <v>97</v>
      </c>
      <c r="H45" s="13">
        <f>[41]Junho!$F$11</f>
        <v>97</v>
      </c>
      <c r="I45" s="13">
        <f>[41]Junho!$F$12</f>
        <v>99</v>
      </c>
      <c r="J45" s="13">
        <f>[41]Junho!$F$13</f>
        <v>83</v>
      </c>
      <c r="K45" s="13">
        <f>[41]Junho!$F$14</f>
        <v>74</v>
      </c>
      <c r="L45" s="13">
        <f>[41]Junho!$F$15</f>
        <v>89</v>
      </c>
      <c r="M45" s="13">
        <f>[41]Junho!$F$16</f>
        <v>95</v>
      </c>
      <c r="N45" s="13" t="str">
        <f>[41]Junho!$F$17</f>
        <v>*</v>
      </c>
      <c r="O45" s="13" t="str">
        <f>[41]Junho!$F$18</f>
        <v>*</v>
      </c>
      <c r="P45" s="13" t="str">
        <f>[41]Junho!$F$19</f>
        <v>*</v>
      </c>
      <c r="Q45" s="13" t="str">
        <f>[41]Junho!$F$20</f>
        <v>*</v>
      </c>
      <c r="R45" s="13" t="str">
        <f>[41]Junho!$F$21</f>
        <v>*</v>
      </c>
      <c r="S45" s="13" t="str">
        <f>[41]Junho!$F$22</f>
        <v>*</v>
      </c>
      <c r="T45" s="13" t="str">
        <f>[41]Junho!$F$23</f>
        <v>*</v>
      </c>
      <c r="U45" s="13" t="str">
        <f>[41]Junho!$F$24</f>
        <v>*</v>
      </c>
      <c r="V45" s="13" t="str">
        <f>[41]Junho!$F$25</f>
        <v>*</v>
      </c>
      <c r="W45" s="13" t="str">
        <f>[41]Junho!$F$26</f>
        <v>*</v>
      </c>
      <c r="X45" s="13" t="str">
        <f>[41]Junho!$F$27</f>
        <v>*</v>
      </c>
      <c r="Y45" s="13" t="str">
        <f>[41]Junho!$F$28</f>
        <v>*</v>
      </c>
      <c r="Z45" s="13" t="str">
        <f>[41]Junho!$F$29</f>
        <v>*</v>
      </c>
      <c r="AA45" s="13" t="str">
        <f>[41]Junho!$F$30</f>
        <v>*</v>
      </c>
      <c r="AB45" s="13" t="str">
        <f>[41]Junho!$F$31</f>
        <v>*</v>
      </c>
      <c r="AC45" s="13" t="str">
        <f>[41]Junho!$F$32</f>
        <v>*</v>
      </c>
      <c r="AD45" s="13" t="str">
        <f>[41]Junho!$F$33</f>
        <v>*</v>
      </c>
      <c r="AE45" s="13" t="str">
        <f>[41]Junho!$F$34</f>
        <v>*</v>
      </c>
      <c r="AF45" s="83">
        <f t="shared" si="9"/>
        <v>99</v>
      </c>
      <c r="AG45" s="77">
        <f t="shared" si="10"/>
        <v>92.916666666666671</v>
      </c>
    </row>
    <row r="46" spans="1:33" ht="17.100000000000001" customHeight="1" x14ac:dyDescent="0.2">
      <c r="A46" s="51" t="s">
        <v>160</v>
      </c>
      <c r="B46" s="13">
        <f>[42]Junho!$F$5</f>
        <v>99</v>
      </c>
      <c r="C46" s="13">
        <f>[42]Junho!$F$6</f>
        <v>99</v>
      </c>
      <c r="D46" s="13">
        <f>[42]Junho!$F$7</f>
        <v>98</v>
      </c>
      <c r="E46" s="13">
        <f>[42]Junho!$F$8</f>
        <v>99</v>
      </c>
      <c r="F46" s="13">
        <f>[42]Junho!$F$9</f>
        <v>99</v>
      </c>
      <c r="G46" s="13">
        <f>[42]Junho!$F$10</f>
        <v>98</v>
      </c>
      <c r="H46" s="13">
        <f>[42]Junho!$F$11</f>
        <v>99</v>
      </c>
      <c r="I46" s="13">
        <f>[42]Junho!$F$12</f>
        <v>97</v>
      </c>
      <c r="J46" s="13">
        <f>[42]Junho!$F$13</f>
        <v>99</v>
      </c>
      <c r="K46" s="13">
        <f>[42]Junho!$F$14</f>
        <v>99</v>
      </c>
      <c r="L46" s="13">
        <f>[42]Junho!$F$15</f>
        <v>99</v>
      </c>
      <c r="M46" s="13">
        <f>[42]Junho!$F$16</f>
        <v>99</v>
      </c>
      <c r="N46" s="13" t="str">
        <f>[42]Junho!$F$17</f>
        <v>*</v>
      </c>
      <c r="O46" s="13" t="str">
        <f>[42]Junho!$F$18</f>
        <v>*</v>
      </c>
      <c r="P46" s="13" t="str">
        <f>[42]Junho!$F$19</f>
        <v>*</v>
      </c>
      <c r="Q46" s="13" t="str">
        <f>[42]Junho!$F$20</f>
        <v>*</v>
      </c>
      <c r="R46" s="13" t="str">
        <f>[42]Junho!$F$21</f>
        <v>*</v>
      </c>
      <c r="S46" s="13" t="str">
        <f>[42]Junho!$F$22</f>
        <v>*</v>
      </c>
      <c r="T46" s="13" t="str">
        <f>[42]Junho!$F$23</f>
        <v>*</v>
      </c>
      <c r="U46" s="13" t="str">
        <f>[42]Junho!$F$24</f>
        <v>*</v>
      </c>
      <c r="V46" s="13" t="str">
        <f>[42]Junho!$F$25</f>
        <v>*</v>
      </c>
      <c r="W46" s="13" t="str">
        <f>[42]Junho!$F$26</f>
        <v>*</v>
      </c>
      <c r="X46" s="13" t="str">
        <f>[42]Junho!$F$27</f>
        <v>*</v>
      </c>
      <c r="Y46" s="13" t="str">
        <f>[42]Junho!$F$28</f>
        <v>*</v>
      </c>
      <c r="Z46" s="13" t="str">
        <f>[42]Junho!$F$29</f>
        <v>*</v>
      </c>
      <c r="AA46" s="13" t="str">
        <f>[42]Junho!$F$30</f>
        <v>*</v>
      </c>
      <c r="AB46" s="13" t="str">
        <f>[42]Junho!$F$31</f>
        <v>*</v>
      </c>
      <c r="AC46" s="13" t="str">
        <f>[42]Junho!$F$32</f>
        <v>*</v>
      </c>
      <c r="AD46" s="13" t="str">
        <f>[42]Junho!$F$33</f>
        <v>*</v>
      </c>
      <c r="AE46" s="13" t="str">
        <f>[42]Junho!$F$34</f>
        <v>*</v>
      </c>
      <c r="AF46" s="83">
        <f t="shared" si="9"/>
        <v>99</v>
      </c>
      <c r="AG46" s="77">
        <f t="shared" si="10"/>
        <v>98.666666666666671</v>
      </c>
    </row>
    <row r="47" spans="1:33" ht="17.100000000000001" customHeight="1" x14ac:dyDescent="0.2">
      <c r="A47" s="51" t="s">
        <v>161</v>
      </c>
      <c r="B47" s="13">
        <f>[43]Junho!$F$5</f>
        <v>94</v>
      </c>
      <c r="C47" s="13">
        <f>[43]Junho!$F$6</f>
        <v>97</v>
      </c>
      <c r="D47" s="13">
        <f>[43]Junho!$F$7</f>
        <v>97</v>
      </c>
      <c r="E47" s="13">
        <f>[43]Junho!$F$8</f>
        <v>97</v>
      </c>
      <c r="F47" s="13">
        <f>[43]Junho!$F$9</f>
        <v>99</v>
      </c>
      <c r="G47" s="13">
        <f>[43]Junho!$F$10</f>
        <v>97</v>
      </c>
      <c r="H47" s="13">
        <f>[43]Junho!$F$11</f>
        <v>98</v>
      </c>
      <c r="I47" s="13">
        <f>[43]Junho!$F$12</f>
        <v>99</v>
      </c>
      <c r="J47" s="13">
        <f>[43]Junho!$F$13</f>
        <v>96</v>
      </c>
      <c r="K47" s="13">
        <f>[43]Junho!$F$14</f>
        <v>94</v>
      </c>
      <c r="L47" s="13">
        <f>[43]Junho!$F$15</f>
        <v>92</v>
      </c>
      <c r="M47" s="13">
        <f>[43]Junho!$F$16</f>
        <v>95</v>
      </c>
      <c r="N47" s="13" t="str">
        <f>[43]Junho!$F$17</f>
        <v>*</v>
      </c>
      <c r="O47" s="13" t="str">
        <f>[43]Junho!$F$18</f>
        <v>*</v>
      </c>
      <c r="P47" s="13" t="str">
        <f>[43]Junho!$F$19</f>
        <v>*</v>
      </c>
      <c r="Q47" s="13" t="str">
        <f>[43]Junho!$F$20</f>
        <v>*</v>
      </c>
      <c r="R47" s="13" t="str">
        <f>[43]Junho!$F$21</f>
        <v>*</v>
      </c>
      <c r="S47" s="13" t="str">
        <f>[43]Junho!$F$22</f>
        <v>*</v>
      </c>
      <c r="T47" s="13" t="str">
        <f>[43]Junho!$F$23</f>
        <v>*</v>
      </c>
      <c r="U47" s="13" t="str">
        <f>[43]Junho!$F$24</f>
        <v>*</v>
      </c>
      <c r="V47" s="13" t="str">
        <f>[43]Junho!$F$25</f>
        <v>*</v>
      </c>
      <c r="W47" s="13" t="str">
        <f>[43]Junho!$F$26</f>
        <v>*</v>
      </c>
      <c r="X47" s="13" t="str">
        <f>[43]Junho!$F$27</f>
        <v>*</v>
      </c>
      <c r="Y47" s="13" t="str">
        <f>[43]Junho!$F$28</f>
        <v>*</v>
      </c>
      <c r="Z47" s="13" t="str">
        <f>[43]Junho!$F$29</f>
        <v>*</v>
      </c>
      <c r="AA47" s="13" t="str">
        <f>[43]Junho!$F$30</f>
        <v>*</v>
      </c>
      <c r="AB47" s="13" t="str">
        <f>[43]Junho!$F$31</f>
        <v>*</v>
      </c>
      <c r="AC47" s="13" t="str">
        <f>[43]Junho!$F$32</f>
        <v>*</v>
      </c>
      <c r="AD47" s="13" t="str">
        <f>[43]Junho!$F$33</f>
        <v>*</v>
      </c>
      <c r="AE47" s="13" t="str">
        <f>[43]Junho!$F$34</f>
        <v>*</v>
      </c>
      <c r="AF47" s="83">
        <f t="shared" si="9"/>
        <v>99</v>
      </c>
      <c r="AG47" s="77">
        <f t="shared" si="10"/>
        <v>96.25</v>
      </c>
    </row>
    <row r="48" spans="1:33" ht="17.100000000000001" customHeight="1" x14ac:dyDescent="0.2">
      <c r="A48" s="51" t="s">
        <v>162</v>
      </c>
      <c r="B48" s="13">
        <f>[44]Junho!$F$5</f>
        <v>91</v>
      </c>
      <c r="C48" s="13">
        <f>[44]Junho!$F$6</f>
        <v>98</v>
      </c>
      <c r="D48" s="13">
        <f>[44]Junho!$F$7</f>
        <v>97</v>
      </c>
      <c r="E48" s="13">
        <f>[44]Junho!$F$8</f>
        <v>98</v>
      </c>
      <c r="F48" s="13">
        <f>[44]Junho!$F$9</f>
        <v>98</v>
      </c>
      <c r="G48" s="13">
        <f>[44]Junho!$F$10</f>
        <v>98</v>
      </c>
      <c r="H48" s="13">
        <f>[44]Junho!$F$11</f>
        <v>98</v>
      </c>
      <c r="I48" s="13">
        <f>[44]Junho!$F$12</f>
        <v>99</v>
      </c>
      <c r="J48" s="13">
        <f>[44]Junho!$F$13</f>
        <v>95</v>
      </c>
      <c r="K48" s="13">
        <f>[44]Junho!$F$14</f>
        <v>91</v>
      </c>
      <c r="L48" s="13">
        <f>[44]Junho!$F$15</f>
        <v>93</v>
      </c>
      <c r="M48" s="13">
        <f>[44]Junho!$F$16</f>
        <v>92</v>
      </c>
      <c r="N48" s="13" t="str">
        <f>[44]Junho!$F$17</f>
        <v>*</v>
      </c>
      <c r="O48" s="13" t="str">
        <f>[44]Junho!$F$18</f>
        <v>*</v>
      </c>
      <c r="P48" s="13" t="str">
        <f>[44]Junho!$F$19</f>
        <v>*</v>
      </c>
      <c r="Q48" s="13" t="str">
        <f>[44]Junho!$F$20</f>
        <v>*</v>
      </c>
      <c r="R48" s="13" t="str">
        <f>[44]Junho!$F$21</f>
        <v>*</v>
      </c>
      <c r="S48" s="13" t="str">
        <f>[44]Junho!$F$22</f>
        <v>*</v>
      </c>
      <c r="T48" s="13" t="str">
        <f>[44]Junho!$F$23</f>
        <v>*</v>
      </c>
      <c r="U48" s="13" t="str">
        <f>[44]Junho!$F$24</f>
        <v>*</v>
      </c>
      <c r="V48" s="13" t="str">
        <f>[44]Junho!$F$25</f>
        <v>*</v>
      </c>
      <c r="W48" s="13" t="str">
        <f>[44]Junho!$F$26</f>
        <v>*</v>
      </c>
      <c r="X48" s="13" t="str">
        <f>[44]Junho!$F$27</f>
        <v>*</v>
      </c>
      <c r="Y48" s="13" t="str">
        <f>[44]Junho!$F$28</f>
        <v>*</v>
      </c>
      <c r="Z48" s="13" t="str">
        <f>[44]Junho!$F$29</f>
        <v>*</v>
      </c>
      <c r="AA48" s="13" t="str">
        <f>[44]Junho!$F$30</f>
        <v>*</v>
      </c>
      <c r="AB48" s="13" t="str">
        <f>[44]Junho!$F$31</f>
        <v>*</v>
      </c>
      <c r="AC48" s="13" t="str">
        <f>[44]Junho!$F$32</f>
        <v>*</v>
      </c>
      <c r="AD48" s="13" t="str">
        <f>[44]Junho!$F$33</f>
        <v>*</v>
      </c>
      <c r="AE48" s="13" t="str">
        <f>[44]Junho!$F$34</f>
        <v>*</v>
      </c>
      <c r="AF48" s="83">
        <f t="shared" si="9"/>
        <v>99</v>
      </c>
      <c r="AG48" s="77">
        <f t="shared" si="10"/>
        <v>95.666666666666671</v>
      </c>
    </row>
    <row r="49" spans="1:35" ht="17.100000000000001" customHeight="1" x14ac:dyDescent="0.2">
      <c r="A49" s="51" t="s">
        <v>163</v>
      </c>
      <c r="B49" s="13">
        <f>[45]Junho!$F$5</f>
        <v>80</v>
      </c>
      <c r="C49" s="13">
        <f>[45]Junho!$F$6</f>
        <v>91</v>
      </c>
      <c r="D49" s="13">
        <f>[45]Junho!$F$7</f>
        <v>89</v>
      </c>
      <c r="E49" s="13">
        <f>[45]Junho!$F$8</f>
        <v>95</v>
      </c>
      <c r="F49" s="13">
        <f>[45]Junho!$F$9</f>
        <v>94</v>
      </c>
      <c r="G49" s="13">
        <f>[45]Junho!$F$10</f>
        <v>93</v>
      </c>
      <c r="H49" s="13">
        <f>[45]Junho!$F$11</f>
        <v>94</v>
      </c>
      <c r="I49" s="13">
        <f>[45]Junho!$F$12</f>
        <v>87</v>
      </c>
      <c r="J49" s="13">
        <f>[45]Junho!$F$13</f>
        <v>90</v>
      </c>
      <c r="K49" s="13">
        <f>[45]Junho!$F$14</f>
        <v>90</v>
      </c>
      <c r="L49" s="13">
        <f>[45]Junho!$F$15</f>
        <v>77</v>
      </c>
      <c r="M49" s="13">
        <f>[45]Junho!$F$16</f>
        <v>81</v>
      </c>
      <c r="N49" s="13" t="str">
        <f>[45]Junho!$F$17</f>
        <v>*</v>
      </c>
      <c r="O49" s="13" t="str">
        <f>[45]Junho!$F$18</f>
        <v>*</v>
      </c>
      <c r="P49" s="13" t="str">
        <f>[45]Junho!$F$19</f>
        <v>*</v>
      </c>
      <c r="Q49" s="13" t="str">
        <f>[45]Junho!$F$20</f>
        <v>*</v>
      </c>
      <c r="R49" s="13" t="str">
        <f>[45]Junho!$F$21</f>
        <v>*</v>
      </c>
      <c r="S49" s="13" t="str">
        <f>[45]Junho!$F$22</f>
        <v>*</v>
      </c>
      <c r="T49" s="13" t="str">
        <f>[45]Junho!$F$23</f>
        <v>*</v>
      </c>
      <c r="U49" s="13" t="str">
        <f>[45]Junho!$F$24</f>
        <v>*</v>
      </c>
      <c r="V49" s="13" t="str">
        <f>[45]Junho!$F$25</f>
        <v>*</v>
      </c>
      <c r="W49" s="13" t="str">
        <f>[45]Junho!$F$26</f>
        <v>*</v>
      </c>
      <c r="X49" s="13" t="str">
        <f>[45]Junho!$F$27</f>
        <v>*</v>
      </c>
      <c r="Y49" s="13" t="str">
        <f>[45]Junho!$F$28</f>
        <v>*</v>
      </c>
      <c r="Z49" s="13" t="str">
        <f>[45]Junho!$F$29</f>
        <v>*</v>
      </c>
      <c r="AA49" s="13" t="str">
        <f>[45]Junho!$F$30</f>
        <v>*</v>
      </c>
      <c r="AB49" s="13" t="str">
        <f>[45]Junho!$F$31</f>
        <v>*</v>
      </c>
      <c r="AC49" s="13" t="str">
        <f>[45]Junho!$F$32</f>
        <v>*</v>
      </c>
      <c r="AD49" s="13" t="str">
        <f>[45]Junho!$F$33</f>
        <v>*</v>
      </c>
      <c r="AE49" s="13" t="str">
        <f>[45]Junho!$F$34</f>
        <v>*</v>
      </c>
      <c r="AF49" s="83">
        <f t="shared" si="9"/>
        <v>95</v>
      </c>
      <c r="AG49" s="77">
        <f t="shared" si="10"/>
        <v>88.416666666666671</v>
      </c>
    </row>
    <row r="50" spans="1:35" s="5" customFormat="1" ht="17.100000000000001" customHeight="1" x14ac:dyDescent="0.2">
      <c r="A50" s="52" t="s">
        <v>33</v>
      </c>
      <c r="B50" s="18">
        <f t="shared" ref="B50:AF50" si="11">MAX(B5:B49)</f>
        <v>100</v>
      </c>
      <c r="C50" s="18">
        <f t="shared" si="11"/>
        <v>100</v>
      </c>
      <c r="D50" s="18">
        <f t="shared" si="11"/>
        <v>100</v>
      </c>
      <c r="E50" s="18">
        <f t="shared" si="11"/>
        <v>100</v>
      </c>
      <c r="F50" s="18">
        <f t="shared" si="11"/>
        <v>100</v>
      </c>
      <c r="G50" s="18">
        <f t="shared" si="11"/>
        <v>100</v>
      </c>
      <c r="H50" s="18">
        <f t="shared" si="11"/>
        <v>100</v>
      </c>
      <c r="I50" s="18">
        <f t="shared" si="11"/>
        <v>100</v>
      </c>
      <c r="J50" s="18">
        <f t="shared" si="11"/>
        <v>100</v>
      </c>
      <c r="K50" s="18">
        <f t="shared" si="11"/>
        <v>99</v>
      </c>
      <c r="L50" s="18">
        <f t="shared" si="11"/>
        <v>100</v>
      </c>
      <c r="M50" s="18">
        <f t="shared" si="11"/>
        <v>100</v>
      </c>
      <c r="N50" s="18">
        <f t="shared" si="11"/>
        <v>100</v>
      </c>
      <c r="O50" s="18">
        <f t="shared" si="11"/>
        <v>100</v>
      </c>
      <c r="P50" s="18">
        <f t="shared" si="11"/>
        <v>100</v>
      </c>
      <c r="Q50" s="18">
        <f t="shared" si="11"/>
        <v>100</v>
      </c>
      <c r="R50" s="18">
        <f t="shared" si="11"/>
        <v>100</v>
      </c>
      <c r="S50" s="18">
        <f t="shared" si="11"/>
        <v>99</v>
      </c>
      <c r="T50" s="18">
        <f t="shared" si="11"/>
        <v>100</v>
      </c>
      <c r="U50" s="18">
        <f t="shared" si="11"/>
        <v>100</v>
      </c>
      <c r="V50" s="18">
        <f t="shared" si="11"/>
        <v>100</v>
      </c>
      <c r="W50" s="18">
        <f t="shared" si="11"/>
        <v>100</v>
      </c>
      <c r="X50" s="18">
        <f t="shared" si="11"/>
        <v>100</v>
      </c>
      <c r="Y50" s="18">
        <f t="shared" si="11"/>
        <v>98</v>
      </c>
      <c r="Z50" s="18">
        <f t="shared" si="11"/>
        <v>100</v>
      </c>
      <c r="AA50" s="18">
        <f t="shared" si="11"/>
        <v>99</v>
      </c>
      <c r="AB50" s="18">
        <f t="shared" si="11"/>
        <v>100</v>
      </c>
      <c r="AC50" s="18">
        <f t="shared" si="11"/>
        <v>100</v>
      </c>
      <c r="AD50" s="18">
        <f t="shared" si="11"/>
        <v>100</v>
      </c>
      <c r="AE50" s="18">
        <f t="shared" si="11"/>
        <v>100</v>
      </c>
      <c r="AF50" s="83">
        <f t="shared" si="11"/>
        <v>100</v>
      </c>
      <c r="AG50" s="90">
        <f>AVERAGE(AG5:AG49)</f>
        <v>90.718650793650781</v>
      </c>
      <c r="AH50" s="8"/>
    </row>
    <row r="51" spans="1:35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101"/>
      <c r="AG51" s="67"/>
    </row>
    <row r="52" spans="1:35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101"/>
      <c r="AG52" s="67"/>
      <c r="AH52" s="2"/>
    </row>
    <row r="53" spans="1:35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101"/>
      <c r="AG53" s="67"/>
      <c r="AH53" s="2"/>
      <c r="AI53" s="2"/>
    </row>
    <row r="54" spans="1:35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101"/>
      <c r="AG54" s="67"/>
      <c r="AH54" s="12"/>
    </row>
    <row r="55" spans="1:35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65"/>
      <c r="AF55" s="101"/>
      <c r="AG55" s="67"/>
    </row>
    <row r="56" spans="1:35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107"/>
      <c r="AF56" s="69"/>
      <c r="AG56" s="70"/>
    </row>
    <row r="58" spans="1:35" x14ac:dyDescent="0.2">
      <c r="E58" s="2" t="s">
        <v>54</v>
      </c>
    </row>
    <row r="59" spans="1:35" x14ac:dyDescent="0.2">
      <c r="K59" s="2" t="s">
        <v>54</v>
      </c>
      <c r="Q59" s="50"/>
      <c r="U59" s="2" t="s">
        <v>54</v>
      </c>
    </row>
    <row r="60" spans="1:35" x14ac:dyDescent="0.2">
      <c r="N60" s="2" t="s">
        <v>54</v>
      </c>
      <c r="AG60" s="17" t="s">
        <v>54</v>
      </c>
    </row>
    <row r="61" spans="1:35" x14ac:dyDescent="0.2">
      <c r="O61" s="2" t="s">
        <v>54</v>
      </c>
      <c r="AI61" s="19" t="s">
        <v>54</v>
      </c>
    </row>
    <row r="62" spans="1:35" x14ac:dyDescent="0.2">
      <c r="AI62" s="19" t="s">
        <v>54</v>
      </c>
    </row>
    <row r="63" spans="1:35" x14ac:dyDescent="0.2">
      <c r="AI63" s="19" t="s">
        <v>54</v>
      </c>
    </row>
    <row r="64" spans="1:35" x14ac:dyDescent="0.2">
      <c r="AH64" s="17" t="s">
        <v>54</v>
      </c>
    </row>
  </sheetData>
  <sheetProtection algorithmName="SHA-512" hashValue="7iKWSBridaECyu/g3udHtvYzyod1y8tzU1FOljKe0zUG+IyZhX+n1Q8qI0n98keV/4U3sY7fjra6gqivXZQ6hA==" saltValue="lN0KL/cEcZjZx7rWkMknxg==" spinCount="100000" sheet="1" objects="1" scenarios="1"/>
  <mergeCells count="35">
    <mergeCell ref="B2:AG2"/>
    <mergeCell ref="T3:T4"/>
    <mergeCell ref="AE3:AE4"/>
    <mergeCell ref="B3:B4"/>
    <mergeCell ref="C3:C4"/>
    <mergeCell ref="D3:D4"/>
    <mergeCell ref="G3:G4"/>
    <mergeCell ref="I3:I4"/>
    <mergeCell ref="L3:L4"/>
    <mergeCell ref="E3:E4"/>
    <mergeCell ref="F3:F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N3:N4"/>
    <mergeCell ref="T52:X52"/>
    <mergeCell ref="T53:X53"/>
    <mergeCell ref="H3:H4"/>
    <mergeCell ref="S3:S4"/>
    <mergeCell ref="V3:V4"/>
    <mergeCell ref="J3:J4"/>
    <mergeCell ref="K3:K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0"/>
  <sheetViews>
    <sheetView zoomScale="90" zoomScaleNormal="90" workbookViewId="0">
      <selection activeCell="AK68" sqref="AK6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5" ht="20.100000000000001" customHeight="1" thickBot="1" x14ac:dyDescent="0.25">
      <c r="A1" s="143" t="s">
        <v>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58"/>
    </row>
    <row r="2" spans="1:35" s="4" customFormat="1" ht="20.100000000000001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5" s="5" customFormat="1" ht="20.100000000000001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81" t="s">
        <v>42</v>
      </c>
      <c r="AG3" s="89" t="s">
        <v>40</v>
      </c>
    </row>
    <row r="4" spans="1:35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81" t="s">
        <v>39</v>
      </c>
      <c r="AG4" s="89" t="s">
        <v>39</v>
      </c>
    </row>
    <row r="5" spans="1:35" s="5" customFormat="1" ht="20.100000000000001" customHeight="1" x14ac:dyDescent="0.2">
      <c r="A5" s="135" t="s">
        <v>47</v>
      </c>
      <c r="B5" s="13">
        <f>[1]Junho!$G$5</f>
        <v>56</v>
      </c>
      <c r="C5" s="13">
        <f>[1]Junho!$G$6</f>
        <v>52</v>
      </c>
      <c r="D5" s="13">
        <f>[1]Junho!$G$7</f>
        <v>58</v>
      </c>
      <c r="E5" s="13">
        <f>[1]Junho!$G$8</f>
        <v>69</v>
      </c>
      <c r="F5" s="13">
        <f>[1]Junho!$G$9</f>
        <v>60</v>
      </c>
      <c r="G5" s="13">
        <f>[1]Junho!$G$10</f>
        <v>51</v>
      </c>
      <c r="H5" s="13">
        <f>[1]Junho!$G$11</f>
        <v>59</v>
      </c>
      <c r="I5" s="13">
        <f>[1]Junho!$G$12</f>
        <v>53</v>
      </c>
      <c r="J5" s="13">
        <f>[1]Junho!$G$13</f>
        <v>42</v>
      </c>
      <c r="K5" s="13">
        <f>[1]Junho!$G$14</f>
        <v>30</v>
      </c>
      <c r="L5" s="13">
        <f>[1]Junho!$G$15</f>
        <v>34</v>
      </c>
      <c r="M5" s="13">
        <f>[1]Junho!$G$16</f>
        <v>39</v>
      </c>
      <c r="N5" s="13">
        <f>[1]Junho!$G$17</f>
        <v>73</v>
      </c>
      <c r="O5" s="13">
        <f>[1]Junho!$G$18</f>
        <v>39</v>
      </c>
      <c r="P5" s="13">
        <f>[1]Junho!$G$19</f>
        <v>46</v>
      </c>
      <c r="Q5" s="13">
        <f>[1]Junho!$G$20</f>
        <v>45</v>
      </c>
      <c r="R5" s="13">
        <f>[1]Junho!$G$21</f>
        <v>47</v>
      </c>
      <c r="S5" s="13">
        <f>[1]Junho!$G$22</f>
        <v>39</v>
      </c>
      <c r="T5" s="13">
        <f>[1]Junho!$G$23</f>
        <v>37</v>
      </c>
      <c r="U5" s="13">
        <f>[1]Junho!$G$24</f>
        <v>25</v>
      </c>
      <c r="V5" s="13">
        <f>[1]Junho!$G$25</f>
        <v>19</v>
      </c>
      <c r="W5" s="13">
        <f>[1]Junho!$G$26</f>
        <v>18</v>
      </c>
      <c r="X5" s="13">
        <f>[1]Junho!$G$27</f>
        <v>19</v>
      </c>
      <c r="Y5" s="13">
        <f>[1]Junho!$G$28</f>
        <v>17</v>
      </c>
      <c r="Z5" s="13">
        <f>[1]Junho!$G$29</f>
        <v>20</v>
      </c>
      <c r="AA5" s="13">
        <f>[1]Junho!$G$30</f>
        <v>25</v>
      </c>
      <c r="AB5" s="13">
        <f>[1]Junho!$G$31</f>
        <v>19</v>
      </c>
      <c r="AC5" s="13">
        <f>[1]Junho!$G$32</f>
        <v>19</v>
      </c>
      <c r="AD5" s="13">
        <f>[1]Junho!$G$33</f>
        <v>24</v>
      </c>
      <c r="AE5" s="13">
        <f>[1]Junho!$G$34</f>
        <v>25</v>
      </c>
      <c r="AF5" s="82">
        <f t="shared" ref="AF5:AF13" si="1">MIN(B5:AE5)</f>
        <v>17</v>
      </c>
      <c r="AG5" s="76">
        <f t="shared" ref="AG5:AG13" si="2">AVERAGE(B5:AE5)</f>
        <v>38.633333333333333</v>
      </c>
    </row>
    <row r="6" spans="1:35" ht="17.100000000000001" customHeight="1" x14ac:dyDescent="0.2">
      <c r="A6" s="135" t="s">
        <v>0</v>
      </c>
      <c r="B6" s="13">
        <f>[2]Junho!$G$5</f>
        <v>71</v>
      </c>
      <c r="C6" s="13">
        <f>[2]Junho!$G$6</f>
        <v>92</v>
      </c>
      <c r="D6" s="13">
        <f>[2]Junho!$G$7</f>
        <v>83</v>
      </c>
      <c r="E6" s="13">
        <f>[2]Junho!$G$8</f>
        <v>83</v>
      </c>
      <c r="F6" s="13">
        <f>[2]Junho!$G$9</f>
        <v>81</v>
      </c>
      <c r="G6" s="13">
        <f>[2]Junho!$G$10</f>
        <v>69</v>
      </c>
      <c r="H6" s="13">
        <f>[2]Junho!$G$11</f>
        <v>69</v>
      </c>
      <c r="I6" s="13">
        <f>[2]Junho!$G$12</f>
        <v>46</v>
      </c>
      <c r="J6" s="13">
        <f>[2]Junho!$G$13</f>
        <v>63</v>
      </c>
      <c r="K6" s="13">
        <f>[2]Junho!$G$14</f>
        <v>58</v>
      </c>
      <c r="L6" s="13">
        <f>[2]Junho!$G$15</f>
        <v>65</v>
      </c>
      <c r="M6" s="13">
        <f>[2]Junho!$G$16</f>
        <v>55</v>
      </c>
      <c r="N6" s="13">
        <f>[2]Junho!$G$17</f>
        <v>47</v>
      </c>
      <c r="O6" s="13">
        <f>[2]Junho!$G$18</f>
        <v>55</v>
      </c>
      <c r="P6" s="13">
        <f>[2]Junho!$G$19</f>
        <v>47</v>
      </c>
      <c r="Q6" s="13">
        <f>[2]Junho!$G$20</f>
        <v>43</v>
      </c>
      <c r="R6" s="13">
        <f>[2]Junho!$G$21</f>
        <v>42</v>
      </c>
      <c r="S6" s="13">
        <f>[2]Junho!$G$22</f>
        <v>47</v>
      </c>
      <c r="T6" s="13">
        <f>[2]Junho!$G$23</f>
        <v>40</v>
      </c>
      <c r="U6" s="13">
        <f>[2]Junho!$G$24</f>
        <v>38</v>
      </c>
      <c r="V6" s="13">
        <f>[2]Junho!$G$25</f>
        <v>31</v>
      </c>
      <c r="W6" s="13">
        <f>[2]Junho!$G$26</f>
        <v>27</v>
      </c>
      <c r="X6" s="13">
        <f>[2]Junho!$G$27</f>
        <v>29</v>
      </c>
      <c r="Y6" s="13">
        <f>[2]Junho!$G$28</f>
        <v>42</v>
      </c>
      <c r="Z6" s="13">
        <f>[2]Junho!$G$29</f>
        <v>75</v>
      </c>
      <c r="AA6" s="13">
        <f>[2]Junho!$G$30</f>
        <v>62</v>
      </c>
      <c r="AB6" s="13">
        <f>[2]Junho!$G$31</f>
        <v>48</v>
      </c>
      <c r="AC6" s="13">
        <f>[2]Junho!$G$32</f>
        <v>43</v>
      </c>
      <c r="AD6" s="13">
        <f>[2]Junho!$G$33</f>
        <v>33</v>
      </c>
      <c r="AE6" s="13">
        <f>[2]Junho!$G$34</f>
        <v>35</v>
      </c>
      <c r="AF6" s="83">
        <f t="shared" si="1"/>
        <v>27</v>
      </c>
      <c r="AG6" s="77">
        <f t="shared" si="2"/>
        <v>53.966666666666669</v>
      </c>
    </row>
    <row r="7" spans="1:35" ht="17.100000000000001" customHeight="1" x14ac:dyDescent="0.2">
      <c r="A7" s="135" t="s">
        <v>1</v>
      </c>
      <c r="B7" s="13">
        <f>[3]Junho!$G$5</f>
        <v>73</v>
      </c>
      <c r="C7" s="13">
        <f>[3]Junho!$G$6</f>
        <v>77</v>
      </c>
      <c r="D7" s="13">
        <f>[3]Junho!$G$7</f>
        <v>73</v>
      </c>
      <c r="E7" s="13">
        <f>[3]Junho!$G$8</f>
        <v>77</v>
      </c>
      <c r="F7" s="13">
        <f>[3]Junho!$G$9</f>
        <v>70</v>
      </c>
      <c r="G7" s="13">
        <f>[3]Junho!$G$10</f>
        <v>66</v>
      </c>
      <c r="H7" s="13">
        <f>[3]Junho!$G$11</f>
        <v>64</v>
      </c>
      <c r="I7" s="13">
        <f>[3]Junho!$G$12</f>
        <v>64</v>
      </c>
      <c r="J7" s="13">
        <f>[3]Junho!$G$13</f>
        <v>49</v>
      </c>
      <c r="K7" s="13">
        <f>[3]Junho!$G$14</f>
        <v>58</v>
      </c>
      <c r="L7" s="13">
        <f>[3]Junho!$G$15</f>
        <v>53</v>
      </c>
      <c r="M7" s="13">
        <f>[3]Junho!$G$16</f>
        <v>75</v>
      </c>
      <c r="N7" s="13">
        <f>[3]Junho!$G$17</f>
        <v>66</v>
      </c>
      <c r="O7" s="13">
        <f>[3]Junho!$G$18</f>
        <v>43</v>
      </c>
      <c r="P7" s="13">
        <f>[3]Junho!$G$19</f>
        <v>40</v>
      </c>
      <c r="Q7" s="13">
        <f>[3]Junho!$G$20</f>
        <v>45</v>
      </c>
      <c r="R7" s="13">
        <f>[3]Junho!$G$21</f>
        <v>49</v>
      </c>
      <c r="S7" s="13">
        <f>[3]Junho!$G$22</f>
        <v>46</v>
      </c>
      <c r="T7" s="13">
        <f>[3]Junho!$G$23</f>
        <v>42</v>
      </c>
      <c r="U7" s="13">
        <f>[3]Junho!$G$24</f>
        <v>27</v>
      </c>
      <c r="V7" s="13">
        <f>[3]Junho!$G$25</f>
        <v>26</v>
      </c>
      <c r="W7" s="13">
        <f>[3]Junho!$G$26</f>
        <v>31</v>
      </c>
      <c r="X7" s="13">
        <f>[3]Junho!$G$27</f>
        <v>28</v>
      </c>
      <c r="Y7" s="13">
        <f>[3]Junho!$G$28</f>
        <v>36</v>
      </c>
      <c r="Z7" s="13">
        <f>[3]Junho!$G$29</f>
        <v>57</v>
      </c>
      <c r="AA7" s="13">
        <f>[3]Junho!$G$30</f>
        <v>40</v>
      </c>
      <c r="AB7" s="13">
        <f>[3]Junho!$G$31</f>
        <v>33</v>
      </c>
      <c r="AC7" s="13">
        <f>[3]Junho!$G$32</f>
        <v>31</v>
      </c>
      <c r="AD7" s="13">
        <f>[3]Junho!$G$33</f>
        <v>30</v>
      </c>
      <c r="AE7" s="13">
        <f>[3]Junho!$G$34</f>
        <v>31</v>
      </c>
      <c r="AF7" s="83">
        <f t="shared" si="1"/>
        <v>26</v>
      </c>
      <c r="AG7" s="77">
        <f t="shared" si="2"/>
        <v>50</v>
      </c>
    </row>
    <row r="8" spans="1:35" ht="17.100000000000001" customHeight="1" x14ac:dyDescent="0.2">
      <c r="A8" s="135" t="s">
        <v>55</v>
      </c>
      <c r="B8" s="13">
        <f>[4]Junho!$G$5</f>
        <v>44</v>
      </c>
      <c r="C8" s="13">
        <f>[4]Junho!$G$6</f>
        <v>62</v>
      </c>
      <c r="D8" s="13">
        <f>[4]Junho!$G$7</f>
        <v>63</v>
      </c>
      <c r="E8" s="13">
        <f>[4]Junho!$G$8</f>
        <v>63</v>
      </c>
      <c r="F8" s="13">
        <f>[4]Junho!$G$9</f>
        <v>48</v>
      </c>
      <c r="G8" s="13">
        <f>[4]Junho!$G$10</f>
        <v>52</v>
      </c>
      <c r="H8" s="13">
        <f>[4]Junho!$G$11</f>
        <v>59</v>
      </c>
      <c r="I8" s="13">
        <f>[4]Junho!$G$12</f>
        <v>49</v>
      </c>
      <c r="J8" s="13">
        <f>[4]Junho!$G$13</f>
        <v>42</v>
      </c>
      <c r="K8" s="13">
        <f>[4]Junho!$G$14</f>
        <v>41</v>
      </c>
      <c r="L8" s="13">
        <f>[4]Junho!$G$15</f>
        <v>32</v>
      </c>
      <c r="M8" s="13">
        <f>[4]Junho!$G$16</f>
        <v>49</v>
      </c>
      <c r="N8" s="13">
        <f>[4]Junho!$G$17</f>
        <v>72</v>
      </c>
      <c r="O8" s="13">
        <f>[4]Junho!$G$18</f>
        <v>35</v>
      </c>
      <c r="P8" s="13">
        <f>[4]Junho!$G$19</f>
        <v>40</v>
      </c>
      <c r="Q8" s="13">
        <f>[4]Junho!$G$20</f>
        <v>51</v>
      </c>
      <c r="R8" s="13">
        <f>[4]Junho!$G$21</f>
        <v>48</v>
      </c>
      <c r="S8" s="13">
        <f>[4]Junho!$G$22</f>
        <v>43</v>
      </c>
      <c r="T8" s="13">
        <f>[4]Junho!$G$23</f>
        <v>43</v>
      </c>
      <c r="U8" s="13">
        <f>[4]Junho!$G$24</f>
        <v>32</v>
      </c>
      <c r="V8" s="13">
        <f>[4]Junho!$G$25</f>
        <v>21</v>
      </c>
      <c r="W8" s="13">
        <f>[4]Junho!$G$26</f>
        <v>27</v>
      </c>
      <c r="X8" s="13">
        <f>[4]Junho!$G$27</f>
        <v>22</v>
      </c>
      <c r="Y8" s="13">
        <f>[4]Junho!$G$28</f>
        <v>21</v>
      </c>
      <c r="Z8" s="13">
        <f>[4]Junho!$G$29</f>
        <v>22</v>
      </c>
      <c r="AA8" s="13">
        <f>[4]Junho!$G$30</f>
        <v>30</v>
      </c>
      <c r="AB8" s="13">
        <f>[4]Junho!$G$31</f>
        <v>24</v>
      </c>
      <c r="AC8" s="13">
        <f>[4]Junho!$G$32</f>
        <v>28</v>
      </c>
      <c r="AD8" s="13">
        <f>[4]Junho!$G$33</f>
        <v>24</v>
      </c>
      <c r="AE8" s="13">
        <f>[4]Junho!$G$34</f>
        <v>25</v>
      </c>
      <c r="AF8" s="83">
        <f t="shared" ref="AF8" si="3">MIN(B8:AE8)</f>
        <v>21</v>
      </c>
      <c r="AG8" s="77">
        <f t="shared" ref="AG8" si="4">AVERAGE(B8:AE8)</f>
        <v>40.4</v>
      </c>
    </row>
    <row r="9" spans="1:35" ht="17.100000000000001" customHeight="1" x14ac:dyDescent="0.2">
      <c r="A9" s="135" t="s">
        <v>48</v>
      </c>
      <c r="B9" s="13">
        <f>[5]Junho!$G$5</f>
        <v>50</v>
      </c>
      <c r="C9" s="13">
        <f>[5]Junho!$G$6</f>
        <v>51</v>
      </c>
      <c r="D9" s="13">
        <f>[5]Junho!$G$7</f>
        <v>52</v>
      </c>
      <c r="E9" s="13">
        <f>[5]Junho!$G$8</f>
        <v>52</v>
      </c>
      <c r="F9" s="13">
        <f>[5]Junho!$G$9</f>
        <v>52</v>
      </c>
      <c r="G9" s="13">
        <f>[5]Junho!$G$10</f>
        <v>51</v>
      </c>
      <c r="H9" s="13">
        <f>[5]Junho!$G$11</f>
        <v>52</v>
      </c>
      <c r="I9" s="13">
        <f>[5]Junho!$G$12</f>
        <v>51</v>
      </c>
      <c r="J9" s="13">
        <f>[5]Junho!$G$13</f>
        <v>50</v>
      </c>
      <c r="K9" s="13">
        <f>[5]Junho!$G$14</f>
        <v>49</v>
      </c>
      <c r="L9" s="13">
        <f>[5]Junho!$G$15</f>
        <v>50</v>
      </c>
      <c r="M9" s="13">
        <f>[5]Junho!$G$16</f>
        <v>49</v>
      </c>
      <c r="N9" s="13">
        <f>[5]Junho!$G$17</f>
        <v>51</v>
      </c>
      <c r="O9" s="13">
        <f>[5]Junho!$G$18</f>
        <v>52</v>
      </c>
      <c r="P9" s="13">
        <f>[5]Junho!$G$19</f>
        <v>51</v>
      </c>
      <c r="Q9" s="13">
        <f>[5]Junho!$G$20</f>
        <v>51</v>
      </c>
      <c r="R9" s="13">
        <f>[5]Junho!$G$21</f>
        <v>50</v>
      </c>
      <c r="S9" s="13">
        <f>[5]Junho!$G$22</f>
        <v>49</v>
      </c>
      <c r="T9" s="13">
        <f>[5]Junho!$G$23</f>
        <v>48</v>
      </c>
      <c r="U9" s="13">
        <f>[5]Junho!$G$24</f>
        <v>49</v>
      </c>
      <c r="V9" s="13">
        <f>[5]Junho!$G$25</f>
        <v>48</v>
      </c>
      <c r="W9" s="13">
        <f>[5]Junho!$G$26</f>
        <v>49</v>
      </c>
      <c r="X9" s="13">
        <f>[5]Junho!$G$27</f>
        <v>49</v>
      </c>
      <c r="Y9" s="13">
        <f>[5]Junho!$G$28</f>
        <v>49</v>
      </c>
      <c r="Z9" s="13">
        <f>[5]Junho!$G$29</f>
        <v>33</v>
      </c>
      <c r="AA9" s="13">
        <f>[5]Junho!$G$30</f>
        <v>30</v>
      </c>
      <c r="AB9" s="13">
        <f>[5]Junho!$G$31</f>
        <v>24</v>
      </c>
      <c r="AC9" s="13">
        <f>[5]Junho!$G$32</f>
        <v>28</v>
      </c>
      <c r="AD9" s="13">
        <f>[5]Junho!$G$33</f>
        <v>31</v>
      </c>
      <c r="AE9" s="13">
        <f>[5]Junho!$G$34</f>
        <v>35</v>
      </c>
      <c r="AF9" s="83">
        <f t="shared" si="1"/>
        <v>24</v>
      </c>
      <c r="AG9" s="77">
        <f t="shared" si="2"/>
        <v>46.2</v>
      </c>
    </row>
    <row r="10" spans="1:35" ht="17.100000000000001" customHeight="1" x14ac:dyDescent="0.2">
      <c r="A10" s="135" t="s">
        <v>2</v>
      </c>
      <c r="B10" s="13">
        <f>[6]Junho!$G$5</f>
        <v>66</v>
      </c>
      <c r="C10" s="13">
        <f>[6]Junho!$G$6</f>
        <v>89</v>
      </c>
      <c r="D10" s="13">
        <f>[6]Junho!$G$7</f>
        <v>71</v>
      </c>
      <c r="E10" s="13">
        <f>[6]Junho!$G$8</f>
        <v>65</v>
      </c>
      <c r="F10" s="13">
        <f>[6]Junho!$G$9</f>
        <v>72</v>
      </c>
      <c r="G10" s="13">
        <f>[6]Junho!$G$10</f>
        <v>61</v>
      </c>
      <c r="H10" s="13">
        <f>[6]Junho!$G$11</f>
        <v>72</v>
      </c>
      <c r="I10" s="13">
        <f>[6]Junho!$G$12</f>
        <v>54</v>
      </c>
      <c r="J10" s="13">
        <f>[6]Junho!$G$13</f>
        <v>45</v>
      </c>
      <c r="K10" s="13">
        <f>[6]Junho!$G$14</f>
        <v>55</v>
      </c>
      <c r="L10" s="13">
        <f>[6]Junho!$G$15</f>
        <v>55</v>
      </c>
      <c r="M10" s="13">
        <f>[6]Junho!$G$16</f>
        <v>62</v>
      </c>
      <c r="N10" s="13">
        <f>[6]Junho!$G$17</f>
        <v>75</v>
      </c>
      <c r="O10" s="13">
        <f>[6]Junho!$G$18</f>
        <v>32</v>
      </c>
      <c r="P10" s="13">
        <f>[6]Junho!$G$19</f>
        <v>34</v>
      </c>
      <c r="Q10" s="13">
        <f>[6]Junho!$G$20</f>
        <v>43</v>
      </c>
      <c r="R10" s="13">
        <f>[6]Junho!$G$21</f>
        <v>51</v>
      </c>
      <c r="S10" s="13">
        <f>[6]Junho!$G$22</f>
        <v>42</v>
      </c>
      <c r="T10" s="13">
        <f>[6]Junho!$G$23</f>
        <v>38</v>
      </c>
      <c r="U10" s="13">
        <f>[6]Junho!$G$24</f>
        <v>23</v>
      </c>
      <c r="V10" s="13">
        <f>[6]Junho!$G$25</f>
        <v>28</v>
      </c>
      <c r="W10" s="13">
        <f>[6]Junho!$G$26</f>
        <v>27</v>
      </c>
      <c r="X10" s="13">
        <f>[6]Junho!$G$27</f>
        <v>27</v>
      </c>
      <c r="Y10" s="13">
        <f>[6]Junho!$G$28</f>
        <v>31</v>
      </c>
      <c r="Z10" s="13">
        <f>[6]Junho!$G$29</f>
        <v>27</v>
      </c>
      <c r="AA10" s="13">
        <f>[6]Junho!$G$30</f>
        <v>29</v>
      </c>
      <c r="AB10" s="13">
        <f>[6]Junho!$G$31</f>
        <v>28</v>
      </c>
      <c r="AC10" s="13">
        <f>[6]Junho!$G$32</f>
        <v>26</v>
      </c>
      <c r="AD10" s="13">
        <f>[6]Junho!$G$33</f>
        <v>30</v>
      </c>
      <c r="AE10" s="13">
        <f>[6]Junho!$G$34</f>
        <v>28</v>
      </c>
      <c r="AF10" s="83">
        <f t="shared" si="1"/>
        <v>23</v>
      </c>
      <c r="AG10" s="77">
        <f t="shared" si="2"/>
        <v>46.2</v>
      </c>
    </row>
    <row r="11" spans="1:35" ht="17.100000000000001" customHeight="1" x14ac:dyDescent="0.2">
      <c r="A11" s="135" t="s">
        <v>3</v>
      </c>
      <c r="B11" s="13">
        <f>[7]Junho!$G$5</f>
        <v>31</v>
      </c>
      <c r="C11" s="13">
        <f>[7]Junho!$G$6</f>
        <v>37</v>
      </c>
      <c r="D11" s="13">
        <f>[7]Junho!$G$7</f>
        <v>58</v>
      </c>
      <c r="E11" s="13">
        <f>[7]Junho!$G$8</f>
        <v>43</v>
      </c>
      <c r="F11" s="13">
        <f>[7]Junho!$G$9</f>
        <v>38</v>
      </c>
      <c r="G11" s="13">
        <f>[7]Junho!$G$10</f>
        <v>52</v>
      </c>
      <c r="H11" s="13">
        <f>[7]Junho!$G$11</f>
        <v>54</v>
      </c>
      <c r="I11" s="13">
        <f>[7]Junho!$G$12</f>
        <v>52</v>
      </c>
      <c r="J11" s="13">
        <f>[7]Junho!$G$13</f>
        <v>41</v>
      </c>
      <c r="K11" s="13">
        <f>[7]Junho!$G$14</f>
        <v>28</v>
      </c>
      <c r="L11" s="13">
        <f>[7]Junho!$G$15</f>
        <v>30</v>
      </c>
      <c r="M11" s="13">
        <f>[7]Junho!$G$16</f>
        <v>27</v>
      </c>
      <c r="N11" s="13">
        <f>[7]Junho!$G$17</f>
        <v>44</v>
      </c>
      <c r="O11" s="13">
        <f>[7]Junho!$G$18</f>
        <v>46</v>
      </c>
      <c r="P11" s="13">
        <f>[7]Junho!$G$19</f>
        <v>45</v>
      </c>
      <c r="Q11" s="13">
        <f>[7]Junho!$G$20</f>
        <v>42</v>
      </c>
      <c r="R11" s="13">
        <f>[7]Junho!$G$21</f>
        <v>38</v>
      </c>
      <c r="S11" s="13">
        <f>[7]Junho!$G$22</f>
        <v>37</v>
      </c>
      <c r="T11" s="13">
        <f>[7]Junho!$G$23</f>
        <v>28</v>
      </c>
      <c r="U11" s="13">
        <f>[7]Junho!$G$24</f>
        <v>26</v>
      </c>
      <c r="V11" s="13">
        <f>[7]Junho!$G$25</f>
        <v>20</v>
      </c>
      <c r="W11" s="13">
        <f>[7]Junho!$G$26</f>
        <v>25</v>
      </c>
      <c r="X11" s="13">
        <f>[7]Junho!$G$27</f>
        <v>30</v>
      </c>
      <c r="Y11" s="13">
        <f>[7]Junho!$G$28</f>
        <v>22</v>
      </c>
      <c r="Z11" s="13">
        <f>[7]Junho!$G$29</f>
        <v>18</v>
      </c>
      <c r="AA11" s="13">
        <f>[7]Junho!$G$30</f>
        <v>20</v>
      </c>
      <c r="AB11" s="13">
        <f>[7]Junho!$G$31</f>
        <v>17</v>
      </c>
      <c r="AC11" s="13">
        <f>[7]Junho!$G$32</f>
        <v>21</v>
      </c>
      <c r="AD11" s="13">
        <f>[7]Junho!$G$33</f>
        <v>23</v>
      </c>
      <c r="AE11" s="13">
        <f>[7]Junho!$G$34</f>
        <v>25</v>
      </c>
      <c r="AF11" s="83">
        <f t="shared" si="1"/>
        <v>17</v>
      </c>
      <c r="AG11" s="77">
        <f t="shared" si="2"/>
        <v>33.93333333333333</v>
      </c>
    </row>
    <row r="12" spans="1:35" ht="17.100000000000001" customHeight="1" x14ac:dyDescent="0.2">
      <c r="A12" s="135" t="s">
        <v>4</v>
      </c>
      <c r="B12" s="13">
        <f>[8]Junho!$G$5</f>
        <v>35</v>
      </c>
      <c r="C12" s="13">
        <f>[8]Junho!$G$6</f>
        <v>33</v>
      </c>
      <c r="D12" s="13">
        <f>[8]Junho!$G$7</f>
        <v>66</v>
      </c>
      <c r="E12" s="13">
        <f>[8]Junho!$G$8</f>
        <v>57</v>
      </c>
      <c r="F12" s="13">
        <f>[8]Junho!$G$9</f>
        <v>40</v>
      </c>
      <c r="G12" s="13">
        <f>[8]Junho!$G$10</f>
        <v>55</v>
      </c>
      <c r="H12" s="13">
        <f>[8]Junho!$G$11</f>
        <v>67</v>
      </c>
      <c r="I12" s="13">
        <f>[8]Junho!$G$12</f>
        <v>52</v>
      </c>
      <c r="J12" s="13">
        <f>[8]Junho!$G$13</f>
        <v>36</v>
      </c>
      <c r="K12" s="13">
        <f>[8]Junho!$G$14</f>
        <v>30</v>
      </c>
      <c r="L12" s="13">
        <f>[8]Junho!$G$15</f>
        <v>31</v>
      </c>
      <c r="M12" s="13">
        <f>[8]Junho!$G$16</f>
        <v>35</v>
      </c>
      <c r="N12" s="13">
        <f>[8]Junho!$G$17</f>
        <v>56</v>
      </c>
      <c r="O12" s="13">
        <f>[8]Junho!$G$18</f>
        <v>60</v>
      </c>
      <c r="P12" s="13">
        <f>[8]Junho!$G$19</f>
        <v>52</v>
      </c>
      <c r="Q12" s="13">
        <f>[8]Junho!$G$20</f>
        <v>49</v>
      </c>
      <c r="R12" s="13">
        <f>[8]Junho!$G$21</f>
        <v>45</v>
      </c>
      <c r="S12" s="13">
        <f>[8]Junho!$G$22</f>
        <v>41</v>
      </c>
      <c r="T12" s="13">
        <f>[8]Junho!$G$23</f>
        <v>33</v>
      </c>
      <c r="U12" s="13">
        <f>[8]Junho!$G$24</f>
        <v>25</v>
      </c>
      <c r="V12" s="13">
        <f>[8]Junho!$G$25</f>
        <v>19</v>
      </c>
      <c r="W12" s="13">
        <f>[8]Junho!$G$26</f>
        <v>24</v>
      </c>
      <c r="X12" s="13">
        <f>[8]Junho!$G$27</f>
        <v>26</v>
      </c>
      <c r="Y12" s="13">
        <f>[8]Junho!$G$28</f>
        <v>20</v>
      </c>
      <c r="Z12" s="13">
        <f>[8]Junho!$G$29</f>
        <v>21</v>
      </c>
      <c r="AA12" s="13">
        <f>[8]Junho!$G$30</f>
        <v>23</v>
      </c>
      <c r="AB12" s="13">
        <f>[8]Junho!$G$31</f>
        <v>21</v>
      </c>
      <c r="AC12" s="13">
        <f>[8]Junho!$G$32</f>
        <v>23</v>
      </c>
      <c r="AD12" s="13">
        <f>[8]Junho!$G$33</f>
        <v>24</v>
      </c>
      <c r="AE12" s="13">
        <f>[8]Junho!$G$34</f>
        <v>27</v>
      </c>
      <c r="AF12" s="83">
        <f t="shared" si="1"/>
        <v>19</v>
      </c>
      <c r="AG12" s="77">
        <f t="shared" si="2"/>
        <v>37.533333333333331</v>
      </c>
    </row>
    <row r="13" spans="1:35" ht="17.100000000000001" customHeight="1" x14ac:dyDescent="0.2">
      <c r="A13" s="135" t="s">
        <v>5</v>
      </c>
      <c r="B13" s="13">
        <f>[9]Junho!$G$5</f>
        <v>81</v>
      </c>
      <c r="C13" s="13">
        <f>[9]Junho!$G$6</f>
        <v>83</v>
      </c>
      <c r="D13" s="13">
        <f>[9]Junho!$G$7</f>
        <v>80</v>
      </c>
      <c r="E13" s="13">
        <f>[9]Junho!$G$8</f>
        <v>79</v>
      </c>
      <c r="F13" s="13">
        <f>[9]Junho!$G$9</f>
        <v>74</v>
      </c>
      <c r="G13" s="13">
        <f>[9]Junho!$G$10</f>
        <v>67</v>
      </c>
      <c r="H13" s="13">
        <f>[9]Junho!$G$11</f>
        <v>72</v>
      </c>
      <c r="I13" s="13">
        <f>[9]Junho!$G$12</f>
        <v>61</v>
      </c>
      <c r="J13" s="13">
        <f>[9]Junho!$G$13</f>
        <v>65</v>
      </c>
      <c r="K13" s="13">
        <f>[9]Junho!$G$14</f>
        <v>63</v>
      </c>
      <c r="L13" s="13">
        <f>[9]Junho!$G$15</f>
        <v>52</v>
      </c>
      <c r="M13" s="13">
        <f>[9]Junho!$G$16</f>
        <v>68</v>
      </c>
      <c r="N13" s="13">
        <f>[9]Junho!$G$17</f>
        <v>69</v>
      </c>
      <c r="O13" s="13">
        <f>[9]Junho!$G$18</f>
        <v>54</v>
      </c>
      <c r="P13" s="13">
        <f>[9]Junho!$G$19</f>
        <v>56</v>
      </c>
      <c r="Q13" s="13">
        <f>[9]Junho!$G$20</f>
        <v>46</v>
      </c>
      <c r="R13" s="13">
        <f>[9]Junho!$G$21</f>
        <v>39</v>
      </c>
      <c r="S13" s="13">
        <f>[9]Junho!$G$22</f>
        <v>50</v>
      </c>
      <c r="T13" s="13">
        <f>[9]Junho!$G$23</f>
        <v>56</v>
      </c>
      <c r="U13" s="13">
        <f>[9]Junho!$G$24</f>
        <v>57</v>
      </c>
      <c r="V13" s="13">
        <f>[9]Junho!$G$25</f>
        <v>42</v>
      </c>
      <c r="W13" s="13">
        <f>[9]Junho!$G$26</f>
        <v>52</v>
      </c>
      <c r="X13" s="13">
        <f>[9]Junho!$G$27</f>
        <v>50</v>
      </c>
      <c r="Y13" s="13">
        <f>[9]Junho!$G$28</f>
        <v>49</v>
      </c>
      <c r="Z13" s="13">
        <f>[9]Junho!$G$29</f>
        <v>72</v>
      </c>
      <c r="AA13" s="13">
        <f>[9]Junho!$G$30</f>
        <v>69</v>
      </c>
      <c r="AB13" s="13">
        <f>[9]Junho!$G$31</f>
        <v>55</v>
      </c>
      <c r="AC13" s="13">
        <f>[9]Junho!$G$32</f>
        <v>48</v>
      </c>
      <c r="AD13" s="13">
        <f>[9]Junho!$G$33</f>
        <v>43</v>
      </c>
      <c r="AE13" s="13">
        <f>[9]Junho!$G$34</f>
        <v>47</v>
      </c>
      <c r="AF13" s="83">
        <f t="shared" si="1"/>
        <v>39</v>
      </c>
      <c r="AG13" s="77">
        <f t="shared" si="2"/>
        <v>59.966666666666669</v>
      </c>
      <c r="AI13" s="19" t="s">
        <v>54</v>
      </c>
    </row>
    <row r="14" spans="1:35" ht="17.100000000000001" customHeight="1" x14ac:dyDescent="0.2">
      <c r="A14" s="135" t="s">
        <v>50</v>
      </c>
      <c r="B14" s="13">
        <f>[10]Junho!$G$5</f>
        <v>32</v>
      </c>
      <c r="C14" s="13">
        <f>[10]Junho!$G$6</f>
        <v>46</v>
      </c>
      <c r="D14" s="13">
        <f>[10]Junho!$G$7</f>
        <v>58</v>
      </c>
      <c r="E14" s="13">
        <f>[10]Junho!$G$8</f>
        <v>46</v>
      </c>
      <c r="F14" s="13">
        <f>[10]Junho!$G$9</f>
        <v>41</v>
      </c>
      <c r="G14" s="13">
        <f>[10]Junho!$G$10</f>
        <v>56</v>
      </c>
      <c r="H14" s="13">
        <f>[10]Junho!$G$11</f>
        <v>70</v>
      </c>
      <c r="I14" s="13">
        <f>[10]Junho!$G$12</f>
        <v>47</v>
      </c>
      <c r="J14" s="13">
        <f>[10]Junho!$G$13</f>
        <v>33</v>
      </c>
      <c r="K14" s="13">
        <f>[10]Junho!$G$14</f>
        <v>28</v>
      </c>
      <c r="L14" s="13">
        <f>[10]Junho!$G$15</f>
        <v>34</v>
      </c>
      <c r="M14" s="13">
        <f>[10]Junho!$G$16</f>
        <v>38</v>
      </c>
      <c r="N14" s="13">
        <f>[10]Junho!$G$17</f>
        <v>53</v>
      </c>
      <c r="O14" s="13">
        <f>[10]Junho!$G$18</f>
        <v>55</v>
      </c>
      <c r="P14" s="13">
        <f>[10]Junho!$G$19</f>
        <v>45</v>
      </c>
      <c r="Q14" s="13">
        <f>[10]Junho!$G$20</f>
        <v>42</v>
      </c>
      <c r="R14" s="13">
        <f>[10]Junho!$G$21</f>
        <v>41</v>
      </c>
      <c r="S14" s="13">
        <f>[10]Junho!$G$22</f>
        <v>33</v>
      </c>
      <c r="T14" s="13">
        <f>[10]Junho!$G$23</f>
        <v>31</v>
      </c>
      <c r="U14" s="13">
        <f>[10]Junho!$G$24</f>
        <v>24</v>
      </c>
      <c r="V14" s="13">
        <f>[10]Junho!$G$25</f>
        <v>18</v>
      </c>
      <c r="W14" s="13">
        <f>[10]Junho!$G$26</f>
        <v>26</v>
      </c>
      <c r="X14" s="13">
        <f>[10]Junho!$G$27</f>
        <v>22</v>
      </c>
      <c r="Y14" s="13">
        <f>[10]Junho!$G$28</f>
        <v>18</v>
      </c>
      <c r="Z14" s="13">
        <f>[10]Junho!$G$29</f>
        <v>20</v>
      </c>
      <c r="AA14" s="13">
        <f>[10]Junho!$G$30</f>
        <v>24</v>
      </c>
      <c r="AB14" s="13">
        <f>[10]Junho!$G$31</f>
        <v>23</v>
      </c>
      <c r="AC14" s="13">
        <f>[10]Junho!$G$32</f>
        <v>23</v>
      </c>
      <c r="AD14" s="13">
        <f>[10]Junho!$G$33</f>
        <v>24</v>
      </c>
      <c r="AE14" s="13">
        <f>[10]Junho!$G$34</f>
        <v>28</v>
      </c>
      <c r="AF14" s="83">
        <f>MIN(B14:AE14)</f>
        <v>18</v>
      </c>
      <c r="AG14" s="77">
        <f>AVERAGE(B14:AE14)</f>
        <v>35.966666666666669</v>
      </c>
    </row>
    <row r="15" spans="1:35" ht="17.100000000000001" customHeight="1" x14ac:dyDescent="0.2">
      <c r="A15" s="135" t="s">
        <v>6</v>
      </c>
      <c r="B15" s="13">
        <f>[11]Junho!$G$5</f>
        <v>37</v>
      </c>
      <c r="C15" s="13">
        <f>[11]Junho!$G$6</f>
        <v>66</v>
      </c>
      <c r="D15" s="13">
        <f>[11]Junho!$G$7</f>
        <v>71</v>
      </c>
      <c r="E15" s="13">
        <f>[11]Junho!$G$8</f>
        <v>55</v>
      </c>
      <c r="F15" s="13">
        <f>[11]Junho!$G$9</f>
        <v>70</v>
      </c>
      <c r="G15" s="13">
        <f>[11]Junho!$G$10</f>
        <v>72</v>
      </c>
      <c r="H15" s="13">
        <f>[11]Junho!$G$11</f>
        <v>53</v>
      </c>
      <c r="I15" s="13">
        <f>[11]Junho!$G$12</f>
        <v>55</v>
      </c>
      <c r="J15" s="13">
        <f>[11]Junho!$G$13</f>
        <v>38</v>
      </c>
      <c r="K15" s="13">
        <f>[11]Junho!$G$14</f>
        <v>40</v>
      </c>
      <c r="L15" s="13">
        <f>[11]Junho!$G$15</f>
        <v>42</v>
      </c>
      <c r="M15" s="13">
        <f>[11]Junho!$G$16</f>
        <v>47</v>
      </c>
      <c r="N15" s="13" t="s">
        <v>56</v>
      </c>
      <c r="O15" s="13">
        <f>[11]Junho!$G$18</f>
        <v>49</v>
      </c>
      <c r="P15" s="13">
        <f>[11]Junho!$G$19</f>
        <v>26</v>
      </c>
      <c r="Q15" s="13">
        <f>[11]Junho!$G$20</f>
        <v>38</v>
      </c>
      <c r="R15" s="13">
        <f>[11]Junho!$G$21</f>
        <v>47</v>
      </c>
      <c r="S15" s="13">
        <f>[11]Junho!$G$22</f>
        <v>38</v>
      </c>
      <c r="T15" s="13">
        <f>[11]Junho!$G$23</f>
        <v>30</v>
      </c>
      <c r="U15" s="13">
        <f>[11]Junho!$G$24</f>
        <v>24</v>
      </c>
      <c r="V15" s="13">
        <f>[11]Junho!$G$25</f>
        <v>30</v>
      </c>
      <c r="W15" s="13">
        <f>[11]Junho!$G$26</f>
        <v>23</v>
      </c>
      <c r="X15" s="13">
        <f>[11]Junho!$G$27</f>
        <v>29</v>
      </c>
      <c r="Y15" s="13">
        <f>[11]Junho!$G$28</f>
        <v>23</v>
      </c>
      <c r="Z15" s="13">
        <f>[11]Junho!$G$29</f>
        <v>23</v>
      </c>
      <c r="AA15" s="13">
        <f>[11]Junho!$G$30</f>
        <v>25</v>
      </c>
      <c r="AB15" s="13">
        <f>[11]Junho!$G$31</f>
        <v>26</v>
      </c>
      <c r="AC15" s="13">
        <f>[11]Junho!$G$32</f>
        <v>24</v>
      </c>
      <c r="AD15" s="13">
        <f>[11]Junho!$G$33</f>
        <v>26</v>
      </c>
      <c r="AE15" s="13">
        <f>[11]Junho!$G$34</f>
        <v>29</v>
      </c>
      <c r="AF15" s="83">
        <f t="shared" ref="AF15:AF30" si="5">MIN(B15:AE15)</f>
        <v>23</v>
      </c>
      <c r="AG15" s="77">
        <f t="shared" ref="AG15:AG30" si="6">AVERAGE(B15:AE15)</f>
        <v>39.862068965517238</v>
      </c>
    </row>
    <row r="16" spans="1:35" ht="17.100000000000001" customHeight="1" x14ac:dyDescent="0.2">
      <c r="A16" s="135" t="s">
        <v>7</v>
      </c>
      <c r="B16" s="13">
        <f>[12]Junho!$G$5</f>
        <v>63</v>
      </c>
      <c r="C16" s="13">
        <f>[12]Junho!$G$6</f>
        <v>84</v>
      </c>
      <c r="D16" s="13">
        <f>[12]Junho!$G$7</f>
        <v>85</v>
      </c>
      <c r="E16" s="13">
        <f>[12]Junho!$G$8</f>
        <v>81</v>
      </c>
      <c r="F16" s="13">
        <f>[12]Junho!$G$9</f>
        <v>83</v>
      </c>
      <c r="G16" s="13">
        <f>[12]Junho!$G$10</f>
        <v>67</v>
      </c>
      <c r="H16" s="13">
        <f>[12]Junho!$G$11</f>
        <v>83</v>
      </c>
      <c r="I16" s="13">
        <f>[12]Junho!$G$12</f>
        <v>53</v>
      </c>
      <c r="J16" s="13">
        <f>[12]Junho!$G$13</f>
        <v>59</v>
      </c>
      <c r="K16" s="13">
        <f>[12]Junho!$G$14</f>
        <v>64</v>
      </c>
      <c r="L16" s="13">
        <f>[12]Junho!$G$15</f>
        <v>63</v>
      </c>
      <c r="M16" s="13">
        <f>[12]Junho!$G$16</f>
        <v>67</v>
      </c>
      <c r="N16" s="13">
        <f>[12]Junho!$G$17</f>
        <v>70</v>
      </c>
      <c r="O16" s="13">
        <f>[12]Junho!$G$18</f>
        <v>65</v>
      </c>
      <c r="P16" s="13">
        <f>[12]Junho!$G$19</f>
        <v>49</v>
      </c>
      <c r="Q16" s="13">
        <f>[12]Junho!$G$20</f>
        <v>42</v>
      </c>
      <c r="R16" s="13">
        <f>[12]Junho!$G$21</f>
        <v>44</v>
      </c>
      <c r="S16" s="13">
        <f>[12]Junho!$G$22</f>
        <v>51</v>
      </c>
      <c r="T16" s="13">
        <f>[12]Junho!$G$23</f>
        <v>47</v>
      </c>
      <c r="U16" s="13">
        <f>[12]Junho!$G$24</f>
        <v>38</v>
      </c>
      <c r="V16" s="13">
        <f>[12]Junho!$G$25</f>
        <v>34</v>
      </c>
      <c r="W16" s="13">
        <f>[12]Junho!$G$26</f>
        <v>34</v>
      </c>
      <c r="X16" s="13">
        <f>[12]Junho!$G$27</f>
        <v>31</v>
      </c>
      <c r="Y16" s="13">
        <f>[12]Junho!$G$28</f>
        <v>41</v>
      </c>
      <c r="Z16" s="13">
        <f>[12]Junho!$G$29</f>
        <v>45</v>
      </c>
      <c r="AA16" s="13">
        <f>[12]Junho!$G$30</f>
        <v>52</v>
      </c>
      <c r="AB16" s="13">
        <f>[12]Junho!$G$31</f>
        <v>39</v>
      </c>
      <c r="AC16" s="13">
        <f>[12]Junho!$G$32</f>
        <v>38</v>
      </c>
      <c r="AD16" s="13">
        <f>[12]Junho!$G$33</f>
        <v>34</v>
      </c>
      <c r="AE16" s="13">
        <f>[12]Junho!$G$34</f>
        <v>35</v>
      </c>
      <c r="AF16" s="83">
        <f t="shared" ref="AF16" si="7">MIN(B16:AE16)</f>
        <v>31</v>
      </c>
      <c r="AG16" s="77">
        <f t="shared" ref="AG16" si="8">AVERAGE(B16:AE16)</f>
        <v>54.7</v>
      </c>
    </row>
    <row r="17" spans="1:37" ht="17.100000000000001" customHeight="1" x14ac:dyDescent="0.2">
      <c r="A17" s="135" t="s">
        <v>8</v>
      </c>
      <c r="B17" s="13">
        <f>[13]Junho!$G$5</f>
        <v>62</v>
      </c>
      <c r="C17" s="13">
        <f>[13]Junho!$G$6</f>
        <v>89</v>
      </c>
      <c r="D17" s="13">
        <f>[13]Junho!$G$7</f>
        <v>83</v>
      </c>
      <c r="E17" s="13">
        <f>[13]Junho!$G$8</f>
        <v>84</v>
      </c>
      <c r="F17" s="13">
        <f>[13]Junho!$G$9</f>
        <v>81</v>
      </c>
      <c r="G17" s="13">
        <f>[13]Junho!$G$10</f>
        <v>67</v>
      </c>
      <c r="H17" s="13">
        <f>[13]Junho!$G$11</f>
        <v>65</v>
      </c>
      <c r="I17" s="13">
        <f>[13]Junho!$G$12</f>
        <v>45</v>
      </c>
      <c r="J17" s="13">
        <f>[13]Junho!$G$13</f>
        <v>66</v>
      </c>
      <c r="K17" s="13">
        <f>[13]Junho!$G$14</f>
        <v>64</v>
      </c>
      <c r="L17" s="13">
        <f>[13]Junho!$G$15</f>
        <v>66</v>
      </c>
      <c r="M17" s="13">
        <f>[13]Junho!$G$16</f>
        <v>68</v>
      </c>
      <c r="N17" s="13">
        <f>[13]Junho!$G$17</f>
        <v>53</v>
      </c>
      <c r="O17" s="13">
        <f>[13]Junho!$G$18</f>
        <v>60</v>
      </c>
      <c r="P17" s="13">
        <f>[13]Junho!$G$19</f>
        <v>58</v>
      </c>
      <c r="Q17" s="13">
        <f>[13]Junho!$G$20</f>
        <v>51</v>
      </c>
      <c r="R17" s="13">
        <f>[13]Junho!$G$21</f>
        <v>59</v>
      </c>
      <c r="S17" s="13">
        <f>[13]Junho!$G$22</f>
        <v>61</v>
      </c>
      <c r="T17" s="13">
        <f>[13]Junho!$G$23</f>
        <v>49</v>
      </c>
      <c r="U17" s="13">
        <f>[13]Junho!$G$24</f>
        <v>52</v>
      </c>
      <c r="V17" s="13">
        <f>[13]Junho!$G$25</f>
        <v>41</v>
      </c>
      <c r="W17" s="13">
        <f>[13]Junho!$G$26</f>
        <v>39</v>
      </c>
      <c r="X17" s="13">
        <f>[13]Junho!$G$27</f>
        <v>30</v>
      </c>
      <c r="Y17" s="13">
        <f>[13]Junho!$G$28</f>
        <v>54</v>
      </c>
      <c r="Z17" s="13">
        <f>[13]Junho!$G$29</f>
        <v>56</v>
      </c>
      <c r="AA17" s="13">
        <f>[13]Junho!$G$30</f>
        <v>68</v>
      </c>
      <c r="AB17" s="13">
        <f>[13]Junho!$G$31</f>
        <v>48</v>
      </c>
      <c r="AC17" s="13">
        <f>[13]Junho!$G$32</f>
        <v>54</v>
      </c>
      <c r="AD17" s="13">
        <f>[13]Junho!$G$33</f>
        <v>34</v>
      </c>
      <c r="AE17" s="13">
        <f>[13]Junho!$G$34</f>
        <v>40</v>
      </c>
      <c r="AF17" s="83">
        <f t="shared" si="5"/>
        <v>30</v>
      </c>
      <c r="AG17" s="77">
        <f t="shared" si="6"/>
        <v>58.233333333333334</v>
      </c>
      <c r="AK17" s="19" t="s">
        <v>54</v>
      </c>
    </row>
    <row r="18" spans="1:37" ht="17.100000000000001" customHeight="1" x14ac:dyDescent="0.2">
      <c r="A18" s="135" t="s">
        <v>9</v>
      </c>
      <c r="B18" s="13">
        <f>[14]Junho!$G$5</f>
        <v>59</v>
      </c>
      <c r="C18" s="13">
        <f>[14]Junho!$G$6</f>
        <v>81</v>
      </c>
      <c r="D18" s="13">
        <f>[14]Junho!$G$7</f>
        <v>78</v>
      </c>
      <c r="E18" s="13">
        <f>[14]Junho!$G$8</f>
        <v>81</v>
      </c>
      <c r="F18" s="13">
        <f>[14]Junho!$G$9</f>
        <v>74</v>
      </c>
      <c r="G18" s="13">
        <f>[14]Junho!$G$10</f>
        <v>57</v>
      </c>
      <c r="H18" s="13">
        <f>[14]Junho!$G$11</f>
        <v>78</v>
      </c>
      <c r="I18" s="13">
        <f>[14]Junho!$G$12</f>
        <v>47</v>
      </c>
      <c r="J18" s="13">
        <f>[14]Junho!$G$13</f>
        <v>49</v>
      </c>
      <c r="K18" s="13">
        <f>[14]Junho!$G$14</f>
        <v>49</v>
      </c>
      <c r="L18" s="13">
        <f>[14]Junho!$G$15</f>
        <v>47</v>
      </c>
      <c r="M18" s="13">
        <f>[14]Junho!$G$16</f>
        <v>71</v>
      </c>
      <c r="N18" s="13">
        <f>[14]Junho!$G$17</f>
        <v>68</v>
      </c>
      <c r="O18" s="13">
        <f>[14]Junho!$G$18</f>
        <v>50</v>
      </c>
      <c r="P18" s="13">
        <f>[14]Junho!$G$19</f>
        <v>45</v>
      </c>
      <c r="Q18" s="13">
        <f>[14]Junho!$G$20</f>
        <v>46</v>
      </c>
      <c r="R18" s="13">
        <f>[14]Junho!$G$21</f>
        <v>56</v>
      </c>
      <c r="S18" s="13">
        <f>[14]Junho!$G$22</f>
        <v>48</v>
      </c>
      <c r="T18" s="13">
        <f>[14]Junho!$G$23</f>
        <v>41</v>
      </c>
      <c r="U18" s="13">
        <f>[14]Junho!$G$24</f>
        <v>29</v>
      </c>
      <c r="V18" s="13">
        <f>[14]Junho!$G$25</f>
        <v>30</v>
      </c>
      <c r="W18" s="13">
        <f>[14]Junho!$G$26</f>
        <v>32</v>
      </c>
      <c r="X18" s="13">
        <f>[14]Junho!$G$27</f>
        <v>27</v>
      </c>
      <c r="Y18" s="13">
        <f>[14]Junho!$G$28</f>
        <v>41</v>
      </c>
      <c r="Z18" s="13">
        <f>[14]Junho!$G$29</f>
        <v>33</v>
      </c>
      <c r="AA18" s="13">
        <f>[14]Junho!$G$30</f>
        <v>41</v>
      </c>
      <c r="AB18" s="13">
        <f>[14]Junho!$G$31</f>
        <v>33</v>
      </c>
      <c r="AC18" s="13">
        <f>[14]Junho!$G$32</f>
        <v>44</v>
      </c>
      <c r="AD18" s="13">
        <f>[14]Junho!$G$33</f>
        <v>30</v>
      </c>
      <c r="AE18" s="13">
        <f>[14]Junho!$G$34</f>
        <v>30</v>
      </c>
      <c r="AF18" s="83">
        <f t="shared" si="5"/>
        <v>27</v>
      </c>
      <c r="AG18" s="77">
        <f t="shared" si="6"/>
        <v>49.833333333333336</v>
      </c>
    </row>
    <row r="19" spans="1:37" ht="17.100000000000001" customHeight="1" x14ac:dyDescent="0.2">
      <c r="A19" s="135" t="s">
        <v>49</v>
      </c>
      <c r="B19" s="13">
        <f>[15]Junho!$G$5</f>
        <v>76</v>
      </c>
      <c r="C19" s="13">
        <f>[15]Junho!$G$6</f>
        <v>82</v>
      </c>
      <c r="D19" s="13">
        <f>[15]Junho!$G$7</f>
        <v>78</v>
      </c>
      <c r="E19" s="13">
        <f>[15]Junho!$G$8</f>
        <v>74</v>
      </c>
      <c r="F19" s="13">
        <f>[15]Junho!$G$9</f>
        <v>80</v>
      </c>
      <c r="G19" s="13">
        <f>[15]Junho!$G$10</f>
        <v>68</v>
      </c>
      <c r="H19" s="13">
        <f>[15]Junho!$G$11</f>
        <v>80</v>
      </c>
      <c r="I19" s="13">
        <f>[15]Junho!$G$12</f>
        <v>58</v>
      </c>
      <c r="J19" s="13">
        <f>[15]Junho!$G$13</f>
        <v>58</v>
      </c>
      <c r="K19" s="13">
        <f>[15]Junho!$G$14</f>
        <v>56</v>
      </c>
      <c r="L19" s="13">
        <f>[15]Junho!$G$15</f>
        <v>52</v>
      </c>
      <c r="M19" s="13">
        <f>[15]Junho!$G$16</f>
        <v>55</v>
      </c>
      <c r="N19" s="13">
        <f>[15]Junho!$G$17</f>
        <v>66</v>
      </c>
      <c r="O19" s="13">
        <f>[15]Junho!$G$18</f>
        <v>58</v>
      </c>
      <c r="P19" s="13">
        <f>[15]Junho!$G$19</f>
        <v>53</v>
      </c>
      <c r="Q19" s="13">
        <f>[15]Junho!$G$20</f>
        <v>43</v>
      </c>
      <c r="R19" s="13">
        <f>[15]Junho!$G$21</f>
        <v>43</v>
      </c>
      <c r="S19" s="13">
        <f>[15]Junho!$G$22</f>
        <v>43</v>
      </c>
      <c r="T19" s="13">
        <f>[15]Junho!$G$23</f>
        <v>35</v>
      </c>
      <c r="U19" s="13">
        <f>[15]Junho!$G$24</f>
        <v>30</v>
      </c>
      <c r="V19" s="13">
        <f>[15]Junho!$G$25</f>
        <v>31</v>
      </c>
      <c r="W19" s="13">
        <f>[15]Junho!$G$26</f>
        <v>34</v>
      </c>
      <c r="X19" s="13">
        <f>[15]Junho!$G$27</f>
        <v>35</v>
      </c>
      <c r="Y19" s="13">
        <f>[15]Junho!$G$28</f>
        <v>47</v>
      </c>
      <c r="Z19" s="13">
        <f>[15]Junho!$G$29</f>
        <v>65</v>
      </c>
      <c r="AA19" s="13">
        <f>[15]Junho!$G$30</f>
        <v>50</v>
      </c>
      <c r="AB19" s="13">
        <f>[15]Junho!$G$31</f>
        <v>41</v>
      </c>
      <c r="AC19" s="13">
        <f>[15]Junho!$G$32</f>
        <v>32</v>
      </c>
      <c r="AD19" s="13">
        <f>[15]Junho!$G$33</f>
        <v>32</v>
      </c>
      <c r="AE19" s="13">
        <f>[15]Junho!$G$34</f>
        <v>39</v>
      </c>
      <c r="AF19" s="83">
        <f t="shared" si="5"/>
        <v>30</v>
      </c>
      <c r="AG19" s="77">
        <f t="shared" si="6"/>
        <v>53.133333333333333</v>
      </c>
    </row>
    <row r="20" spans="1:37" ht="17.100000000000001" customHeight="1" x14ac:dyDescent="0.2">
      <c r="A20" s="135" t="s">
        <v>10</v>
      </c>
      <c r="B20" s="13">
        <f>[16]Junho!$G$5</f>
        <v>64</v>
      </c>
      <c r="C20" s="13">
        <f>[16]Junho!$G$6</f>
        <v>79</v>
      </c>
      <c r="D20" s="13">
        <f>[16]Junho!$G$7</f>
        <v>85</v>
      </c>
      <c r="E20" s="13">
        <f>[16]Junho!$G$8</f>
        <v>90</v>
      </c>
      <c r="F20" s="13">
        <f>[16]Junho!$G$9</f>
        <v>87</v>
      </c>
      <c r="G20" s="13">
        <f>[16]Junho!$G$10</f>
        <v>68</v>
      </c>
      <c r="H20" s="13">
        <f>[16]Junho!$G$11</f>
        <v>72</v>
      </c>
      <c r="I20" s="13">
        <f>[16]Junho!$G$12</f>
        <v>47</v>
      </c>
      <c r="J20" s="13">
        <f>[16]Junho!$G$13</f>
        <v>59</v>
      </c>
      <c r="K20" s="13">
        <f>[16]Junho!$G$14</f>
        <v>64</v>
      </c>
      <c r="L20" s="13">
        <f>[16]Junho!$G$15</f>
        <v>70</v>
      </c>
      <c r="M20" s="13">
        <f>[16]Junho!$G$16</f>
        <v>53</v>
      </c>
      <c r="N20" s="13">
        <f>[16]Junho!$G$17</f>
        <v>61</v>
      </c>
      <c r="O20" s="13">
        <f>[16]Junho!$G$18</f>
        <v>58</v>
      </c>
      <c r="P20" s="13">
        <f>[16]Junho!$G$19</f>
        <v>51</v>
      </c>
      <c r="Q20" s="13">
        <f>[16]Junho!$G$20</f>
        <v>47</v>
      </c>
      <c r="R20" s="13">
        <f>[16]Junho!$G$21</f>
        <v>45</v>
      </c>
      <c r="S20" s="13">
        <f>[16]Junho!$G$22</f>
        <v>57</v>
      </c>
      <c r="T20" s="13">
        <f>[16]Junho!$G$23</f>
        <v>42</v>
      </c>
      <c r="U20" s="13">
        <f>[16]Junho!$G$24</f>
        <v>34</v>
      </c>
      <c r="V20" s="13">
        <f>[16]Junho!$G$25</f>
        <v>31</v>
      </c>
      <c r="W20" s="13">
        <f>[16]Junho!$G$26</f>
        <v>32</v>
      </c>
      <c r="X20" s="13">
        <f>[16]Junho!$G$27</f>
        <v>31</v>
      </c>
      <c r="Y20" s="13">
        <f>[16]Junho!$G$28</f>
        <v>47</v>
      </c>
      <c r="Z20" s="13">
        <f>[16]Junho!$G$29</f>
        <v>61</v>
      </c>
      <c r="AA20" s="13">
        <f>[16]Junho!$G$30</f>
        <v>56</v>
      </c>
      <c r="AB20" s="13">
        <f>[16]Junho!$G$31</f>
        <v>41</v>
      </c>
      <c r="AC20" s="13">
        <f>[16]Junho!$G$32</f>
        <v>48</v>
      </c>
      <c r="AD20" s="13">
        <f>[16]Junho!$G$33</f>
        <v>32</v>
      </c>
      <c r="AE20" s="13">
        <f>[16]Junho!$G$34</f>
        <v>36</v>
      </c>
      <c r="AF20" s="83">
        <f t="shared" si="5"/>
        <v>31</v>
      </c>
      <c r="AG20" s="77">
        <f t="shared" si="6"/>
        <v>54.93333333333333</v>
      </c>
    </row>
    <row r="21" spans="1:37" ht="17.100000000000001" customHeight="1" x14ac:dyDescent="0.2">
      <c r="A21" s="135" t="s">
        <v>11</v>
      </c>
      <c r="B21" s="13">
        <f>[17]Junho!$G$5</f>
        <v>70</v>
      </c>
      <c r="C21" s="13">
        <f>[17]Junho!$G$6</f>
        <v>81</v>
      </c>
      <c r="D21" s="13">
        <f>[17]Junho!$G$7</f>
        <v>77</v>
      </c>
      <c r="E21" s="13">
        <f>[17]Junho!$G$8</f>
        <v>73</v>
      </c>
      <c r="F21" s="13">
        <f>[17]Junho!$G$9</f>
        <v>75</v>
      </c>
      <c r="G21" s="13">
        <f>[17]Junho!$G$10</f>
        <v>60</v>
      </c>
      <c r="H21" s="13">
        <f>[17]Junho!$G$11</f>
        <v>74</v>
      </c>
      <c r="I21" s="13">
        <f>[17]Junho!$G$12</f>
        <v>60</v>
      </c>
      <c r="J21" s="13">
        <f>[17]Junho!$G$13</f>
        <v>51</v>
      </c>
      <c r="K21" s="13">
        <f>[17]Junho!$G$14</f>
        <v>56</v>
      </c>
      <c r="L21" s="13">
        <f>[17]Junho!$G$15</f>
        <v>55</v>
      </c>
      <c r="M21" s="13">
        <f>[17]Junho!$G$16</f>
        <v>56</v>
      </c>
      <c r="N21" s="13">
        <f>[17]Junho!$G$17</f>
        <v>67</v>
      </c>
      <c r="O21" s="13">
        <f>[17]Junho!$G$18</f>
        <v>55</v>
      </c>
      <c r="P21" s="13">
        <f>[17]Junho!$G$19</f>
        <v>40</v>
      </c>
      <c r="Q21" s="13">
        <f>[17]Junho!$G$20</f>
        <v>42</v>
      </c>
      <c r="R21" s="13">
        <f>[17]Junho!$G$21</f>
        <v>48</v>
      </c>
      <c r="S21" s="13">
        <f>[17]Junho!$G$22</f>
        <v>47</v>
      </c>
      <c r="T21" s="13">
        <f>[17]Junho!$G$23</f>
        <v>48</v>
      </c>
      <c r="U21" s="13">
        <f>[17]Junho!$G$24</f>
        <v>29</v>
      </c>
      <c r="V21" s="13">
        <f>[17]Junho!$G$25</f>
        <v>30</v>
      </c>
      <c r="W21" s="13">
        <f>[17]Junho!$G$26</f>
        <v>29</v>
      </c>
      <c r="X21" s="13">
        <f>[17]Junho!$G$27</f>
        <v>29</v>
      </c>
      <c r="Y21" s="13">
        <f>[17]Junho!$G$28</f>
        <v>37</v>
      </c>
      <c r="Z21" s="13">
        <f>[17]Junho!$G$29</f>
        <v>46</v>
      </c>
      <c r="AA21" s="13">
        <f>[17]Junho!$G$30</f>
        <v>37</v>
      </c>
      <c r="AB21" s="13">
        <f>[17]Junho!$G$31</f>
        <v>32</v>
      </c>
      <c r="AC21" s="13">
        <f>[17]Junho!$G$32</f>
        <v>26</v>
      </c>
      <c r="AD21" s="13">
        <f>[17]Junho!$G$33</f>
        <v>30</v>
      </c>
      <c r="AE21" s="13">
        <f>[17]Junho!$G$34</f>
        <v>31</v>
      </c>
      <c r="AF21" s="83">
        <f t="shared" si="5"/>
        <v>26</v>
      </c>
      <c r="AG21" s="77">
        <f t="shared" si="6"/>
        <v>49.7</v>
      </c>
    </row>
    <row r="22" spans="1:37" ht="17.100000000000001" customHeight="1" x14ac:dyDescent="0.2">
      <c r="A22" s="135" t="s">
        <v>12</v>
      </c>
      <c r="B22" s="13" t="str">
        <f>[18]Junho!$G$5</f>
        <v>*</v>
      </c>
      <c r="C22" s="13" t="str">
        <f>[18]Junho!$G$6</f>
        <v>*</v>
      </c>
      <c r="D22" s="13" t="str">
        <f>[18]Junho!$G$7</f>
        <v>*</v>
      </c>
      <c r="E22" s="13" t="str">
        <f>[18]Junho!$G$8</f>
        <v>*</v>
      </c>
      <c r="F22" s="13" t="str">
        <f>[18]Junho!$G$9</f>
        <v>*</v>
      </c>
      <c r="G22" s="13" t="str">
        <f>[18]Junho!$G$10</f>
        <v>*</v>
      </c>
      <c r="H22" s="13" t="str">
        <f>[18]Junho!$G$11</f>
        <v>*</v>
      </c>
      <c r="I22" s="13" t="str">
        <f>[18]Junho!$G$12</f>
        <v>*</v>
      </c>
      <c r="J22" s="13" t="str">
        <f>[18]Junho!$G$13</f>
        <v>*</v>
      </c>
      <c r="K22" s="13" t="str">
        <f>[18]Junho!$G$14</f>
        <v>*</v>
      </c>
      <c r="L22" s="13">
        <f>[18]Junho!$G$15</f>
        <v>53</v>
      </c>
      <c r="M22" s="13">
        <f>[18]Junho!$G$16</f>
        <v>78</v>
      </c>
      <c r="N22" s="13">
        <f>[18]Junho!$G$17</f>
        <v>63</v>
      </c>
      <c r="O22" s="13">
        <f>[18]Junho!$G$18</f>
        <v>50</v>
      </c>
      <c r="P22" s="13">
        <f>[18]Junho!$G$19</f>
        <v>43</v>
      </c>
      <c r="Q22" s="13">
        <f>[18]Junho!$G$20</f>
        <v>38</v>
      </c>
      <c r="R22" s="13">
        <f>[18]Junho!$G$21</f>
        <v>46</v>
      </c>
      <c r="S22" s="13">
        <f>[18]Junho!$G$22</f>
        <v>47</v>
      </c>
      <c r="T22" s="13">
        <f>[18]Junho!$G$23</f>
        <v>43</v>
      </c>
      <c r="U22" s="13">
        <f>[18]Junho!$G$24</f>
        <v>30</v>
      </c>
      <c r="V22" s="13">
        <f>[18]Junho!$G$25</f>
        <v>33</v>
      </c>
      <c r="W22" s="13">
        <f>[18]Junho!$G$26</f>
        <v>32</v>
      </c>
      <c r="X22" s="13">
        <f>[18]Junho!$G$27</f>
        <v>38</v>
      </c>
      <c r="Y22" s="13">
        <f>[18]Junho!$G$28</f>
        <v>48</v>
      </c>
      <c r="Z22" s="13">
        <f>[18]Junho!$G$29</f>
        <v>74</v>
      </c>
      <c r="AA22" s="13">
        <f>[18]Junho!$G$30</f>
        <v>53</v>
      </c>
      <c r="AB22" s="13">
        <f>[18]Junho!$G$31</f>
        <v>44</v>
      </c>
      <c r="AC22" s="13">
        <f>[18]Junho!$G$32</f>
        <v>33</v>
      </c>
      <c r="AD22" s="13">
        <f>[18]Junho!$G$33</f>
        <v>39</v>
      </c>
      <c r="AE22" s="13">
        <f>[18]Junho!$G$34</f>
        <v>37</v>
      </c>
      <c r="AF22" s="83">
        <f t="shared" ref="AF22" si="9">MIN(B22:AE22)</f>
        <v>30</v>
      </c>
      <c r="AG22" s="77">
        <f t="shared" ref="AG22" si="10">AVERAGE(B22:AE22)</f>
        <v>46.1</v>
      </c>
    </row>
    <row r="23" spans="1:37" ht="17.100000000000001" customHeight="1" x14ac:dyDescent="0.2">
      <c r="A23" s="135" t="s">
        <v>13</v>
      </c>
      <c r="B23" s="13" t="str">
        <f>[19]Junho!$G$5</f>
        <v>*</v>
      </c>
      <c r="C23" s="13" t="str">
        <f>[19]Junho!$G$6</f>
        <v>*</v>
      </c>
      <c r="D23" s="13" t="str">
        <f>[19]Junho!$G$7</f>
        <v>*</v>
      </c>
      <c r="E23" s="13" t="str">
        <f>[19]Junho!$G$8</f>
        <v>*</v>
      </c>
      <c r="F23" s="13" t="str">
        <f>[19]Junho!$G$9</f>
        <v>*</v>
      </c>
      <c r="G23" s="13" t="str">
        <f>[19]Junho!$G$10</f>
        <v>*</v>
      </c>
      <c r="H23" s="13" t="str">
        <f>[19]Junho!$G$11</f>
        <v>*</v>
      </c>
      <c r="I23" s="13" t="str">
        <f>[19]Junho!$G$12</f>
        <v>*</v>
      </c>
      <c r="J23" s="13" t="str">
        <f>[19]Junho!$G$13</f>
        <v>*</v>
      </c>
      <c r="K23" s="13" t="str">
        <f>[19]Junho!$G$14</f>
        <v>*</v>
      </c>
      <c r="L23" s="13" t="str">
        <f>[19]Junho!$G$15</f>
        <v>*</v>
      </c>
      <c r="M23" s="13" t="str">
        <f>[19]Junho!$G$16</f>
        <v>*</v>
      </c>
      <c r="N23" s="13" t="str">
        <f>[19]Junho!$G$17</f>
        <v>*</v>
      </c>
      <c r="O23" s="13" t="str">
        <f>[19]Junho!$G$18</f>
        <v>*</v>
      </c>
      <c r="P23" s="13" t="str">
        <f>[19]Junho!$G$19</f>
        <v>*</v>
      </c>
      <c r="Q23" s="13" t="str">
        <f>[19]Junho!$G$20</f>
        <v>*</v>
      </c>
      <c r="R23" s="13" t="str">
        <f>[19]Junho!$G$21</f>
        <v>*</v>
      </c>
      <c r="S23" s="13" t="str">
        <f>[19]Junho!$G$22</f>
        <v>*</v>
      </c>
      <c r="T23" s="13" t="str">
        <f>[19]Junho!$G$23</f>
        <v>*</v>
      </c>
      <c r="U23" s="13" t="str">
        <f>[19]Junho!$G$24</f>
        <v>*</v>
      </c>
      <c r="V23" s="13" t="str">
        <f>[19]Junho!$G$25</f>
        <v>*</v>
      </c>
      <c r="W23" s="13" t="str">
        <f>[19]Junho!$G$26</f>
        <v>*</v>
      </c>
      <c r="X23" s="13" t="str">
        <f>[19]Junho!$G$27</f>
        <v>*</v>
      </c>
      <c r="Y23" s="13" t="str">
        <f>[19]Junho!$G$28</f>
        <v>*</v>
      </c>
      <c r="Z23" s="13" t="str">
        <f>[19]Junho!$G$29</f>
        <v>*</v>
      </c>
      <c r="AA23" s="13" t="str">
        <f>[19]Junho!$G$30</f>
        <v>*</v>
      </c>
      <c r="AB23" s="13" t="str">
        <f>[19]Junho!$G$31</f>
        <v>*</v>
      </c>
      <c r="AC23" s="13" t="str">
        <f>[19]Junho!$G$32</f>
        <v>*</v>
      </c>
      <c r="AD23" s="13" t="str">
        <f>[19]Junho!$G$33</f>
        <v>*</v>
      </c>
      <c r="AE23" s="13" t="str">
        <f>[19]Junho!$G$34</f>
        <v>*</v>
      </c>
      <c r="AF23" s="83" t="s">
        <v>131</v>
      </c>
      <c r="AG23" s="77" t="s">
        <v>131</v>
      </c>
    </row>
    <row r="24" spans="1:37" ht="17.100000000000001" customHeight="1" x14ac:dyDescent="0.2">
      <c r="A24" s="135" t="s">
        <v>14</v>
      </c>
      <c r="B24" s="13">
        <f>[20]Junho!$G$5</f>
        <v>31</v>
      </c>
      <c r="C24" s="13">
        <f>[20]Junho!$G$6</f>
        <v>33</v>
      </c>
      <c r="D24" s="13">
        <f>[20]Junho!$G$7</f>
        <v>49</v>
      </c>
      <c r="E24" s="13">
        <f>[20]Junho!$G$8</f>
        <v>45</v>
      </c>
      <c r="F24" s="13">
        <f>[20]Junho!$G$9</f>
        <v>35</v>
      </c>
      <c r="G24" s="13">
        <f>[20]Junho!$G$10</f>
        <v>46</v>
      </c>
      <c r="H24" s="13">
        <f>[20]Junho!$G$11</f>
        <v>47</v>
      </c>
      <c r="I24" s="13">
        <f>[20]Junho!$G$12</f>
        <v>50</v>
      </c>
      <c r="J24" s="13">
        <f>[20]Junho!$G$13</f>
        <v>34</v>
      </c>
      <c r="K24" s="13">
        <f>[20]Junho!$G$14</f>
        <v>30</v>
      </c>
      <c r="L24" s="13">
        <f>[20]Junho!$G$15</f>
        <v>31</v>
      </c>
      <c r="M24" s="13">
        <f>[20]Junho!$G$16</f>
        <v>26</v>
      </c>
      <c r="N24" s="13">
        <f>[20]Junho!$G$17</f>
        <v>45</v>
      </c>
      <c r="O24" s="13">
        <f>[20]Junho!$G$18</f>
        <v>41</v>
      </c>
      <c r="P24" s="13">
        <f>[20]Junho!$G$19</f>
        <v>46</v>
      </c>
      <c r="Q24" s="13">
        <f>[20]Junho!$G$20</f>
        <v>43</v>
      </c>
      <c r="R24" s="13">
        <f>[20]Junho!$G$21</f>
        <v>41</v>
      </c>
      <c r="S24" s="13">
        <f>[20]Junho!$G$22</f>
        <v>35</v>
      </c>
      <c r="T24" s="13">
        <f>[20]Junho!$G$23</f>
        <v>28</v>
      </c>
      <c r="U24" s="13">
        <f>[20]Junho!$G$24</f>
        <v>26</v>
      </c>
      <c r="V24" s="13">
        <f>[20]Junho!$G$25</f>
        <v>26</v>
      </c>
      <c r="W24" s="13">
        <f>[20]Junho!$G$26</f>
        <v>24</v>
      </c>
      <c r="X24" s="13">
        <f>[20]Junho!$G$27</f>
        <v>26</v>
      </c>
      <c r="Y24" s="13">
        <f>[20]Junho!$G$28</f>
        <v>23</v>
      </c>
      <c r="Z24" s="13">
        <f>[20]Junho!$G$29</f>
        <v>18</v>
      </c>
      <c r="AA24" s="13">
        <f>[20]Junho!$G$30</f>
        <v>18</v>
      </c>
      <c r="AB24" s="13">
        <f>[20]Junho!$G$31</f>
        <v>17</v>
      </c>
      <c r="AC24" s="13">
        <f>[20]Junho!$G$32</f>
        <v>19</v>
      </c>
      <c r="AD24" s="13">
        <f>[20]Junho!$G$33</f>
        <v>23</v>
      </c>
      <c r="AE24" s="13">
        <f>[20]Junho!$G$34</f>
        <v>24</v>
      </c>
      <c r="AF24" s="83">
        <f t="shared" si="5"/>
        <v>17</v>
      </c>
      <c r="AG24" s="77">
        <f t="shared" si="6"/>
        <v>32.666666666666664</v>
      </c>
    </row>
    <row r="25" spans="1:37" ht="17.100000000000001" customHeight="1" x14ac:dyDescent="0.2">
      <c r="A25" s="135" t="s">
        <v>15</v>
      </c>
      <c r="B25" s="13">
        <f>[21]Junho!$G$5</f>
        <v>75</v>
      </c>
      <c r="C25" s="13">
        <f>[21]Junho!$G$6</f>
        <v>85</v>
      </c>
      <c r="D25" s="13">
        <f>[21]Junho!$G$7</f>
        <v>91</v>
      </c>
      <c r="E25" s="13">
        <f>[21]Junho!$G$8</f>
        <v>93</v>
      </c>
      <c r="F25" s="13">
        <f>[21]Junho!$G$9</f>
        <v>93</v>
      </c>
      <c r="G25" s="13">
        <f>[21]Junho!$G$10</f>
        <v>88</v>
      </c>
      <c r="H25" s="13">
        <f>[21]Junho!$G$11</f>
        <v>92</v>
      </c>
      <c r="I25" s="13">
        <f>[21]Junho!$G$12</f>
        <v>77</v>
      </c>
      <c r="J25" s="13">
        <f>[21]Junho!$G$13</f>
        <v>80</v>
      </c>
      <c r="K25" s="13">
        <f>[21]Junho!$G$14</f>
        <v>74</v>
      </c>
      <c r="L25" s="13">
        <f>[21]Junho!$G$15</f>
        <v>70</v>
      </c>
      <c r="M25" s="13">
        <f>[21]Junho!$G$16</f>
        <v>72</v>
      </c>
      <c r="N25" s="13">
        <f>[21]Junho!$G$17</f>
        <v>82</v>
      </c>
      <c r="O25" s="13">
        <f>[21]Junho!$G$18</f>
        <v>76</v>
      </c>
      <c r="P25" s="13">
        <f>[21]Junho!$G$19</f>
        <v>74</v>
      </c>
      <c r="Q25" s="13">
        <f>[21]Junho!$G$20</f>
        <v>72</v>
      </c>
      <c r="R25" s="13">
        <f>[21]Junho!$G$21</f>
        <v>62</v>
      </c>
      <c r="S25" s="13">
        <f>[21]Junho!$G$22</f>
        <v>61</v>
      </c>
      <c r="T25" s="13">
        <f>[21]Junho!$G$23</f>
        <v>61</v>
      </c>
      <c r="U25" s="13">
        <f>[21]Junho!$G$24</f>
        <v>61</v>
      </c>
      <c r="V25" s="13">
        <f>[21]Junho!$G$25</f>
        <v>47</v>
      </c>
      <c r="W25" s="13">
        <f>[21]Junho!$G$26</f>
        <v>42</v>
      </c>
      <c r="X25" s="13">
        <f>[21]Junho!$G$27</f>
        <v>47</v>
      </c>
      <c r="Y25" s="13">
        <f>[21]Junho!$G$28</f>
        <v>54</v>
      </c>
      <c r="Z25" s="13">
        <f>[21]Junho!$G$29</f>
        <v>67</v>
      </c>
      <c r="AA25" s="13">
        <f>[21]Junho!$G$30</f>
        <v>77</v>
      </c>
      <c r="AB25" s="13">
        <f>[21]Junho!$G$31</f>
        <v>63</v>
      </c>
      <c r="AC25" s="13">
        <f>[21]Junho!$G$32</f>
        <v>47</v>
      </c>
      <c r="AD25" s="13">
        <f>[21]Junho!$G$33</f>
        <v>33</v>
      </c>
      <c r="AE25" s="13">
        <f>[21]Junho!$G$34</f>
        <v>43</v>
      </c>
      <c r="AF25" s="83">
        <f t="shared" si="5"/>
        <v>33</v>
      </c>
      <c r="AG25" s="77">
        <f t="shared" si="6"/>
        <v>68.63333333333334</v>
      </c>
      <c r="AK25" t="s">
        <v>54</v>
      </c>
    </row>
    <row r="26" spans="1:37" ht="17.100000000000001" customHeight="1" x14ac:dyDescent="0.2">
      <c r="A26" s="135" t="s">
        <v>16</v>
      </c>
      <c r="B26" s="13">
        <f>[22]Junho!$G$5</f>
        <v>91</v>
      </c>
      <c r="C26" s="13">
        <f>[22]Junho!$G$6</f>
        <v>83</v>
      </c>
      <c r="D26" s="13">
        <f>[22]Junho!$G$7</f>
        <v>81</v>
      </c>
      <c r="E26" s="13">
        <f>[22]Junho!$G$8</f>
        <v>80</v>
      </c>
      <c r="F26" s="13">
        <f>[22]Junho!$G$9</f>
        <v>80</v>
      </c>
      <c r="G26" s="13">
        <f>[22]Junho!$G$10</f>
        <v>80</v>
      </c>
      <c r="H26" s="13">
        <f>[22]Junho!$G$11</f>
        <v>68</v>
      </c>
      <c r="I26" s="13">
        <f>[22]Junho!$G$12</f>
        <v>60</v>
      </c>
      <c r="J26" s="13">
        <f>[22]Junho!$G$13</f>
        <v>59</v>
      </c>
      <c r="K26" s="13">
        <f>[22]Junho!$G$14</f>
        <v>52</v>
      </c>
      <c r="L26" s="13">
        <f>[22]Junho!$G$15</f>
        <v>60</v>
      </c>
      <c r="M26" s="13">
        <f>[22]Junho!$G$16</f>
        <v>66</v>
      </c>
      <c r="N26" s="13">
        <f>[22]Junho!$G$17</f>
        <v>49</v>
      </c>
      <c r="O26" s="13">
        <f>[22]Junho!$G$18</f>
        <v>63</v>
      </c>
      <c r="P26" s="13">
        <f>[22]Junho!$G$19</f>
        <v>63</v>
      </c>
      <c r="Q26" s="13">
        <f>[22]Junho!$G$20</f>
        <v>44</v>
      </c>
      <c r="R26" s="13">
        <f>[22]Junho!$G$21</f>
        <v>52</v>
      </c>
      <c r="S26" s="13">
        <f>[22]Junho!$G$22</f>
        <v>47</v>
      </c>
      <c r="T26" s="13">
        <f>[22]Junho!$G$23</f>
        <v>37</v>
      </c>
      <c r="U26" s="13">
        <f>[22]Junho!$G$24</f>
        <v>32</v>
      </c>
      <c r="V26" s="13">
        <f>[22]Junho!$G$25</f>
        <v>34</v>
      </c>
      <c r="W26" s="13">
        <f>[22]Junho!$G$26</f>
        <v>41</v>
      </c>
      <c r="X26" s="13">
        <f>[22]Junho!$G$27</f>
        <v>39</v>
      </c>
      <c r="Y26" s="13">
        <f>[22]Junho!$G$28</f>
        <v>65</v>
      </c>
      <c r="Z26" s="13">
        <f>[22]Junho!$G$29</f>
        <v>73</v>
      </c>
      <c r="AA26" s="13">
        <f>[22]Junho!$G$30</f>
        <v>69</v>
      </c>
      <c r="AB26" s="13">
        <f>[22]Junho!$G$31</f>
        <v>54</v>
      </c>
      <c r="AC26" s="13">
        <f>[22]Junho!$G$32</f>
        <v>38</v>
      </c>
      <c r="AD26" s="13">
        <f>[22]Junho!$G$33</f>
        <v>40</v>
      </c>
      <c r="AE26" s="13">
        <f>[22]Junho!$G$34</f>
        <v>39</v>
      </c>
      <c r="AF26" s="83">
        <f t="shared" si="5"/>
        <v>32</v>
      </c>
      <c r="AG26" s="77">
        <f t="shared" si="6"/>
        <v>57.966666666666669</v>
      </c>
    </row>
    <row r="27" spans="1:37" ht="17.100000000000001" customHeight="1" x14ac:dyDescent="0.2">
      <c r="A27" s="135" t="s">
        <v>17</v>
      </c>
      <c r="B27" s="13">
        <f>[23]Junho!$G$5</f>
        <v>65</v>
      </c>
      <c r="C27" s="13">
        <f>[23]Junho!$G$6</f>
        <v>79</v>
      </c>
      <c r="D27" s="13">
        <f>[23]Junho!$G$7</f>
        <v>74</v>
      </c>
      <c r="E27" s="13">
        <f>[23]Junho!$G$8</f>
        <v>84</v>
      </c>
      <c r="F27" s="13">
        <f>[23]Junho!$G$9</f>
        <v>76</v>
      </c>
      <c r="G27" s="13">
        <f>[23]Junho!$G$10</f>
        <v>58</v>
      </c>
      <c r="H27" s="13">
        <f>[23]Junho!$G$11</f>
        <v>79</v>
      </c>
      <c r="I27" s="13">
        <f>[23]Junho!$G$12</f>
        <v>52</v>
      </c>
      <c r="J27" s="13">
        <f>[23]Junho!$G$13</f>
        <v>49</v>
      </c>
      <c r="K27" s="13">
        <f>[23]Junho!$G$14</f>
        <v>57</v>
      </c>
      <c r="L27" s="13">
        <f>[23]Junho!$G$15</f>
        <v>55</v>
      </c>
      <c r="M27" s="13">
        <f>[23]Junho!$G$16</f>
        <v>64</v>
      </c>
      <c r="N27" s="13">
        <f>[23]Junho!$G$17</f>
        <v>76</v>
      </c>
      <c r="O27" s="13">
        <f>[23]Junho!$G$18</f>
        <v>57</v>
      </c>
      <c r="P27" s="13">
        <f>[23]Junho!$G$19</f>
        <v>41</v>
      </c>
      <c r="Q27" s="13">
        <f>[23]Junho!$G$20</f>
        <v>47</v>
      </c>
      <c r="R27" s="13">
        <f>[23]Junho!$G$21</f>
        <v>58</v>
      </c>
      <c r="S27" s="13">
        <f>[23]Junho!$G$22</f>
        <v>48</v>
      </c>
      <c r="T27" s="13">
        <f>[23]Junho!$G$23</f>
        <v>42</v>
      </c>
      <c r="U27" s="13">
        <f>[23]Junho!$G$24</f>
        <v>27</v>
      </c>
      <c r="V27" s="13">
        <f>[23]Junho!$G$25</f>
        <v>30</v>
      </c>
      <c r="W27" s="13">
        <f>[23]Junho!$G$26</f>
        <v>30</v>
      </c>
      <c r="X27" s="13">
        <f>[23]Junho!$G$27</f>
        <v>28</v>
      </c>
      <c r="Y27" s="13">
        <f>[23]Junho!$G$28</f>
        <v>52</v>
      </c>
      <c r="Z27" s="13">
        <f>[23]Junho!$G$29</f>
        <v>41</v>
      </c>
      <c r="AA27" s="13">
        <f>[23]Junho!$G$30</f>
        <v>42</v>
      </c>
      <c r="AB27" s="13">
        <f>[23]Junho!$G$31</f>
        <v>37</v>
      </c>
      <c r="AC27" s="13">
        <f>[23]Junho!$G$32</f>
        <v>28</v>
      </c>
      <c r="AD27" s="13">
        <f>[23]Junho!$G$33</f>
        <v>32</v>
      </c>
      <c r="AE27" s="13">
        <f>[23]Junho!$G$34</f>
        <v>34</v>
      </c>
      <c r="AF27" s="83">
        <f t="shared" si="5"/>
        <v>27</v>
      </c>
      <c r="AG27" s="77">
        <f t="shared" si="6"/>
        <v>51.4</v>
      </c>
      <c r="AK27" s="19" t="s">
        <v>54</v>
      </c>
    </row>
    <row r="28" spans="1:37" ht="17.100000000000001" customHeight="1" x14ac:dyDescent="0.2">
      <c r="A28" s="135" t="s">
        <v>18</v>
      </c>
      <c r="B28" s="13">
        <f>[24]Junho!$G$5</f>
        <v>51</v>
      </c>
      <c r="C28" s="13">
        <f>[24]Junho!$G$6</f>
        <v>74</v>
      </c>
      <c r="D28" s="13">
        <f>[24]Junho!$G$7</f>
        <v>76</v>
      </c>
      <c r="E28" s="13">
        <f>[24]Junho!$G$8</f>
        <v>58</v>
      </c>
      <c r="F28" s="13">
        <f>[24]Junho!$G$9</f>
        <v>66</v>
      </c>
      <c r="G28" s="13">
        <f>[24]Junho!$G$10</f>
        <v>72</v>
      </c>
      <c r="H28" s="13">
        <f>[24]Junho!$G$11</f>
        <v>65</v>
      </c>
      <c r="I28" s="13">
        <f>[24]Junho!$G$12</f>
        <v>63</v>
      </c>
      <c r="J28" s="13">
        <f>[24]Junho!$G$13</f>
        <v>38</v>
      </c>
      <c r="K28" s="13">
        <f>[24]Junho!$G$14</f>
        <v>45</v>
      </c>
      <c r="L28" s="13">
        <f>[24]Junho!$G$15</f>
        <v>46</v>
      </c>
      <c r="M28" s="13">
        <f>[24]Junho!$G$16</f>
        <v>54</v>
      </c>
      <c r="N28" s="13">
        <f>[24]Junho!$G$17</f>
        <v>75</v>
      </c>
      <c r="O28" s="13">
        <f>[24]Junho!$G$18</f>
        <v>48</v>
      </c>
      <c r="P28" s="13">
        <f>[24]Junho!$G$19</f>
        <v>32</v>
      </c>
      <c r="Q28" s="13">
        <f>[24]Junho!$G$20</f>
        <v>42</v>
      </c>
      <c r="R28" s="13">
        <f>[24]Junho!$G$21</f>
        <v>49</v>
      </c>
      <c r="S28" s="13">
        <f>[24]Junho!$G$22</f>
        <v>39</v>
      </c>
      <c r="T28" s="13">
        <f>[24]Junho!$G$23</f>
        <v>38</v>
      </c>
      <c r="U28" s="13">
        <f>[24]Junho!$G$24</f>
        <v>25</v>
      </c>
      <c r="V28" s="13">
        <f>[24]Junho!$G$25</f>
        <v>30</v>
      </c>
      <c r="W28" s="13">
        <f>[24]Junho!$G$26</f>
        <v>21</v>
      </c>
      <c r="X28" s="13">
        <f>[24]Junho!$G$27</f>
        <v>24</v>
      </c>
      <c r="Y28" s="13">
        <f>[24]Junho!$G$28</f>
        <v>27</v>
      </c>
      <c r="Z28" s="13">
        <f>[24]Junho!$G$29</f>
        <v>23</v>
      </c>
      <c r="AA28" s="13">
        <f>[24]Junho!$G$30</f>
        <v>25</v>
      </c>
      <c r="AB28" s="13">
        <f>[24]Junho!$G$31</f>
        <v>25</v>
      </c>
      <c r="AC28" s="13">
        <f>[24]Junho!$G$32</f>
        <v>24</v>
      </c>
      <c r="AD28" s="13">
        <f>[24]Junho!$G$33</f>
        <v>25</v>
      </c>
      <c r="AE28" s="13">
        <f>[24]Junho!$G$34</f>
        <v>28</v>
      </c>
      <c r="AF28" s="83">
        <f t="shared" si="5"/>
        <v>21</v>
      </c>
      <c r="AG28" s="77">
        <f t="shared" si="6"/>
        <v>43.6</v>
      </c>
    </row>
    <row r="29" spans="1:37" ht="17.100000000000001" customHeight="1" x14ac:dyDescent="0.2">
      <c r="A29" s="135" t="s">
        <v>19</v>
      </c>
      <c r="B29" s="13">
        <f>[25]Junho!$G$5</f>
        <v>87</v>
      </c>
      <c r="C29" s="13">
        <f>[25]Junho!$G$6</f>
        <v>89</v>
      </c>
      <c r="D29" s="13">
        <f>[25]Junho!$G$7</f>
        <v>79</v>
      </c>
      <c r="E29" s="13">
        <f>[25]Junho!$G$8</f>
        <v>82</v>
      </c>
      <c r="F29" s="13">
        <f>[25]Junho!$G$9</f>
        <v>88</v>
      </c>
      <c r="G29" s="13">
        <f>[25]Junho!$G$10</f>
        <v>74</v>
      </c>
      <c r="H29" s="13">
        <f>[25]Junho!$G$11</f>
        <v>62</v>
      </c>
      <c r="I29" s="13">
        <f>[25]Junho!$G$12</f>
        <v>38</v>
      </c>
      <c r="J29" s="13">
        <f>[25]Junho!$G$13</f>
        <v>61</v>
      </c>
      <c r="K29" s="13">
        <f>[25]Junho!$G$14</f>
        <v>66</v>
      </c>
      <c r="L29" s="13">
        <f>[25]Junho!$G$15</f>
        <v>74</v>
      </c>
      <c r="M29" s="13">
        <f>[25]Junho!$G$16</f>
        <v>61</v>
      </c>
      <c r="N29" s="13">
        <f>[25]Junho!$G$17</f>
        <v>49</v>
      </c>
      <c r="O29" s="13">
        <f>[25]Junho!$G$18</f>
        <v>75</v>
      </c>
      <c r="P29" s="13">
        <f>[25]Junho!$G$19</f>
        <v>65</v>
      </c>
      <c r="Q29" s="13">
        <f>[25]Junho!$G$20</f>
        <v>43</v>
      </c>
      <c r="R29" s="13">
        <f>[25]Junho!$G$21</f>
        <v>45</v>
      </c>
      <c r="S29" s="13">
        <f>[25]Junho!$G$22</f>
        <v>46</v>
      </c>
      <c r="T29" s="13">
        <f>[25]Junho!$G$23</f>
        <v>37</v>
      </c>
      <c r="U29" s="13">
        <f>[25]Junho!$G$24</f>
        <v>48</v>
      </c>
      <c r="V29" s="13">
        <f>[25]Junho!$G$25</f>
        <v>33</v>
      </c>
      <c r="W29" s="13">
        <f>[25]Junho!$G$26</f>
        <v>31</v>
      </c>
      <c r="X29" s="13">
        <f>[25]Junho!$G$27</f>
        <v>33</v>
      </c>
      <c r="Y29" s="13">
        <f>[25]Junho!$G$28</f>
        <v>53</v>
      </c>
      <c r="Z29" s="13">
        <f>[25]Junho!$G$29</f>
        <v>71</v>
      </c>
      <c r="AA29" s="13">
        <f>[25]Junho!$G$30</f>
        <v>80</v>
      </c>
      <c r="AB29" s="13">
        <f>[25]Junho!$G$31</f>
        <v>62</v>
      </c>
      <c r="AC29" s="13">
        <f>[25]Junho!$G$32</f>
        <v>60</v>
      </c>
      <c r="AD29" s="13">
        <f>[25]Junho!$G$33</f>
        <v>38</v>
      </c>
      <c r="AE29" s="13">
        <f>[25]Junho!$G$34</f>
        <v>45</v>
      </c>
      <c r="AF29" s="83">
        <f t="shared" si="5"/>
        <v>31</v>
      </c>
      <c r="AG29" s="77">
        <f t="shared" si="6"/>
        <v>59.166666666666664</v>
      </c>
    </row>
    <row r="30" spans="1:37" ht="17.100000000000001" customHeight="1" x14ac:dyDescent="0.2">
      <c r="A30" s="135" t="s">
        <v>31</v>
      </c>
      <c r="B30" s="13">
        <f>[26]Junho!$G$5</f>
        <v>65</v>
      </c>
      <c r="C30" s="13">
        <f>[26]Junho!$G$6</f>
        <v>82</v>
      </c>
      <c r="D30" s="13">
        <f>[26]Junho!$G$7</f>
        <v>74</v>
      </c>
      <c r="E30" s="13">
        <f>[26]Junho!$G$8</f>
        <v>75</v>
      </c>
      <c r="F30" s="13">
        <f>[26]Junho!$G$9</f>
        <v>67</v>
      </c>
      <c r="G30" s="13">
        <f>[26]Junho!$G$10</f>
        <v>62</v>
      </c>
      <c r="H30" s="13">
        <f>[26]Junho!$G$11</f>
        <v>68</v>
      </c>
      <c r="I30" s="13">
        <f>[26]Junho!$G$12</f>
        <v>58</v>
      </c>
      <c r="J30" s="13">
        <f>[26]Junho!$G$13</f>
        <v>48</v>
      </c>
      <c r="K30" s="13">
        <f>[26]Junho!$G$14</f>
        <v>58</v>
      </c>
      <c r="L30" s="13">
        <f>[26]Junho!$G$15</f>
        <v>56</v>
      </c>
      <c r="M30" s="13">
        <f>[26]Junho!$G$16</f>
        <v>70</v>
      </c>
      <c r="N30" s="13">
        <f>[26]Junho!$G$17</f>
        <v>79</v>
      </c>
      <c r="O30" s="13">
        <f>[26]Junho!$G$18</f>
        <v>45</v>
      </c>
      <c r="P30" s="13">
        <f>[26]Junho!$G$19</f>
        <v>41</v>
      </c>
      <c r="Q30" s="13">
        <f>[26]Junho!$G$20</f>
        <v>46</v>
      </c>
      <c r="R30" s="13">
        <f>[26]Junho!$G$21</f>
        <v>57</v>
      </c>
      <c r="S30" s="13">
        <f>[26]Junho!$G$22</f>
        <v>47</v>
      </c>
      <c r="T30" s="13">
        <f>[26]Junho!$G$23</f>
        <v>40</v>
      </c>
      <c r="U30" s="13">
        <f>[26]Junho!$G$24</f>
        <v>22</v>
      </c>
      <c r="V30" s="13">
        <f>[26]Junho!$G$25</f>
        <v>29</v>
      </c>
      <c r="W30" s="13">
        <f>[26]Junho!$G$26</f>
        <v>29</v>
      </c>
      <c r="X30" s="13">
        <f>[26]Junho!$G$27</f>
        <v>30</v>
      </c>
      <c r="Y30" s="13">
        <f>[26]Junho!$G$28</f>
        <v>33</v>
      </c>
      <c r="Z30" s="13">
        <f>[26]Junho!$G$29</f>
        <v>30</v>
      </c>
      <c r="AA30" s="13">
        <f>[26]Junho!$G$30</f>
        <v>36</v>
      </c>
      <c r="AB30" s="13">
        <f>[26]Junho!$G$31</f>
        <v>29</v>
      </c>
      <c r="AC30" s="13">
        <f>[26]Junho!$G$32</f>
        <v>27</v>
      </c>
      <c r="AD30" s="13">
        <f>[26]Junho!$G$33</f>
        <v>32</v>
      </c>
      <c r="AE30" s="13">
        <f>[26]Junho!$G$34</f>
        <v>30</v>
      </c>
      <c r="AF30" s="83">
        <f t="shared" si="5"/>
        <v>22</v>
      </c>
      <c r="AG30" s="77">
        <f t="shared" si="6"/>
        <v>48.833333333333336</v>
      </c>
    </row>
    <row r="31" spans="1:37" ht="17.100000000000001" customHeight="1" x14ac:dyDescent="0.2">
      <c r="A31" s="135" t="s">
        <v>51</v>
      </c>
      <c r="B31" s="13">
        <f>[27]Junho!$G$5</f>
        <v>38</v>
      </c>
      <c r="C31" s="13">
        <f>[27]Junho!$G$6</f>
        <v>68</v>
      </c>
      <c r="D31" s="13">
        <f>[27]Junho!$G$7</f>
        <v>99</v>
      </c>
      <c r="E31" s="13">
        <f>[27]Junho!$G$8</f>
        <v>77</v>
      </c>
      <c r="F31" s="13">
        <f>[27]Junho!$G$9</f>
        <v>92</v>
      </c>
      <c r="G31" s="13">
        <f>[27]Junho!$G$10</f>
        <v>72</v>
      </c>
      <c r="H31" s="13">
        <f>[27]Junho!$G$11</f>
        <v>61</v>
      </c>
      <c r="I31" s="13">
        <f>[27]Junho!$G$12</f>
        <v>55</v>
      </c>
      <c r="J31" s="13">
        <f>[27]Junho!$G$13</f>
        <v>39</v>
      </c>
      <c r="K31" s="13">
        <f>[27]Junho!$G$14</f>
        <v>43</v>
      </c>
      <c r="L31" s="13">
        <f>[27]Junho!$G$15</f>
        <v>41</v>
      </c>
      <c r="M31" s="13">
        <f>[27]Junho!$G$16</f>
        <v>47</v>
      </c>
      <c r="N31" s="13">
        <f>[27]Junho!$G$17</f>
        <v>63</v>
      </c>
      <c r="O31" s="13">
        <f>[27]Junho!$G$18</f>
        <v>61</v>
      </c>
      <c r="P31" s="13">
        <f>[27]Junho!$G$19</f>
        <v>43</v>
      </c>
      <c r="Q31" s="13">
        <f>[27]Junho!$G$20</f>
        <v>46</v>
      </c>
      <c r="R31" s="13">
        <f>[27]Junho!$G$21</f>
        <v>54</v>
      </c>
      <c r="S31" s="13">
        <f>[27]Junho!$G$22</f>
        <v>42</v>
      </c>
      <c r="T31" s="13">
        <f>[27]Junho!$G$23</f>
        <v>27</v>
      </c>
      <c r="U31" s="13">
        <f>[27]Junho!$G$24</f>
        <v>23</v>
      </c>
      <c r="V31" s="13">
        <f>[27]Junho!$G$25</f>
        <v>31</v>
      </c>
      <c r="W31" s="13">
        <f>[27]Junho!$G$26</f>
        <v>29</v>
      </c>
      <c r="X31" s="13">
        <f>[27]Junho!$G$27</f>
        <v>25</v>
      </c>
      <c r="Y31" s="13">
        <f>[27]Junho!$G$28</f>
        <v>24</v>
      </c>
      <c r="Z31" s="13">
        <f>[27]Junho!$G$29</f>
        <v>21</v>
      </c>
      <c r="AA31" s="13">
        <f>[27]Junho!$G$30</f>
        <v>22</v>
      </c>
      <c r="AB31" s="13">
        <f>[27]Junho!$G$31</f>
        <v>23</v>
      </c>
      <c r="AC31" s="13">
        <f>[27]Junho!$G$32</f>
        <v>24</v>
      </c>
      <c r="AD31" s="13">
        <f>[27]Junho!$G$33</f>
        <v>22</v>
      </c>
      <c r="AE31" s="13">
        <f>[27]Junho!$G$34</f>
        <v>26</v>
      </c>
      <c r="AF31" s="83">
        <f>MIN(B31:AE31)</f>
        <v>21</v>
      </c>
      <c r="AG31" s="77">
        <f>AVERAGE(B31:AE31)</f>
        <v>44.6</v>
      </c>
      <c r="AJ31" t="s">
        <v>54</v>
      </c>
    </row>
    <row r="32" spans="1:37" ht="17.100000000000001" customHeight="1" x14ac:dyDescent="0.2">
      <c r="A32" s="135" t="s">
        <v>20</v>
      </c>
      <c r="B32" s="13">
        <f>[28]Junho!$G$5</f>
        <v>35</v>
      </c>
      <c r="C32" s="13">
        <f>[28]Junho!$G$6</f>
        <v>36</v>
      </c>
      <c r="D32" s="13">
        <f>[28]Junho!$G$7</f>
        <v>53</v>
      </c>
      <c r="E32" s="13">
        <f>[28]Junho!$G$8</f>
        <v>54</v>
      </c>
      <c r="F32" s="13">
        <f>[28]Junho!$G$9</f>
        <v>48</v>
      </c>
      <c r="G32" s="13">
        <f>[28]Junho!$G$10</f>
        <v>51</v>
      </c>
      <c r="H32" s="13">
        <f>[28]Junho!$G$11</f>
        <v>50</v>
      </c>
      <c r="I32" s="13">
        <f>[28]Junho!$G$12</f>
        <v>48</v>
      </c>
      <c r="J32" s="13">
        <f>[28]Junho!$G$13</f>
        <v>35</v>
      </c>
      <c r="K32" s="13">
        <f>[28]Junho!$G$14</f>
        <v>39</v>
      </c>
      <c r="L32" s="13">
        <f>[28]Junho!$G$15</f>
        <v>30</v>
      </c>
      <c r="M32" s="13">
        <f>[28]Junho!$G$16</f>
        <v>29</v>
      </c>
      <c r="N32" s="13">
        <f>[28]Junho!$G$17</f>
        <v>69</v>
      </c>
      <c r="O32" s="13">
        <f>[28]Junho!$G$18</f>
        <v>31</v>
      </c>
      <c r="P32" s="13">
        <f>[28]Junho!$G$19</f>
        <v>44</v>
      </c>
      <c r="Q32" s="13">
        <f>[28]Junho!$G$20</f>
        <v>42</v>
      </c>
      <c r="R32" s="13">
        <f>[28]Junho!$G$21</f>
        <v>38</v>
      </c>
      <c r="S32" s="13">
        <f>[28]Junho!$G$22</f>
        <v>34</v>
      </c>
      <c r="T32" s="13">
        <f>[28]Junho!$G$23</f>
        <v>33</v>
      </c>
      <c r="U32" s="13">
        <f>[28]Junho!$G$24</f>
        <v>24</v>
      </c>
      <c r="V32" s="13">
        <f>[28]Junho!$G$25</f>
        <v>28</v>
      </c>
      <c r="W32" s="13">
        <f>[28]Junho!$G$26</f>
        <v>20</v>
      </c>
      <c r="X32" s="13">
        <f>[28]Junho!$G$27</f>
        <v>22</v>
      </c>
      <c r="Y32" s="13">
        <f>[28]Junho!$G$28</f>
        <v>21</v>
      </c>
      <c r="Z32" s="13">
        <f>[28]Junho!$G$29</f>
        <v>18</v>
      </c>
      <c r="AA32" s="13">
        <f>[28]Junho!$G$30</f>
        <v>20</v>
      </c>
      <c r="AB32" s="13">
        <f>[28]Junho!$G$31</f>
        <v>15</v>
      </c>
      <c r="AC32" s="13">
        <f>[28]Junho!$G$32</f>
        <v>21</v>
      </c>
      <c r="AD32" s="13">
        <f>[28]Junho!$G$33</f>
        <v>22</v>
      </c>
      <c r="AE32" s="13">
        <f>[28]Junho!$G$34</f>
        <v>23</v>
      </c>
      <c r="AF32" s="83">
        <f>MIN(B32:AE32)</f>
        <v>15</v>
      </c>
      <c r="AG32" s="77">
        <f>AVERAGE(B32:AE32)</f>
        <v>34.43333333333333</v>
      </c>
    </row>
    <row r="33" spans="1:33" ht="17.100000000000001" customHeight="1" x14ac:dyDescent="0.2">
      <c r="A33" s="51" t="s">
        <v>147</v>
      </c>
      <c r="B33" s="13">
        <f>[29]Junho!$G$5</f>
        <v>59</v>
      </c>
      <c r="C33" s="13">
        <f>[29]Junho!$G$6</f>
        <v>76</v>
      </c>
      <c r="D33" s="13">
        <f>[29]Junho!$G$7</f>
        <v>76</v>
      </c>
      <c r="E33" s="13">
        <f>[29]Junho!$G$8</f>
        <v>83</v>
      </c>
      <c r="F33" s="13">
        <f>[29]Junho!$G$9</f>
        <v>72</v>
      </c>
      <c r="G33" s="13">
        <f>[29]Junho!$G$10</f>
        <v>56</v>
      </c>
      <c r="H33" s="13">
        <f>[29]Junho!$G$11</f>
        <v>82</v>
      </c>
      <c r="I33" s="13">
        <f>[29]Junho!$G$12</f>
        <v>49</v>
      </c>
      <c r="J33" s="13">
        <f>[29]Junho!$G$13</f>
        <v>48</v>
      </c>
      <c r="K33" s="13">
        <f>[29]Junho!$G$14</f>
        <v>48</v>
      </c>
      <c r="L33" s="13">
        <f>[29]Junho!$G$15</f>
        <v>47</v>
      </c>
      <c r="M33" s="13">
        <f>[29]Junho!$G$16</f>
        <v>70</v>
      </c>
      <c r="N33" s="13" t="str">
        <f>[29]Junho!$G$17</f>
        <v>*</v>
      </c>
      <c r="O33" s="13" t="str">
        <f>[29]Junho!$G$18</f>
        <v>*</v>
      </c>
      <c r="P33" s="13" t="str">
        <f>[29]Junho!$G$19</f>
        <v>*</v>
      </c>
      <c r="Q33" s="13" t="str">
        <f>[29]Junho!$G$20</f>
        <v>*</v>
      </c>
      <c r="R33" s="13" t="str">
        <f>[29]Junho!$G$21</f>
        <v>*</v>
      </c>
      <c r="S33" s="13" t="str">
        <f>[29]Junho!$G$22</f>
        <v>*</v>
      </c>
      <c r="T33" s="13" t="str">
        <f>[29]Junho!$G$23</f>
        <v>*</v>
      </c>
      <c r="U33" s="13" t="str">
        <f>[29]Junho!$G$24</f>
        <v>*</v>
      </c>
      <c r="V33" s="13" t="str">
        <f>[29]Junho!$G$25</f>
        <v>*</v>
      </c>
      <c r="W33" s="13" t="str">
        <f>[29]Junho!$G$26</f>
        <v>*</v>
      </c>
      <c r="X33" s="13" t="str">
        <f>[29]Junho!$G$27</f>
        <v>*</v>
      </c>
      <c r="Y33" s="13" t="str">
        <f>[29]Junho!$G$28</f>
        <v>*</v>
      </c>
      <c r="Z33" s="13" t="str">
        <f>[29]Junho!$G$29</f>
        <v>*</v>
      </c>
      <c r="AA33" s="13" t="str">
        <f>[29]Junho!$G$30</f>
        <v>*</v>
      </c>
      <c r="AB33" s="13" t="str">
        <f>[29]Junho!$G$31</f>
        <v>*</v>
      </c>
      <c r="AC33" s="13" t="str">
        <f>[29]Junho!$G$32</f>
        <v>*</v>
      </c>
      <c r="AD33" s="13" t="str">
        <f>[29]Junho!$G$33</f>
        <v>*</v>
      </c>
      <c r="AE33" s="13" t="str">
        <f>[29]Junho!$G$34</f>
        <v>*</v>
      </c>
      <c r="AF33" s="82">
        <f t="shared" ref="AF33:AF41" si="11">MIN(B33:AE33)</f>
        <v>47</v>
      </c>
      <c r="AG33" s="76">
        <f t="shared" ref="AG33:AG41" si="12">AVERAGE(B33:AE33)</f>
        <v>63.833333333333336</v>
      </c>
    </row>
    <row r="34" spans="1:33" ht="17.100000000000001" customHeight="1" x14ac:dyDescent="0.2">
      <c r="A34" s="51" t="s">
        <v>148</v>
      </c>
      <c r="B34" s="13">
        <f>[30]Junho!$G$5</f>
        <v>77</v>
      </c>
      <c r="C34" s="13">
        <f>[30]Junho!$G$6</f>
        <v>98</v>
      </c>
      <c r="D34" s="13">
        <f>[30]Junho!$G$7</f>
        <v>99</v>
      </c>
      <c r="E34" s="13">
        <f>[30]Junho!$G$8</f>
        <v>92</v>
      </c>
      <c r="F34" s="13">
        <f>[30]Junho!$G$9</f>
        <v>98</v>
      </c>
      <c r="G34" s="13">
        <f>[30]Junho!$G$10</f>
        <v>80</v>
      </c>
      <c r="H34" s="13">
        <f>[30]Junho!$G$11</f>
        <v>80</v>
      </c>
      <c r="I34" s="13">
        <f>[30]Junho!$G$12</f>
        <v>55</v>
      </c>
      <c r="J34" s="13">
        <f>[30]Junho!$G$13</f>
        <v>69</v>
      </c>
      <c r="K34" s="13">
        <f>[30]Junho!$G$14</f>
        <v>56</v>
      </c>
      <c r="L34" s="13">
        <f>[30]Junho!$G$15</f>
        <v>60</v>
      </c>
      <c r="M34" s="13">
        <f>[30]Junho!$G$16</f>
        <v>66</v>
      </c>
      <c r="N34" s="13" t="str">
        <f>[30]Junho!$G$17</f>
        <v>*</v>
      </c>
      <c r="O34" s="13" t="str">
        <f>[30]Junho!$G$18</f>
        <v>*</v>
      </c>
      <c r="P34" s="13" t="str">
        <f>[30]Junho!$G$19</f>
        <v>*</v>
      </c>
      <c r="Q34" s="13" t="str">
        <f>[30]Junho!$G$20</f>
        <v>*</v>
      </c>
      <c r="R34" s="13" t="str">
        <f>[30]Junho!$G$21</f>
        <v>*</v>
      </c>
      <c r="S34" s="13" t="str">
        <f>[30]Junho!$G$22</f>
        <v>*</v>
      </c>
      <c r="T34" s="13" t="str">
        <f>[30]Junho!$G$23</f>
        <v>*</v>
      </c>
      <c r="U34" s="13" t="str">
        <f>[30]Junho!$G$24</f>
        <v>*</v>
      </c>
      <c r="V34" s="13" t="str">
        <f>[30]Junho!$G$25</f>
        <v>*</v>
      </c>
      <c r="W34" s="13" t="str">
        <f>[30]Junho!$G$26</f>
        <v>*</v>
      </c>
      <c r="X34" s="13" t="str">
        <f>[30]Junho!$G$27</f>
        <v>*</v>
      </c>
      <c r="Y34" s="13" t="str">
        <f>[30]Junho!$G$28</f>
        <v>*</v>
      </c>
      <c r="Z34" s="13" t="str">
        <f>[30]Junho!$G$29</f>
        <v>*</v>
      </c>
      <c r="AA34" s="13" t="str">
        <f>[30]Junho!$G$30</f>
        <v>*</v>
      </c>
      <c r="AB34" s="13" t="str">
        <f>[30]Junho!$G$31</f>
        <v>*</v>
      </c>
      <c r="AC34" s="13" t="str">
        <f>[30]Junho!$G$32</f>
        <v>*</v>
      </c>
      <c r="AD34" s="13" t="str">
        <f>[30]Junho!$G$33</f>
        <v>*</v>
      </c>
      <c r="AE34" s="13" t="str">
        <f>[30]Junho!$G$34</f>
        <v>*</v>
      </c>
      <c r="AF34" s="83">
        <f t="shared" si="11"/>
        <v>55</v>
      </c>
      <c r="AG34" s="77">
        <f t="shared" si="12"/>
        <v>77.5</v>
      </c>
    </row>
    <row r="35" spans="1:33" ht="17.100000000000001" customHeight="1" x14ac:dyDescent="0.2">
      <c r="A35" s="51" t="s">
        <v>149</v>
      </c>
      <c r="B35" s="13">
        <f>[31]Junho!$G$5</f>
        <v>61</v>
      </c>
      <c r="C35" s="13">
        <f>[31]Junho!$G$6</f>
        <v>89</v>
      </c>
      <c r="D35" s="13">
        <f>[31]Junho!$G$7</f>
        <v>64</v>
      </c>
      <c r="E35" s="13">
        <f>[31]Junho!$G$8</f>
        <v>63</v>
      </c>
      <c r="F35" s="13">
        <f>[31]Junho!$G$9</f>
        <v>72</v>
      </c>
      <c r="G35" s="13">
        <f>[31]Junho!$G$10</f>
        <v>69</v>
      </c>
      <c r="H35" s="13">
        <f>[31]Junho!$G$11</f>
        <v>74</v>
      </c>
      <c r="I35" s="13">
        <f>[31]Junho!$G$12</f>
        <v>54</v>
      </c>
      <c r="J35" s="13">
        <f>[31]Junho!$G$13</f>
        <v>43</v>
      </c>
      <c r="K35" s="13">
        <f>[31]Junho!$G$14</f>
        <v>46</v>
      </c>
      <c r="L35" s="13">
        <f>[31]Junho!$G$15</f>
        <v>48</v>
      </c>
      <c r="M35" s="13">
        <f>[31]Junho!$G$16</f>
        <v>57</v>
      </c>
      <c r="N35" s="13" t="str">
        <f>[31]Junho!$G$17</f>
        <v>*</v>
      </c>
      <c r="O35" s="13" t="str">
        <f>[31]Junho!$G$18</f>
        <v>*</v>
      </c>
      <c r="P35" s="13" t="str">
        <f>[31]Junho!$G$19</f>
        <v>*</v>
      </c>
      <c r="Q35" s="13" t="str">
        <f>[31]Junho!$G$20</f>
        <v>*</v>
      </c>
      <c r="R35" s="13" t="str">
        <f>[31]Junho!$G$21</f>
        <v>*</v>
      </c>
      <c r="S35" s="13" t="str">
        <f>[31]Junho!$G$22</f>
        <v>*</v>
      </c>
      <c r="T35" s="13" t="str">
        <f>[31]Junho!$G$23</f>
        <v>*</v>
      </c>
      <c r="U35" s="13" t="str">
        <f>[31]Junho!$G$24</f>
        <v>*</v>
      </c>
      <c r="V35" s="13" t="str">
        <f>[31]Junho!$G$25</f>
        <v>*</v>
      </c>
      <c r="W35" s="13" t="str">
        <f>[31]Junho!$G$26</f>
        <v>*</v>
      </c>
      <c r="X35" s="13" t="str">
        <f>[31]Junho!$G$27</f>
        <v>*</v>
      </c>
      <c r="Y35" s="13" t="str">
        <f>[31]Junho!$G$28</f>
        <v>*</v>
      </c>
      <c r="Z35" s="13" t="str">
        <f>[31]Junho!$G$29</f>
        <v>*</v>
      </c>
      <c r="AA35" s="13" t="str">
        <f>[31]Junho!$G$30</f>
        <v>*</v>
      </c>
      <c r="AB35" s="13" t="str">
        <f>[31]Junho!$G$31</f>
        <v>*</v>
      </c>
      <c r="AC35" s="13" t="str">
        <f>[31]Junho!$G$32</f>
        <v>*</v>
      </c>
      <c r="AD35" s="13" t="str">
        <f>[31]Junho!$G$33</f>
        <v>*</v>
      </c>
      <c r="AE35" s="13" t="str">
        <f>[31]Junho!$G$34</f>
        <v>*</v>
      </c>
      <c r="AF35" s="83">
        <f t="shared" si="11"/>
        <v>43</v>
      </c>
      <c r="AG35" s="77">
        <f t="shared" si="12"/>
        <v>61.666666666666664</v>
      </c>
    </row>
    <row r="36" spans="1:33" ht="17.100000000000001" customHeight="1" x14ac:dyDescent="0.2">
      <c r="A36" s="51" t="s">
        <v>150</v>
      </c>
      <c r="B36" s="13" t="str">
        <f>[32]Junho!$G$5</f>
        <v>*</v>
      </c>
      <c r="C36" s="13" t="str">
        <f>[32]Junho!$G$6</f>
        <v>*</v>
      </c>
      <c r="D36" s="13" t="str">
        <f>[32]Junho!$G$7</f>
        <v>*</v>
      </c>
      <c r="E36" s="13" t="str">
        <f>[32]Junho!$G$8</f>
        <v>*</v>
      </c>
      <c r="F36" s="13" t="str">
        <f>[32]Junho!$G$9</f>
        <v>*</v>
      </c>
      <c r="G36" s="13" t="str">
        <f>[32]Junho!$G$10</f>
        <v>*</v>
      </c>
      <c r="H36" s="13" t="str">
        <f>[32]Junho!$G$11</f>
        <v>*</v>
      </c>
      <c r="I36" s="13" t="str">
        <f>[32]Junho!$G$12</f>
        <v>*</v>
      </c>
      <c r="J36" s="13" t="str">
        <f>[32]Junho!$G$13</f>
        <v>*</v>
      </c>
      <c r="K36" s="13" t="str">
        <f>[32]Junho!$G$14</f>
        <v>*</v>
      </c>
      <c r="L36" s="13" t="str">
        <f>[32]Junho!$G$15</f>
        <v>*</v>
      </c>
      <c r="M36" s="13" t="str">
        <f>[32]Junho!$G$16</f>
        <v>*</v>
      </c>
      <c r="N36" s="13" t="str">
        <f>[32]Junho!$G$17</f>
        <v>*</v>
      </c>
      <c r="O36" s="13" t="str">
        <f>[32]Junho!$G$18</f>
        <v>*</v>
      </c>
      <c r="P36" s="13" t="str">
        <f>[32]Junho!$G$19</f>
        <v>*</v>
      </c>
      <c r="Q36" s="13" t="str">
        <f>[32]Junho!$G$20</f>
        <v>*</v>
      </c>
      <c r="R36" s="13" t="str">
        <f>[32]Junho!$G$21</f>
        <v>*</v>
      </c>
      <c r="S36" s="13" t="str">
        <f>[32]Junho!$G$22</f>
        <v>*</v>
      </c>
      <c r="T36" s="13" t="str">
        <f>[32]Junho!$G$23</f>
        <v>*</v>
      </c>
      <c r="U36" s="13" t="str">
        <f>[32]Junho!$G$24</f>
        <v>*</v>
      </c>
      <c r="V36" s="13" t="str">
        <f>[32]Junho!$G$25</f>
        <v>*</v>
      </c>
      <c r="W36" s="13" t="str">
        <f>[32]Junho!$G$26</f>
        <v>*</v>
      </c>
      <c r="X36" s="13" t="str">
        <f>[32]Junho!$G$27</f>
        <v>*</v>
      </c>
      <c r="Y36" s="13" t="str">
        <f>[32]Junho!$G$28</f>
        <v>*</v>
      </c>
      <c r="Z36" s="13" t="str">
        <f>[32]Junho!$G$29</f>
        <v>*</v>
      </c>
      <c r="AA36" s="13" t="str">
        <f>[32]Junho!$G$30</f>
        <v>*</v>
      </c>
      <c r="AB36" s="13" t="str">
        <f>[32]Junho!$G$31</f>
        <v>*</v>
      </c>
      <c r="AC36" s="13" t="str">
        <f>[32]Junho!$G$32</f>
        <v>*</v>
      </c>
      <c r="AD36" s="13" t="str">
        <f>[32]Junho!$G$33</f>
        <v>*</v>
      </c>
      <c r="AE36" s="13" t="str">
        <f>[32]Junho!$G$34</f>
        <v>*</v>
      </c>
      <c r="AF36" s="83" t="s">
        <v>131</v>
      </c>
      <c r="AG36" s="77" t="s">
        <v>131</v>
      </c>
    </row>
    <row r="37" spans="1:33" ht="17.100000000000001" customHeight="1" x14ac:dyDescent="0.2">
      <c r="A37" s="51" t="s">
        <v>151</v>
      </c>
      <c r="B37" s="13">
        <f>[33]Junho!$G$5</f>
        <v>47</v>
      </c>
      <c r="C37" s="13">
        <f>[33]Junho!$G$6</f>
        <v>54</v>
      </c>
      <c r="D37" s="13">
        <f>[33]Junho!$G$7</f>
        <v>60</v>
      </c>
      <c r="E37" s="13">
        <f>[33]Junho!$G$8</f>
        <v>64</v>
      </c>
      <c r="F37" s="13">
        <f>[33]Junho!$G$9</f>
        <v>55</v>
      </c>
      <c r="G37" s="13">
        <f>[33]Junho!$G$10</f>
        <v>60</v>
      </c>
      <c r="H37" s="13">
        <f>[33]Junho!$G$11</f>
        <v>53</v>
      </c>
      <c r="I37" s="13">
        <f>[33]Junho!$G$12</f>
        <v>51</v>
      </c>
      <c r="J37" s="13">
        <f>[33]Junho!$G$13</f>
        <v>43</v>
      </c>
      <c r="K37" s="13">
        <f>[33]Junho!$G$14</f>
        <v>40</v>
      </c>
      <c r="L37" s="13">
        <f>[33]Junho!$G$15</f>
        <v>37</v>
      </c>
      <c r="M37" s="13">
        <f>[33]Junho!$G$16</f>
        <v>46</v>
      </c>
      <c r="N37" s="13" t="str">
        <f>[33]Junho!$G$17</f>
        <v>*</v>
      </c>
      <c r="O37" s="13" t="str">
        <f>[33]Junho!$G$18</f>
        <v>*</v>
      </c>
      <c r="P37" s="13" t="str">
        <f>[33]Junho!$G$19</f>
        <v>*</v>
      </c>
      <c r="Q37" s="13" t="str">
        <f>[33]Junho!$G$20</f>
        <v>*</v>
      </c>
      <c r="R37" s="13" t="str">
        <f>[33]Junho!$G$21</f>
        <v>*</v>
      </c>
      <c r="S37" s="13" t="str">
        <f>[33]Junho!$G$22</f>
        <v>*</v>
      </c>
      <c r="T37" s="13" t="str">
        <f>[33]Junho!$G$23</f>
        <v>*</v>
      </c>
      <c r="U37" s="13" t="str">
        <f>[33]Junho!$G$24</f>
        <v>*</v>
      </c>
      <c r="V37" s="13" t="str">
        <f>[33]Junho!$G$25</f>
        <v>*</v>
      </c>
      <c r="W37" s="13" t="str">
        <f>[33]Junho!$G$26</f>
        <v>*</v>
      </c>
      <c r="X37" s="13" t="str">
        <f>[33]Junho!$G$27</f>
        <v>*</v>
      </c>
      <c r="Y37" s="13" t="str">
        <f>[33]Junho!$G$28</f>
        <v>*</v>
      </c>
      <c r="Z37" s="13" t="str">
        <f>[33]Junho!$G$29</f>
        <v>*</v>
      </c>
      <c r="AA37" s="13" t="str">
        <f>[33]Junho!$G$30</f>
        <v>*</v>
      </c>
      <c r="AB37" s="13" t="str">
        <f>[33]Junho!$G$31</f>
        <v>*</v>
      </c>
      <c r="AC37" s="13" t="str">
        <f>[33]Junho!$G$32</f>
        <v>*</v>
      </c>
      <c r="AD37" s="13" t="str">
        <f>[33]Junho!$G$33</f>
        <v>*</v>
      </c>
      <c r="AE37" s="13" t="str">
        <f>[33]Junho!$G$34</f>
        <v>*</v>
      </c>
      <c r="AF37" s="83">
        <f t="shared" si="11"/>
        <v>37</v>
      </c>
      <c r="AG37" s="77">
        <f t="shared" si="12"/>
        <v>50.833333333333336</v>
      </c>
    </row>
    <row r="38" spans="1:33" ht="17.100000000000001" customHeight="1" x14ac:dyDescent="0.2">
      <c r="A38" s="51" t="s">
        <v>152</v>
      </c>
      <c r="B38" s="13">
        <f>[34]Junho!$G$5</f>
        <v>67</v>
      </c>
      <c r="C38" s="13">
        <f>[34]Junho!$G$6</f>
        <v>78</v>
      </c>
      <c r="D38" s="13">
        <f>[34]Junho!$G$7</f>
        <v>85</v>
      </c>
      <c r="E38" s="13">
        <f>[34]Junho!$G$8</f>
        <v>90</v>
      </c>
      <c r="F38" s="13">
        <f>[34]Junho!$G$9</f>
        <v>88</v>
      </c>
      <c r="G38" s="13">
        <f>[34]Junho!$G$10</f>
        <v>76</v>
      </c>
      <c r="H38" s="13">
        <f>[34]Junho!$G$11</f>
        <v>76</v>
      </c>
      <c r="I38" s="13">
        <f>[34]Junho!$G$12</f>
        <v>50</v>
      </c>
      <c r="J38" s="13">
        <f>[34]Junho!$G$13</f>
        <v>63</v>
      </c>
      <c r="K38" s="13">
        <f>[34]Junho!$G$14</f>
        <v>65</v>
      </c>
      <c r="L38" s="13">
        <f>[34]Junho!$G$15</f>
        <v>65</v>
      </c>
      <c r="M38" s="13">
        <f>[34]Junho!$G$16</f>
        <v>56</v>
      </c>
      <c r="N38" s="13" t="str">
        <f>[34]Junho!$G$17</f>
        <v>*</v>
      </c>
      <c r="O38" s="13" t="str">
        <f>[34]Junho!$G$18</f>
        <v>*</v>
      </c>
      <c r="P38" s="13" t="str">
        <f>[34]Junho!$G$19</f>
        <v>*</v>
      </c>
      <c r="Q38" s="13" t="str">
        <f>[34]Junho!$G$20</f>
        <v>*</v>
      </c>
      <c r="R38" s="13" t="str">
        <f>[34]Junho!$G$21</f>
        <v>*</v>
      </c>
      <c r="S38" s="13" t="str">
        <f>[34]Junho!$G$22</f>
        <v>*</v>
      </c>
      <c r="T38" s="13" t="str">
        <f>[34]Junho!$G$23</f>
        <v>*</v>
      </c>
      <c r="U38" s="13" t="str">
        <f>[34]Junho!$G$24</f>
        <v>*</v>
      </c>
      <c r="V38" s="13" t="str">
        <f>[34]Junho!$G$25</f>
        <v>*</v>
      </c>
      <c r="W38" s="13" t="str">
        <f>[34]Junho!$G$26</f>
        <v>*</v>
      </c>
      <c r="X38" s="13" t="str">
        <f>[34]Junho!$G$27</f>
        <v>*</v>
      </c>
      <c r="Y38" s="13" t="str">
        <f>[34]Junho!$G$28</f>
        <v>*</v>
      </c>
      <c r="Z38" s="13" t="str">
        <f>[34]Junho!$G$29</f>
        <v>*</v>
      </c>
      <c r="AA38" s="13" t="str">
        <f>[34]Junho!$G$30</f>
        <v>*</v>
      </c>
      <c r="AB38" s="13" t="str">
        <f>[34]Junho!$G$31</f>
        <v>*</v>
      </c>
      <c r="AC38" s="13" t="str">
        <f>[34]Junho!$G$32</f>
        <v>*</v>
      </c>
      <c r="AD38" s="13" t="str">
        <f>[34]Junho!$G$33</f>
        <v>*</v>
      </c>
      <c r="AE38" s="13" t="str">
        <f>[34]Junho!$G$34</f>
        <v>*</v>
      </c>
      <c r="AF38" s="83">
        <f t="shared" si="11"/>
        <v>50</v>
      </c>
      <c r="AG38" s="77">
        <f t="shared" si="12"/>
        <v>71.583333333333329</v>
      </c>
    </row>
    <row r="39" spans="1:33" ht="17.100000000000001" customHeight="1" x14ac:dyDescent="0.2">
      <c r="A39" s="51" t="s">
        <v>153</v>
      </c>
      <c r="B39" s="13" t="str">
        <f>[35]Junho!$G$5</f>
        <v>*</v>
      </c>
      <c r="C39" s="13" t="str">
        <f>[35]Junho!$G$6</f>
        <v>*</v>
      </c>
      <c r="D39" s="13" t="str">
        <f>[35]Junho!$G$7</f>
        <v>*</v>
      </c>
      <c r="E39" s="13" t="str">
        <f>[35]Junho!$G$8</f>
        <v>*</v>
      </c>
      <c r="F39" s="13" t="str">
        <f>[35]Junho!$G$9</f>
        <v>*</v>
      </c>
      <c r="G39" s="13">
        <f>[35]Junho!$G$10</f>
        <v>77</v>
      </c>
      <c r="H39" s="13">
        <f>[35]Junho!$G$11</f>
        <v>65</v>
      </c>
      <c r="I39" s="13">
        <f>[35]Junho!$G$12</f>
        <v>58</v>
      </c>
      <c r="J39" s="13">
        <f>[35]Junho!$G$13</f>
        <v>59</v>
      </c>
      <c r="K39" s="13" t="str">
        <f>[35]Junho!$G$14</f>
        <v>*</v>
      </c>
      <c r="L39" s="13" t="str">
        <f>[35]Junho!$G$15</f>
        <v>*</v>
      </c>
      <c r="M39" s="13" t="str">
        <f>[35]Junho!$G$16</f>
        <v>*</v>
      </c>
      <c r="N39" s="13" t="str">
        <f>[35]Junho!$G$17</f>
        <v>*</v>
      </c>
      <c r="O39" s="13" t="str">
        <f>[35]Junho!$G$18</f>
        <v>*</v>
      </c>
      <c r="P39" s="13" t="str">
        <f>[35]Junho!$G$19</f>
        <v>*</v>
      </c>
      <c r="Q39" s="13" t="str">
        <f>[35]Junho!$G$20</f>
        <v>*</v>
      </c>
      <c r="R39" s="13" t="str">
        <f>[35]Junho!$G$21</f>
        <v>*</v>
      </c>
      <c r="S39" s="13" t="str">
        <f>[35]Junho!$G$22</f>
        <v>*</v>
      </c>
      <c r="T39" s="13" t="str">
        <f>[35]Junho!$G$23</f>
        <v>*</v>
      </c>
      <c r="U39" s="13" t="str">
        <f>[35]Junho!$G$24</f>
        <v>*</v>
      </c>
      <c r="V39" s="13" t="str">
        <f>[35]Junho!$G$25</f>
        <v>*</v>
      </c>
      <c r="W39" s="13" t="str">
        <f>[35]Junho!$G$26</f>
        <v>*</v>
      </c>
      <c r="X39" s="13" t="str">
        <f>[35]Junho!$G$27</f>
        <v>*</v>
      </c>
      <c r="Y39" s="13" t="str">
        <f>[35]Junho!$G$28</f>
        <v>*</v>
      </c>
      <c r="Z39" s="13" t="str">
        <f>[35]Junho!$G$29</f>
        <v>*</v>
      </c>
      <c r="AA39" s="13" t="str">
        <f>[35]Junho!$G$30</f>
        <v>*</v>
      </c>
      <c r="AB39" s="13" t="str">
        <f>[35]Junho!$G$31</f>
        <v>*</v>
      </c>
      <c r="AC39" s="13" t="str">
        <f>[35]Junho!$G$32</f>
        <v>*</v>
      </c>
      <c r="AD39" s="13" t="str">
        <f>[35]Junho!$G$33</f>
        <v>*</v>
      </c>
      <c r="AE39" s="13" t="str">
        <f>[35]Junho!$G$34</f>
        <v>*</v>
      </c>
      <c r="AF39" s="83">
        <f t="shared" si="11"/>
        <v>58</v>
      </c>
      <c r="AG39" s="77">
        <f t="shared" si="12"/>
        <v>64.75</v>
      </c>
    </row>
    <row r="40" spans="1:33" ht="17.100000000000001" customHeight="1" x14ac:dyDescent="0.2">
      <c r="A40" s="51" t="s">
        <v>154</v>
      </c>
      <c r="B40" s="13" t="str">
        <f>[36]Junho!$G$5</f>
        <v>*</v>
      </c>
      <c r="C40" s="13" t="str">
        <f>[36]Junho!$G$6</f>
        <v>*</v>
      </c>
      <c r="D40" s="13" t="str">
        <f>[36]Junho!$G$7</f>
        <v>*</v>
      </c>
      <c r="E40" s="13" t="str">
        <f>[36]Junho!$G$8</f>
        <v>*</v>
      </c>
      <c r="F40" s="13" t="str">
        <f>[36]Junho!$G$9</f>
        <v>*</v>
      </c>
      <c r="G40" s="13" t="str">
        <f>[36]Junho!$G$10</f>
        <v>*</v>
      </c>
      <c r="H40" s="13" t="str">
        <f>[36]Junho!$G$11</f>
        <v>*</v>
      </c>
      <c r="I40" s="13" t="str">
        <f>[36]Junho!$G$12</f>
        <v>*</v>
      </c>
      <c r="J40" s="13" t="str">
        <f>[36]Junho!$G$13</f>
        <v>*</v>
      </c>
      <c r="K40" s="13" t="str">
        <f>[36]Junho!$G$14</f>
        <v>*</v>
      </c>
      <c r="L40" s="13" t="str">
        <f>[36]Junho!$G$15</f>
        <v>*</v>
      </c>
      <c r="M40" s="13" t="str">
        <f>[36]Junho!$G$16</f>
        <v>*</v>
      </c>
      <c r="N40" s="13" t="str">
        <f>[36]Junho!$G$17</f>
        <v>*</v>
      </c>
      <c r="O40" s="13" t="str">
        <f>[36]Junho!$G$18</f>
        <v>*</v>
      </c>
      <c r="P40" s="13" t="str">
        <f>[36]Junho!$G$19</f>
        <v>*</v>
      </c>
      <c r="Q40" s="13" t="str">
        <f>[36]Junho!$G$20</f>
        <v>*</v>
      </c>
      <c r="R40" s="13" t="str">
        <f>[36]Junho!$G$21</f>
        <v>*</v>
      </c>
      <c r="S40" s="13" t="str">
        <f>[36]Junho!$G$22</f>
        <v>*</v>
      </c>
      <c r="T40" s="13" t="str">
        <f>[36]Junho!$G$23</f>
        <v>*</v>
      </c>
      <c r="U40" s="13" t="str">
        <f>[36]Junho!$G$24</f>
        <v>*</v>
      </c>
      <c r="V40" s="13" t="str">
        <f>[36]Junho!$G$25</f>
        <v>*</v>
      </c>
      <c r="W40" s="13" t="str">
        <f>[36]Junho!$G$26</f>
        <v>*</v>
      </c>
      <c r="X40" s="13" t="str">
        <f>[36]Junho!$G$27</f>
        <v>*</v>
      </c>
      <c r="Y40" s="13" t="str">
        <f>[36]Junho!$G$28</f>
        <v>*</v>
      </c>
      <c r="Z40" s="13" t="str">
        <f>[36]Junho!$G$29</f>
        <v>*</v>
      </c>
      <c r="AA40" s="13" t="str">
        <f>[36]Junho!$G$30</f>
        <v>*</v>
      </c>
      <c r="AB40" s="13" t="str">
        <f>[36]Junho!$G$31</f>
        <v>*</v>
      </c>
      <c r="AC40" s="13" t="str">
        <f>[36]Junho!$G$32</f>
        <v>*</v>
      </c>
      <c r="AD40" s="13" t="str">
        <f>[36]Junho!$G$33</f>
        <v>*</v>
      </c>
      <c r="AE40" s="13" t="str">
        <f>[36]Junho!$G$34</f>
        <v>*</v>
      </c>
      <c r="AF40" s="83" t="s">
        <v>131</v>
      </c>
      <c r="AG40" s="77" t="s">
        <v>131</v>
      </c>
    </row>
    <row r="41" spans="1:33" ht="17.100000000000001" customHeight="1" x14ac:dyDescent="0.2">
      <c r="A41" s="51" t="s">
        <v>155</v>
      </c>
      <c r="B41" s="13">
        <f>[37]Junho!$G$5</f>
        <v>55</v>
      </c>
      <c r="C41" s="13">
        <f>[37]Junho!$G$6</f>
        <v>89</v>
      </c>
      <c r="D41" s="13">
        <f>[37]Junho!$G$7</f>
        <v>81</v>
      </c>
      <c r="E41" s="13">
        <f>[37]Junho!$G$8</f>
        <v>79</v>
      </c>
      <c r="F41" s="13">
        <f>[37]Junho!$G$9</f>
        <v>85</v>
      </c>
      <c r="G41" s="13">
        <f>[37]Junho!$G$10</f>
        <v>65</v>
      </c>
      <c r="H41" s="13">
        <f>[37]Junho!$G$11</f>
        <v>66</v>
      </c>
      <c r="I41" s="13">
        <f>[37]Junho!$G$12</f>
        <v>39</v>
      </c>
      <c r="J41" s="13">
        <f>[37]Junho!$G$13</f>
        <v>58</v>
      </c>
      <c r="K41" s="13">
        <f>[37]Junho!$G$14</f>
        <v>56</v>
      </c>
      <c r="L41" s="13">
        <f>[37]Junho!$G$15</f>
        <v>70</v>
      </c>
      <c r="M41" s="13">
        <f>[37]Junho!$G$16</f>
        <v>54</v>
      </c>
      <c r="N41" s="13" t="str">
        <f>[37]Junho!$G$17</f>
        <v>*</v>
      </c>
      <c r="O41" s="13" t="str">
        <f>[37]Junho!$G$18</f>
        <v>*</v>
      </c>
      <c r="P41" s="13" t="str">
        <f>[37]Junho!$G$19</f>
        <v>*</v>
      </c>
      <c r="Q41" s="13" t="str">
        <f>[37]Junho!$G$20</f>
        <v>*</v>
      </c>
      <c r="R41" s="13" t="str">
        <f>[37]Junho!$G$21</f>
        <v>*</v>
      </c>
      <c r="S41" s="13" t="str">
        <f>[37]Junho!$G$22</f>
        <v>*</v>
      </c>
      <c r="T41" s="13" t="str">
        <f>[37]Junho!$G$23</f>
        <v>*</v>
      </c>
      <c r="U41" s="13" t="str">
        <f>[37]Junho!$G$24</f>
        <v>*</v>
      </c>
      <c r="V41" s="13" t="str">
        <f>[37]Junho!$G$25</f>
        <v>*</v>
      </c>
      <c r="W41" s="13" t="str">
        <f>[37]Junho!$G$26</f>
        <v>*</v>
      </c>
      <c r="X41" s="13" t="str">
        <f>[37]Junho!$G$27</f>
        <v>*</v>
      </c>
      <c r="Y41" s="13" t="str">
        <f>[37]Junho!$G$28</f>
        <v>*</v>
      </c>
      <c r="Z41" s="13" t="str">
        <f>[37]Junho!$G$29</f>
        <v>*</v>
      </c>
      <c r="AA41" s="13" t="str">
        <f>[37]Junho!$G$30</f>
        <v>*</v>
      </c>
      <c r="AB41" s="13" t="str">
        <f>[37]Junho!$G$31</f>
        <v>*</v>
      </c>
      <c r="AC41" s="13" t="str">
        <f>[37]Junho!$G$32</f>
        <v>*</v>
      </c>
      <c r="AD41" s="13" t="str">
        <f>[37]Junho!$G$33</f>
        <v>*</v>
      </c>
      <c r="AE41" s="13" t="str">
        <f>[37]Junho!$G$34</f>
        <v>*</v>
      </c>
      <c r="AF41" s="83">
        <f t="shared" si="11"/>
        <v>39</v>
      </c>
      <c r="AG41" s="77">
        <f t="shared" si="12"/>
        <v>66.416666666666671</v>
      </c>
    </row>
    <row r="42" spans="1:33" ht="17.100000000000001" customHeight="1" x14ac:dyDescent="0.2">
      <c r="A42" s="51" t="s">
        <v>156</v>
      </c>
      <c r="B42" s="13">
        <f>[38]Junho!$G$5</f>
        <v>64</v>
      </c>
      <c r="C42" s="13">
        <f>[38]Junho!$G$6</f>
        <v>80</v>
      </c>
      <c r="D42" s="13">
        <f>[38]Junho!$G$7</f>
        <v>78</v>
      </c>
      <c r="E42" s="13">
        <f>[38]Junho!$G$8</f>
        <v>76</v>
      </c>
      <c r="F42" s="13">
        <f>[38]Junho!$G$9</f>
        <v>76</v>
      </c>
      <c r="G42" s="13">
        <f>[38]Junho!$G$10</f>
        <v>61</v>
      </c>
      <c r="H42" s="13">
        <f>[38]Junho!$G$11</f>
        <v>78</v>
      </c>
      <c r="I42" s="13">
        <f>[38]Junho!$G$12</f>
        <v>51</v>
      </c>
      <c r="J42" s="13">
        <f>[38]Junho!$G$13</f>
        <v>55</v>
      </c>
      <c r="K42" s="13">
        <f>[38]Junho!$G$14</f>
        <v>61</v>
      </c>
      <c r="L42" s="13">
        <f>[38]Junho!$G$15</f>
        <v>59</v>
      </c>
      <c r="M42" s="13">
        <f>[38]Junho!$G$16</f>
        <v>70</v>
      </c>
      <c r="N42" s="13" t="str">
        <f>[38]Junho!$G$17</f>
        <v>*</v>
      </c>
      <c r="O42" s="13" t="str">
        <f>[38]Junho!$G$18</f>
        <v>*</v>
      </c>
      <c r="P42" s="13" t="str">
        <f>[38]Junho!$G$19</f>
        <v>*</v>
      </c>
      <c r="Q42" s="13" t="str">
        <f>[38]Junho!$G$20</f>
        <v>*</v>
      </c>
      <c r="R42" s="13" t="str">
        <f>[38]Junho!$G$21</f>
        <v>*</v>
      </c>
      <c r="S42" s="13" t="str">
        <f>[38]Junho!$G$22</f>
        <v>*</v>
      </c>
      <c r="T42" s="13" t="str">
        <f>[38]Junho!$G$23</f>
        <v>*</v>
      </c>
      <c r="U42" s="13" t="str">
        <f>[38]Junho!$G$24</f>
        <v>*</v>
      </c>
      <c r="V42" s="13" t="str">
        <f>[38]Junho!$G$25</f>
        <v>*</v>
      </c>
      <c r="W42" s="13" t="str">
        <f>[38]Junho!$G$26</f>
        <v>*</v>
      </c>
      <c r="X42" s="13" t="str">
        <f>[38]Junho!$G$27</f>
        <v>*</v>
      </c>
      <c r="Y42" s="13" t="str">
        <f>[38]Junho!$G$28</f>
        <v>*</v>
      </c>
      <c r="Z42" s="13" t="str">
        <f>[38]Junho!$G$29</f>
        <v>*</v>
      </c>
      <c r="AA42" s="13" t="str">
        <f>[38]Junho!$G$30</f>
        <v>*</v>
      </c>
      <c r="AB42" s="13" t="str">
        <f>[38]Junho!$G$31</f>
        <v>*</v>
      </c>
      <c r="AC42" s="13" t="str">
        <f>[38]Junho!$G$32</f>
        <v>*</v>
      </c>
      <c r="AD42" s="13" t="str">
        <f>[38]Junho!$G$33</f>
        <v>*</v>
      </c>
      <c r="AE42" s="13" t="str">
        <f>[38]Junho!$G$34</f>
        <v>*</v>
      </c>
      <c r="AF42" s="83">
        <f>MIN(B42:AE42)</f>
        <v>51</v>
      </c>
      <c r="AG42" s="77">
        <f>AVERAGE(B42:AE42)</f>
        <v>67.416666666666671</v>
      </c>
    </row>
    <row r="43" spans="1:33" ht="17.100000000000001" customHeight="1" x14ac:dyDescent="0.2">
      <c r="A43" s="51" t="s">
        <v>157</v>
      </c>
      <c r="B43" s="13">
        <f>[39]Junho!$G$5</f>
        <v>68</v>
      </c>
      <c r="C43" s="13">
        <f>[39]Junho!$G$6</f>
        <v>84</v>
      </c>
      <c r="D43" s="13">
        <f>[39]Junho!$G$7</f>
        <v>87</v>
      </c>
      <c r="E43" s="13">
        <f>[39]Junho!$G$8</f>
        <v>89</v>
      </c>
      <c r="F43" s="13">
        <f>[39]Junho!$G$9</f>
        <v>86</v>
      </c>
      <c r="G43" s="13">
        <f>[39]Junho!$G$10</f>
        <v>78</v>
      </c>
      <c r="H43" s="13">
        <f>[39]Junho!$G$11</f>
        <v>78</v>
      </c>
      <c r="I43" s="13">
        <f>[39]Junho!$G$12</f>
        <v>52</v>
      </c>
      <c r="J43" s="13">
        <f>[39]Junho!$G$13</f>
        <v>63</v>
      </c>
      <c r="K43" s="13">
        <f>[39]Junho!$G$14</f>
        <v>66</v>
      </c>
      <c r="L43" s="13">
        <f>[39]Junho!$G$15</f>
        <v>65</v>
      </c>
      <c r="M43" s="13">
        <f>[39]Junho!$G$16</f>
        <v>61</v>
      </c>
      <c r="N43" s="13" t="s">
        <v>56</v>
      </c>
      <c r="O43" s="13" t="str">
        <f>[39]Junho!$G$18</f>
        <v>*</v>
      </c>
      <c r="P43" s="13" t="str">
        <f>[39]Junho!$G$19</f>
        <v>*</v>
      </c>
      <c r="Q43" s="13" t="str">
        <f>[39]Junho!$G$20</f>
        <v>*</v>
      </c>
      <c r="R43" s="13" t="str">
        <f>[39]Junho!$G$21</f>
        <v>*</v>
      </c>
      <c r="S43" s="13" t="str">
        <f>[39]Junho!$G$22</f>
        <v>*</v>
      </c>
      <c r="T43" s="13" t="str">
        <f>[39]Junho!$G$23</f>
        <v>*</v>
      </c>
      <c r="U43" s="13" t="str">
        <f>[39]Junho!$G$24</f>
        <v>*</v>
      </c>
      <c r="V43" s="13" t="str">
        <f>[39]Junho!$G$25</f>
        <v>*</v>
      </c>
      <c r="W43" s="13" t="str">
        <f>[39]Junho!$G$26</f>
        <v>*</v>
      </c>
      <c r="X43" s="13" t="str">
        <f>[39]Junho!$G$27</f>
        <v>*</v>
      </c>
      <c r="Y43" s="13" t="str">
        <f>[39]Junho!$G$28</f>
        <v>*</v>
      </c>
      <c r="Z43" s="13" t="str">
        <f>[39]Junho!$G$29</f>
        <v>*</v>
      </c>
      <c r="AA43" s="13" t="str">
        <f>[39]Junho!$G$30</f>
        <v>*</v>
      </c>
      <c r="AB43" s="13" t="str">
        <f>[39]Junho!$G$31</f>
        <v>*</v>
      </c>
      <c r="AC43" s="13" t="str">
        <f>[39]Junho!$G$32</f>
        <v>*</v>
      </c>
      <c r="AD43" s="13" t="str">
        <f>[39]Junho!$G$33</f>
        <v>*</v>
      </c>
      <c r="AE43" s="13" t="str">
        <f>[39]Junho!$G$34</f>
        <v>*</v>
      </c>
      <c r="AF43" s="83">
        <f t="shared" ref="AF43:AF49" si="13">MIN(B43:AE43)</f>
        <v>52</v>
      </c>
      <c r="AG43" s="77">
        <f t="shared" ref="AG43:AG49" si="14">AVERAGE(B43:AE43)</f>
        <v>73.083333333333329</v>
      </c>
    </row>
    <row r="44" spans="1:33" ht="17.100000000000001" customHeight="1" x14ac:dyDescent="0.2">
      <c r="A44" s="51" t="s">
        <v>158</v>
      </c>
      <c r="B44" s="13">
        <f>[40]Junho!$G$5</f>
        <v>62</v>
      </c>
      <c r="C44" s="13">
        <f>[40]Junho!$G$6</f>
        <v>81</v>
      </c>
      <c r="D44" s="13">
        <f>[40]Junho!$G$7</f>
        <v>78</v>
      </c>
      <c r="E44" s="13">
        <f>[40]Junho!$G$8</f>
        <v>86</v>
      </c>
      <c r="F44" s="13">
        <f>[40]Junho!$G$9</f>
        <v>71</v>
      </c>
      <c r="G44" s="13">
        <f>[40]Junho!$G$10</f>
        <v>59</v>
      </c>
      <c r="H44" s="13">
        <f>[40]Junho!$G$11</f>
        <v>81</v>
      </c>
      <c r="I44" s="13">
        <f>[40]Junho!$G$12</f>
        <v>55</v>
      </c>
      <c r="J44" s="13">
        <f>[40]Junho!$G$13</f>
        <v>48</v>
      </c>
      <c r="K44" s="13">
        <f>[40]Junho!$G$14</f>
        <v>57</v>
      </c>
      <c r="L44" s="13">
        <f>[40]Junho!$G$15</f>
        <v>56</v>
      </c>
      <c r="M44" s="13">
        <f>[40]Junho!$G$16</f>
        <v>75</v>
      </c>
      <c r="N44" s="13" t="str">
        <f>[40]Junho!$G$17</f>
        <v>*</v>
      </c>
      <c r="O44" s="13" t="str">
        <f>[40]Junho!$G$18</f>
        <v>*</v>
      </c>
      <c r="P44" s="13" t="str">
        <f>[40]Junho!$G$19</f>
        <v>*</v>
      </c>
      <c r="Q44" s="13" t="str">
        <f>[40]Junho!$G$20</f>
        <v>*</v>
      </c>
      <c r="R44" s="13" t="str">
        <f>[40]Junho!$G$21</f>
        <v>*</v>
      </c>
      <c r="S44" s="13" t="str">
        <f>[40]Junho!$G$22</f>
        <v>*</v>
      </c>
      <c r="T44" s="13" t="str">
        <f>[40]Junho!$G$23</f>
        <v>*</v>
      </c>
      <c r="U44" s="13" t="str">
        <f>[40]Junho!$G$24</f>
        <v>*</v>
      </c>
      <c r="V44" s="13" t="str">
        <f>[40]Junho!$G$25</f>
        <v>*</v>
      </c>
      <c r="W44" s="13" t="str">
        <f>[40]Junho!$G$26</f>
        <v>*</v>
      </c>
      <c r="X44" s="13" t="str">
        <f>[40]Junho!$G$27</f>
        <v>*</v>
      </c>
      <c r="Y44" s="13" t="str">
        <f>[40]Junho!$G$28</f>
        <v>*</v>
      </c>
      <c r="Z44" s="13" t="str">
        <f>[40]Junho!$G$29</f>
        <v>*</v>
      </c>
      <c r="AA44" s="13" t="str">
        <f>[40]Junho!$G$30</f>
        <v>*</v>
      </c>
      <c r="AB44" s="13" t="str">
        <f>[40]Junho!$G$31</f>
        <v>*</v>
      </c>
      <c r="AC44" s="13" t="str">
        <f>[40]Junho!$G$32</f>
        <v>*</v>
      </c>
      <c r="AD44" s="13" t="str">
        <f>[40]Junho!$G$33</f>
        <v>*</v>
      </c>
      <c r="AE44" s="13" t="str">
        <f>[40]Junho!$G$34</f>
        <v>*</v>
      </c>
      <c r="AF44" s="83">
        <f t="shared" si="13"/>
        <v>48</v>
      </c>
      <c r="AG44" s="77">
        <f t="shared" si="14"/>
        <v>67.416666666666671</v>
      </c>
    </row>
    <row r="45" spans="1:33" ht="17.100000000000001" customHeight="1" x14ac:dyDescent="0.2">
      <c r="A45" s="51" t="s">
        <v>159</v>
      </c>
      <c r="B45" s="13">
        <f>[41]Junho!$G$5</f>
        <v>50</v>
      </c>
      <c r="C45" s="13">
        <f>[41]Junho!$G$6</f>
        <v>80</v>
      </c>
      <c r="D45" s="13">
        <f>[41]Junho!$G$7</f>
        <v>74</v>
      </c>
      <c r="E45" s="13">
        <f>[41]Junho!$G$8</f>
        <v>80</v>
      </c>
      <c r="F45" s="13">
        <f>[41]Junho!$G$9</f>
        <v>70</v>
      </c>
      <c r="G45" s="13">
        <f>[41]Junho!$G$10</f>
        <v>52</v>
      </c>
      <c r="H45" s="13">
        <f>[41]Junho!$G$11</f>
        <v>79</v>
      </c>
      <c r="I45" s="13">
        <f>[41]Junho!$G$12</f>
        <v>49</v>
      </c>
      <c r="J45" s="13">
        <f>[41]Junho!$G$13</f>
        <v>46</v>
      </c>
      <c r="K45" s="13">
        <f>[41]Junho!$G$14</f>
        <v>44</v>
      </c>
      <c r="L45" s="13">
        <f>[41]Junho!$G$15</f>
        <v>43</v>
      </c>
      <c r="M45" s="13">
        <f>[41]Junho!$G$16</f>
        <v>62</v>
      </c>
      <c r="N45" s="13" t="str">
        <f>[41]Junho!$G$17</f>
        <v>*</v>
      </c>
      <c r="O45" s="13" t="str">
        <f>[41]Junho!$G$18</f>
        <v>*</v>
      </c>
      <c r="P45" s="13" t="str">
        <f>[41]Junho!$G$19</f>
        <v>*</v>
      </c>
      <c r="Q45" s="13" t="str">
        <f>[41]Junho!$G$20</f>
        <v>*</v>
      </c>
      <c r="R45" s="13" t="str">
        <f>[41]Junho!$G$21</f>
        <v>*</v>
      </c>
      <c r="S45" s="13" t="str">
        <f>[41]Junho!$G$22</f>
        <v>*</v>
      </c>
      <c r="T45" s="13" t="str">
        <f>[41]Junho!$G$23</f>
        <v>*</v>
      </c>
      <c r="U45" s="13" t="str">
        <f>[41]Junho!$G$24</f>
        <v>*</v>
      </c>
      <c r="V45" s="13" t="str">
        <f>[41]Junho!$G$25</f>
        <v>*</v>
      </c>
      <c r="W45" s="13" t="str">
        <f>[41]Junho!$G$26</f>
        <v>*</v>
      </c>
      <c r="X45" s="13" t="str">
        <f>[41]Junho!$G$27</f>
        <v>*</v>
      </c>
      <c r="Y45" s="13" t="str">
        <f>[41]Junho!$G$28</f>
        <v>*</v>
      </c>
      <c r="Z45" s="13" t="str">
        <f>[41]Junho!$G$29</f>
        <v>*</v>
      </c>
      <c r="AA45" s="13" t="str">
        <f>[41]Junho!$G$30</f>
        <v>*</v>
      </c>
      <c r="AB45" s="13" t="str">
        <f>[41]Junho!$G$31</f>
        <v>*</v>
      </c>
      <c r="AC45" s="13" t="str">
        <f>[41]Junho!$G$32</f>
        <v>*</v>
      </c>
      <c r="AD45" s="13" t="str">
        <f>[41]Junho!$G$33</f>
        <v>*</v>
      </c>
      <c r="AE45" s="13" t="str">
        <f>[41]Junho!$G$34</f>
        <v>*</v>
      </c>
      <c r="AF45" s="83">
        <f t="shared" si="13"/>
        <v>43</v>
      </c>
      <c r="AG45" s="77">
        <f t="shared" si="14"/>
        <v>60.75</v>
      </c>
    </row>
    <row r="46" spans="1:33" ht="17.100000000000001" customHeight="1" x14ac:dyDescent="0.2">
      <c r="A46" s="51" t="s">
        <v>160</v>
      </c>
      <c r="B46" s="13">
        <f>[42]Junho!$G$5</f>
        <v>96</v>
      </c>
      <c r="C46" s="13">
        <f>[42]Junho!$G$6</f>
        <v>78</v>
      </c>
      <c r="D46" s="13">
        <f>[42]Junho!$G$7</f>
        <v>79</v>
      </c>
      <c r="E46" s="13">
        <f>[42]Junho!$G$8</f>
        <v>79</v>
      </c>
      <c r="F46" s="13">
        <f>[42]Junho!$G$9</f>
        <v>79</v>
      </c>
      <c r="G46" s="13">
        <f>[42]Junho!$G$10</f>
        <v>76</v>
      </c>
      <c r="H46" s="13">
        <f>[42]Junho!$G$11</f>
        <v>71</v>
      </c>
      <c r="I46" s="13">
        <f>[42]Junho!$G$12</f>
        <v>71</v>
      </c>
      <c r="J46" s="13">
        <f>[42]Junho!$G$13</f>
        <v>78</v>
      </c>
      <c r="K46" s="13">
        <f>[42]Junho!$G$14</f>
        <v>41</v>
      </c>
      <c r="L46" s="13">
        <f>[42]Junho!$G$15</f>
        <v>97</v>
      </c>
      <c r="M46" s="13">
        <f>[42]Junho!$G$16</f>
        <v>93</v>
      </c>
      <c r="N46" s="13" t="str">
        <f>[42]Junho!$G$17</f>
        <v>*</v>
      </c>
      <c r="O46" s="13" t="str">
        <f>[42]Junho!$G$18</f>
        <v>*</v>
      </c>
      <c r="P46" s="13" t="str">
        <f>[42]Junho!$G$19</f>
        <v>*</v>
      </c>
      <c r="Q46" s="13" t="str">
        <f>[42]Junho!$G$20</f>
        <v>*</v>
      </c>
      <c r="R46" s="13" t="str">
        <f>[42]Junho!$G$21</f>
        <v>*</v>
      </c>
      <c r="S46" s="13" t="str">
        <f>[42]Junho!$G$22</f>
        <v>*</v>
      </c>
      <c r="T46" s="13" t="str">
        <f>[42]Junho!$G$23</f>
        <v>*</v>
      </c>
      <c r="U46" s="13" t="str">
        <f>[42]Junho!$G$24</f>
        <v>*</v>
      </c>
      <c r="V46" s="13" t="str">
        <f>[42]Junho!$G$25</f>
        <v>*</v>
      </c>
      <c r="W46" s="13" t="str">
        <f>[42]Junho!$G$26</f>
        <v>*</v>
      </c>
      <c r="X46" s="13" t="str">
        <f>[42]Junho!$G$27</f>
        <v>*</v>
      </c>
      <c r="Y46" s="13" t="str">
        <f>[42]Junho!$G$28</f>
        <v>*</v>
      </c>
      <c r="Z46" s="13" t="str">
        <f>[42]Junho!$G$29</f>
        <v>*</v>
      </c>
      <c r="AA46" s="13" t="str">
        <f>[42]Junho!$G$30</f>
        <v>*</v>
      </c>
      <c r="AB46" s="13" t="str">
        <f>[42]Junho!$G$31</f>
        <v>*</v>
      </c>
      <c r="AC46" s="13" t="str">
        <f>[42]Junho!$G$32</f>
        <v>*</v>
      </c>
      <c r="AD46" s="13" t="str">
        <f>[42]Junho!$G$33</f>
        <v>*</v>
      </c>
      <c r="AE46" s="13" t="str">
        <f>[42]Junho!$G$34</f>
        <v>*</v>
      </c>
      <c r="AF46" s="83">
        <f t="shared" si="13"/>
        <v>41</v>
      </c>
      <c r="AG46" s="77">
        <f t="shared" si="14"/>
        <v>78.166666666666671</v>
      </c>
    </row>
    <row r="47" spans="1:33" ht="17.100000000000001" customHeight="1" x14ac:dyDescent="0.2">
      <c r="A47" s="51" t="s">
        <v>161</v>
      </c>
      <c r="B47" s="13">
        <f>[43]Junho!$G$5</f>
        <v>59</v>
      </c>
      <c r="C47" s="13">
        <f>[43]Junho!$G$6</f>
        <v>67</v>
      </c>
      <c r="D47" s="13">
        <f>[43]Junho!$G$7</f>
        <v>62</v>
      </c>
      <c r="E47" s="13">
        <f>[43]Junho!$G$8</f>
        <v>68</v>
      </c>
      <c r="F47" s="13">
        <f>[43]Junho!$G$9</f>
        <v>64</v>
      </c>
      <c r="G47" s="13">
        <f>[43]Junho!$G$10</f>
        <v>61</v>
      </c>
      <c r="H47" s="13">
        <f>[43]Junho!$G$11</f>
        <v>60</v>
      </c>
      <c r="I47" s="13">
        <f>[43]Junho!$G$12</f>
        <v>60</v>
      </c>
      <c r="J47" s="13">
        <f>[43]Junho!$G$13</f>
        <v>44</v>
      </c>
      <c r="K47" s="13">
        <f>[43]Junho!$G$14</f>
        <v>43</v>
      </c>
      <c r="L47" s="13">
        <f>[43]Junho!$G$15</f>
        <v>42</v>
      </c>
      <c r="M47" s="13">
        <f>[43]Junho!$G$16</f>
        <v>48</v>
      </c>
      <c r="N47" s="13" t="str">
        <f>[43]Junho!$G$17</f>
        <v>*</v>
      </c>
      <c r="O47" s="13" t="str">
        <f>[43]Junho!$G$18</f>
        <v>*</v>
      </c>
      <c r="P47" s="13" t="str">
        <f>[43]Junho!$G$19</f>
        <v>*</v>
      </c>
      <c r="Q47" s="13" t="str">
        <f>[43]Junho!$G$20</f>
        <v>*</v>
      </c>
      <c r="R47" s="13" t="str">
        <f>[43]Junho!$G$21</f>
        <v>*</v>
      </c>
      <c r="S47" s="13" t="str">
        <f>[43]Junho!$G$22</f>
        <v>*</v>
      </c>
      <c r="T47" s="13" t="str">
        <f>[43]Junho!$G$23</f>
        <v>*</v>
      </c>
      <c r="U47" s="13" t="str">
        <f>[43]Junho!$G$24</f>
        <v>*</v>
      </c>
      <c r="V47" s="13" t="str">
        <f>[43]Junho!$G$25</f>
        <v>*</v>
      </c>
      <c r="W47" s="13" t="str">
        <f>[43]Junho!$G$26</f>
        <v>*</v>
      </c>
      <c r="X47" s="13" t="str">
        <f>[43]Junho!$G$27</f>
        <v>*</v>
      </c>
      <c r="Y47" s="13" t="str">
        <f>[43]Junho!$G$28</f>
        <v>*</v>
      </c>
      <c r="Z47" s="13" t="str">
        <f>[43]Junho!$G$29</f>
        <v>*</v>
      </c>
      <c r="AA47" s="13" t="str">
        <f>[43]Junho!$G$30</f>
        <v>*</v>
      </c>
      <c r="AB47" s="13" t="str">
        <f>[43]Junho!$G$31</f>
        <v>*</v>
      </c>
      <c r="AC47" s="13" t="str">
        <f>[43]Junho!$G$32</f>
        <v>*</v>
      </c>
      <c r="AD47" s="13" t="str">
        <f>[43]Junho!$G$33</f>
        <v>*</v>
      </c>
      <c r="AE47" s="13" t="str">
        <f>[43]Junho!$G$34</f>
        <v>*</v>
      </c>
      <c r="AF47" s="83">
        <f t="shared" si="13"/>
        <v>42</v>
      </c>
      <c r="AG47" s="77">
        <f t="shared" si="14"/>
        <v>56.5</v>
      </c>
    </row>
    <row r="48" spans="1:33" ht="17.100000000000001" customHeight="1" x14ac:dyDescent="0.2">
      <c r="A48" s="51" t="s">
        <v>162</v>
      </c>
      <c r="B48" s="13">
        <f>[44]Junho!$G$5</f>
        <v>54</v>
      </c>
      <c r="C48" s="13">
        <f>[44]Junho!$G$6</f>
        <v>65</v>
      </c>
      <c r="D48" s="13">
        <f>[44]Junho!$G$7</f>
        <v>61</v>
      </c>
      <c r="E48" s="13">
        <f>[44]Junho!$G$8</f>
        <v>76</v>
      </c>
      <c r="F48" s="13">
        <f>[44]Junho!$G$9</f>
        <v>57</v>
      </c>
      <c r="G48" s="13">
        <f>[44]Junho!$G$10</f>
        <v>60</v>
      </c>
      <c r="H48" s="13">
        <f>[44]Junho!$G$11</f>
        <v>57</v>
      </c>
      <c r="I48" s="13">
        <f>[44]Junho!$G$12</f>
        <v>54</v>
      </c>
      <c r="J48" s="13">
        <f>[44]Junho!$G$13</f>
        <v>45</v>
      </c>
      <c r="K48" s="13">
        <f>[44]Junho!$G$14</f>
        <v>49</v>
      </c>
      <c r="L48" s="13">
        <f>[44]Junho!$G$15</f>
        <v>40</v>
      </c>
      <c r="M48" s="13">
        <f>[44]Junho!$G$16</f>
        <v>53</v>
      </c>
      <c r="N48" s="13" t="str">
        <f>[44]Junho!$G$17</f>
        <v>*</v>
      </c>
      <c r="O48" s="13" t="str">
        <f>[44]Junho!$G$18</f>
        <v>*</v>
      </c>
      <c r="P48" s="13" t="str">
        <f>[44]Junho!$G$19</f>
        <v>*</v>
      </c>
      <c r="Q48" s="13" t="str">
        <f>[44]Junho!$G$20</f>
        <v>*</v>
      </c>
      <c r="R48" s="13" t="str">
        <f>[44]Junho!$G$21</f>
        <v>*</v>
      </c>
      <c r="S48" s="13" t="str">
        <f>[44]Junho!$G$22</f>
        <v>*</v>
      </c>
      <c r="T48" s="13" t="str">
        <f>[44]Junho!$G$23</f>
        <v>*</v>
      </c>
      <c r="U48" s="13" t="str">
        <f>[44]Junho!$G$24</f>
        <v>*</v>
      </c>
      <c r="V48" s="13" t="str">
        <f>[44]Junho!$G$25</f>
        <v>*</v>
      </c>
      <c r="W48" s="13" t="str">
        <f>[44]Junho!$G$26</f>
        <v>*</v>
      </c>
      <c r="X48" s="13" t="str">
        <f>[44]Junho!$G$27</f>
        <v>*</v>
      </c>
      <c r="Y48" s="13" t="str">
        <f>[44]Junho!$G$28</f>
        <v>*</v>
      </c>
      <c r="Z48" s="13" t="str">
        <f>[44]Junho!$G$29</f>
        <v>*</v>
      </c>
      <c r="AA48" s="13" t="str">
        <f>[44]Junho!$G$30</f>
        <v>*</v>
      </c>
      <c r="AB48" s="13" t="str">
        <f>[44]Junho!$G$31</f>
        <v>*</v>
      </c>
      <c r="AC48" s="13" t="str">
        <f>[44]Junho!$G$32</f>
        <v>*</v>
      </c>
      <c r="AD48" s="13" t="str">
        <f>[44]Junho!$G$33</f>
        <v>*</v>
      </c>
      <c r="AE48" s="13" t="str">
        <f>[44]Junho!$G$34</f>
        <v>*</v>
      </c>
      <c r="AF48" s="83">
        <f t="shared" si="13"/>
        <v>40</v>
      </c>
      <c r="AG48" s="77">
        <f t="shared" si="14"/>
        <v>55.916666666666664</v>
      </c>
    </row>
    <row r="49" spans="1:37" ht="17.100000000000001" customHeight="1" x14ac:dyDescent="0.2">
      <c r="A49" s="51" t="s">
        <v>163</v>
      </c>
      <c r="B49" s="13">
        <f>[45]Junho!$G$5</f>
        <v>39</v>
      </c>
      <c r="C49" s="13">
        <f>[45]Junho!$G$6</f>
        <v>44</v>
      </c>
      <c r="D49" s="13">
        <f>[45]Junho!$G$7</f>
        <v>57</v>
      </c>
      <c r="E49" s="13">
        <f>[45]Junho!$G$8</f>
        <v>52</v>
      </c>
      <c r="F49" s="13">
        <f>[45]Junho!$G$9</f>
        <v>47</v>
      </c>
      <c r="G49" s="13">
        <f>[45]Junho!$G$10</f>
        <v>54</v>
      </c>
      <c r="H49" s="13">
        <f>[45]Junho!$G$11</f>
        <v>54</v>
      </c>
      <c r="I49" s="13">
        <f>[45]Junho!$G$12</f>
        <v>58</v>
      </c>
      <c r="J49" s="13">
        <f>[45]Junho!$G$13</f>
        <v>47</v>
      </c>
      <c r="K49" s="13">
        <f>[45]Junho!$G$14</f>
        <v>38</v>
      </c>
      <c r="L49" s="13">
        <f>[45]Junho!$G$15</f>
        <v>34</v>
      </c>
      <c r="M49" s="13">
        <f>[45]Junho!$G$16</f>
        <v>29</v>
      </c>
      <c r="N49" s="13" t="str">
        <f>[45]Junho!$G$17</f>
        <v>*</v>
      </c>
      <c r="O49" s="13" t="str">
        <f>[45]Junho!$G$18</f>
        <v>*</v>
      </c>
      <c r="P49" s="13" t="str">
        <f>[45]Junho!$G$19</f>
        <v>*</v>
      </c>
      <c r="Q49" s="13" t="str">
        <f>[45]Junho!$G$20</f>
        <v>*</v>
      </c>
      <c r="R49" s="13" t="str">
        <f>[45]Junho!$G$21</f>
        <v>*</v>
      </c>
      <c r="S49" s="13" t="str">
        <f>[45]Junho!$G$22</f>
        <v>*</v>
      </c>
      <c r="T49" s="13" t="str">
        <f>[45]Junho!$G$23</f>
        <v>*</v>
      </c>
      <c r="U49" s="13" t="str">
        <f>[45]Junho!$G$24</f>
        <v>*</v>
      </c>
      <c r="V49" s="13" t="str">
        <f>[45]Junho!$G$25</f>
        <v>*</v>
      </c>
      <c r="W49" s="13" t="str">
        <f>[45]Junho!$G$26</f>
        <v>*</v>
      </c>
      <c r="X49" s="13" t="str">
        <f>[45]Junho!$G$27</f>
        <v>*</v>
      </c>
      <c r="Y49" s="13" t="str">
        <f>[45]Junho!$G$28</f>
        <v>*</v>
      </c>
      <c r="Z49" s="13" t="str">
        <f>[45]Junho!$G$29</f>
        <v>*</v>
      </c>
      <c r="AA49" s="13" t="str">
        <f>[45]Junho!$G$30</f>
        <v>*</v>
      </c>
      <c r="AB49" s="13" t="str">
        <f>[45]Junho!$G$31</f>
        <v>*</v>
      </c>
      <c r="AC49" s="13" t="str">
        <f>[45]Junho!$G$32</f>
        <v>*</v>
      </c>
      <c r="AD49" s="13" t="str">
        <f>[45]Junho!$G$33</f>
        <v>*</v>
      </c>
      <c r="AE49" s="13" t="str">
        <f>[45]Junho!$G$34</f>
        <v>*</v>
      </c>
      <c r="AF49" s="83">
        <f t="shared" si="13"/>
        <v>29</v>
      </c>
      <c r="AG49" s="77">
        <f t="shared" si="14"/>
        <v>46.083333333333336</v>
      </c>
    </row>
    <row r="50" spans="1:37" s="5" customFormat="1" ht="17.100000000000001" customHeight="1" x14ac:dyDescent="0.2">
      <c r="A50" s="132" t="s">
        <v>35</v>
      </c>
      <c r="B50" s="18">
        <f t="shared" ref="B50:AF50" si="15">MIN(B5:B49)</f>
        <v>31</v>
      </c>
      <c r="C50" s="18">
        <f t="shared" si="15"/>
        <v>33</v>
      </c>
      <c r="D50" s="18">
        <f t="shared" si="15"/>
        <v>49</v>
      </c>
      <c r="E50" s="18">
        <f t="shared" si="15"/>
        <v>43</v>
      </c>
      <c r="F50" s="18">
        <f t="shared" si="15"/>
        <v>35</v>
      </c>
      <c r="G50" s="18">
        <f t="shared" si="15"/>
        <v>46</v>
      </c>
      <c r="H50" s="18">
        <f t="shared" si="15"/>
        <v>47</v>
      </c>
      <c r="I50" s="18">
        <f t="shared" si="15"/>
        <v>38</v>
      </c>
      <c r="J50" s="18">
        <f t="shared" si="15"/>
        <v>33</v>
      </c>
      <c r="K50" s="18">
        <f t="shared" si="15"/>
        <v>28</v>
      </c>
      <c r="L50" s="18">
        <f t="shared" si="15"/>
        <v>30</v>
      </c>
      <c r="M50" s="18">
        <f t="shared" si="15"/>
        <v>26</v>
      </c>
      <c r="N50" s="18">
        <f t="shared" si="15"/>
        <v>44</v>
      </c>
      <c r="O50" s="18">
        <f t="shared" si="15"/>
        <v>31</v>
      </c>
      <c r="P50" s="18">
        <f t="shared" si="15"/>
        <v>26</v>
      </c>
      <c r="Q50" s="18">
        <f t="shared" si="15"/>
        <v>38</v>
      </c>
      <c r="R50" s="18">
        <f t="shared" si="15"/>
        <v>38</v>
      </c>
      <c r="S50" s="18">
        <f t="shared" si="15"/>
        <v>33</v>
      </c>
      <c r="T50" s="18">
        <f t="shared" si="15"/>
        <v>27</v>
      </c>
      <c r="U50" s="18">
        <f t="shared" si="15"/>
        <v>22</v>
      </c>
      <c r="V50" s="18">
        <f t="shared" si="15"/>
        <v>18</v>
      </c>
      <c r="W50" s="18">
        <f t="shared" si="15"/>
        <v>18</v>
      </c>
      <c r="X50" s="18">
        <f t="shared" si="15"/>
        <v>19</v>
      </c>
      <c r="Y50" s="18">
        <f t="shared" si="15"/>
        <v>17</v>
      </c>
      <c r="Z50" s="18">
        <f t="shared" si="15"/>
        <v>18</v>
      </c>
      <c r="AA50" s="18">
        <f t="shared" si="15"/>
        <v>18</v>
      </c>
      <c r="AB50" s="18">
        <f t="shared" si="15"/>
        <v>15</v>
      </c>
      <c r="AC50" s="18">
        <f t="shared" si="15"/>
        <v>19</v>
      </c>
      <c r="AD50" s="18">
        <f t="shared" si="15"/>
        <v>22</v>
      </c>
      <c r="AE50" s="18">
        <f t="shared" si="15"/>
        <v>23</v>
      </c>
      <c r="AF50" s="83">
        <f t="shared" si="15"/>
        <v>15</v>
      </c>
      <c r="AG50" s="76">
        <f>AVERAGE(AG5:AG49)</f>
        <v>53.631239737274221</v>
      </c>
    </row>
    <row r="51" spans="1:37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65"/>
      <c r="AF51" s="101"/>
      <c r="AG51" s="108"/>
    </row>
    <row r="52" spans="1:37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101"/>
      <c r="AG52" s="108"/>
      <c r="AH52" s="2"/>
    </row>
    <row r="53" spans="1:37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101"/>
      <c r="AG53" s="108"/>
      <c r="AH53" s="2"/>
      <c r="AI53" s="2"/>
      <c r="AJ53" s="19" t="s">
        <v>54</v>
      </c>
    </row>
    <row r="54" spans="1:37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101"/>
      <c r="AG54" s="108"/>
      <c r="AH54" s="12"/>
    </row>
    <row r="55" spans="1:37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65"/>
      <c r="AF55" s="101"/>
      <c r="AG55" s="108"/>
      <c r="AJ55" s="19" t="s">
        <v>54</v>
      </c>
      <c r="AK55" s="19" t="s">
        <v>54</v>
      </c>
    </row>
    <row r="56" spans="1:37" ht="13.5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107"/>
      <c r="AF56" s="69"/>
      <c r="AG56" s="109"/>
      <c r="AK56" s="19" t="s">
        <v>54</v>
      </c>
    </row>
    <row r="60" spans="1:37" x14ac:dyDescent="0.2">
      <c r="R60" s="2" t="s">
        <v>54</v>
      </c>
    </row>
  </sheetData>
  <sheetProtection algorithmName="SHA-512" hashValue="cIxKTsu7la15iHhjVy8WyzZ2YJ+pH7jLMpnMzhfkUVyC2JyIaRxXHIOntpbu6n2RWTXp8hK4JQJeXujkB7rLKg==" saltValue="omEslfo/lcc67kur170ddw==" spinCount="100000" sheet="1" objects="1" scenarios="1"/>
  <mergeCells count="35">
    <mergeCell ref="T52:X52"/>
    <mergeCell ref="T53:X53"/>
    <mergeCell ref="Z3:Z4"/>
    <mergeCell ref="AE3:AE4"/>
    <mergeCell ref="AA3:AA4"/>
    <mergeCell ref="AB3:AB4"/>
    <mergeCell ref="AC3:AC4"/>
    <mergeCell ref="AD3:AD4"/>
    <mergeCell ref="T3:T4"/>
    <mergeCell ref="U3:U4"/>
    <mergeCell ref="V3:V4"/>
    <mergeCell ref="W3:W4"/>
    <mergeCell ref="X3:X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O3:O4"/>
    <mergeCell ref="P3:P4"/>
    <mergeCell ref="L3:L4"/>
    <mergeCell ref="Y3:Y4"/>
    <mergeCell ref="N3:N4"/>
    <mergeCell ref="Q3:Q4"/>
    <mergeCell ref="R3:R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90" zoomScaleNormal="90" workbookViewId="0">
      <selection activeCell="AI81" sqref="AI8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6" ht="20.100000000000001" customHeight="1" thickBot="1" x14ac:dyDescent="0.25">
      <c r="A1" s="143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15"/>
    </row>
    <row r="2" spans="1:36" s="4" customFormat="1" ht="20.100000000000001" customHeight="1" thickBot="1" x14ac:dyDescent="0.25">
      <c r="A2" s="153" t="s">
        <v>21</v>
      </c>
      <c r="B2" s="158" t="s">
        <v>136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0"/>
    </row>
    <row r="3" spans="1:36" s="5" customFormat="1" ht="20.100000000000001" customHeight="1" x14ac:dyDescent="0.2">
      <c r="A3" s="154"/>
      <c r="B3" s="155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18" t="s">
        <v>41</v>
      </c>
      <c r="AG3" s="110" t="s">
        <v>40</v>
      </c>
    </row>
    <row r="4" spans="1:36" s="5" customFormat="1" ht="20.100000000000001" customHeight="1" x14ac:dyDescent="0.2">
      <c r="A4" s="154"/>
      <c r="B4" s="156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8" t="s">
        <v>39</v>
      </c>
      <c r="AG4" s="111" t="s">
        <v>39</v>
      </c>
    </row>
    <row r="5" spans="1:36" s="5" customFormat="1" ht="20.100000000000001" customHeight="1" x14ac:dyDescent="0.2">
      <c r="A5" s="138" t="s">
        <v>47</v>
      </c>
      <c r="B5" s="116">
        <f>[1]Junho!$H$5</f>
        <v>7.5600000000000005</v>
      </c>
      <c r="C5" s="13">
        <f>[1]Junho!$H$6</f>
        <v>10.44</v>
      </c>
      <c r="D5" s="13">
        <f>[1]Junho!$H$7</f>
        <v>12.6</v>
      </c>
      <c r="E5" s="13">
        <f>[1]Junho!$H$8</f>
        <v>7.2</v>
      </c>
      <c r="F5" s="13">
        <f>[1]Junho!$H$9</f>
        <v>16.559999999999999</v>
      </c>
      <c r="G5" s="13">
        <f>[1]Junho!$H$10</f>
        <v>10.8</v>
      </c>
      <c r="H5" s="13">
        <f>[1]Junho!$H$11</f>
        <v>9.7200000000000006</v>
      </c>
      <c r="I5" s="13">
        <f>[1]Junho!$H$12</f>
        <v>10.8</v>
      </c>
      <c r="J5" s="13">
        <f>[1]Junho!$H$13</f>
        <v>9.3600000000000012</v>
      </c>
      <c r="K5" s="13">
        <f>[1]Junho!$H$14</f>
        <v>18.720000000000002</v>
      </c>
      <c r="L5" s="13">
        <f>[1]Junho!$H$15</f>
        <v>19.8</v>
      </c>
      <c r="M5" s="13">
        <f>[1]Junho!$H$16</f>
        <v>16.559999999999999</v>
      </c>
      <c r="N5" s="13">
        <f>[1]Junho!$H$17</f>
        <v>10.8</v>
      </c>
      <c r="O5" s="13">
        <f>[1]Junho!$H$18</f>
        <v>10.8</v>
      </c>
      <c r="P5" s="13">
        <f>[1]Junho!$H$19</f>
        <v>9.7200000000000006</v>
      </c>
      <c r="Q5" s="13">
        <f>[1]Junho!$H$20</f>
        <v>9</v>
      </c>
      <c r="R5" s="13">
        <f>[1]Junho!$H$21</f>
        <v>6.84</v>
      </c>
      <c r="S5" s="13">
        <f>[1]Junho!$H$22</f>
        <v>9.7200000000000006</v>
      </c>
      <c r="T5" s="13">
        <f>[1]Junho!$H$23</f>
        <v>12.24</v>
      </c>
      <c r="U5" s="13">
        <f>[1]Junho!$H$24</f>
        <v>10.44</v>
      </c>
      <c r="V5" s="13">
        <f>[1]Junho!$H$25</f>
        <v>8.2799999999999994</v>
      </c>
      <c r="W5" s="13">
        <f>[1]Junho!$H$26</f>
        <v>8.64</v>
      </c>
      <c r="X5" s="13">
        <f>[1]Junho!$H$27</f>
        <v>11.879999999999999</v>
      </c>
      <c r="Y5" s="13">
        <f>[1]Junho!$H$28</f>
        <v>9.7200000000000006</v>
      </c>
      <c r="Z5" s="13">
        <f>[1]Junho!$H$29</f>
        <v>6.84</v>
      </c>
      <c r="AA5" s="13">
        <f>[1]Junho!$H$30</f>
        <v>7.5600000000000005</v>
      </c>
      <c r="AB5" s="13">
        <f>[1]Junho!$H$31</f>
        <v>9.3600000000000012</v>
      </c>
      <c r="AC5" s="13">
        <f>[1]Junho!$H$32</f>
        <v>14.76</v>
      </c>
      <c r="AD5" s="13">
        <f>[1]Junho!$H$33</f>
        <v>8.64</v>
      </c>
      <c r="AE5" s="13">
        <f>[1]Junho!$H$34</f>
        <v>6.12</v>
      </c>
      <c r="AF5" s="79">
        <f t="shared" ref="AF5:AF14" si="1">MAX(B5:AE5)</f>
        <v>19.8</v>
      </c>
      <c r="AG5" s="112">
        <f>AVERAGE(B5:AE5)</f>
        <v>10.716000000000001</v>
      </c>
    </row>
    <row r="6" spans="1:36" ht="17.100000000000001" customHeight="1" x14ac:dyDescent="0.2">
      <c r="A6" s="138" t="s">
        <v>0</v>
      </c>
      <c r="B6" s="116">
        <f>[2]Junho!$H$5</f>
        <v>7.5600000000000005</v>
      </c>
      <c r="C6" s="13">
        <f>[2]Junho!$H$6</f>
        <v>7.5600000000000005</v>
      </c>
      <c r="D6" s="13">
        <f>[2]Junho!$H$7</f>
        <v>3.6</v>
      </c>
      <c r="E6" s="13">
        <f>[2]Junho!$H$8</f>
        <v>2.52</v>
      </c>
      <c r="F6" s="13">
        <f>[2]Junho!$H$9</f>
        <v>6.12</v>
      </c>
      <c r="G6" s="13">
        <f>[2]Junho!$H$10</f>
        <v>6.48</v>
      </c>
      <c r="H6" s="13">
        <f>[2]Junho!$H$11</f>
        <v>11.16</v>
      </c>
      <c r="I6" s="13">
        <f>[2]Junho!$H$12</f>
        <v>11.16</v>
      </c>
      <c r="J6" s="13">
        <f>[2]Junho!$H$13</f>
        <v>18</v>
      </c>
      <c r="K6" s="13">
        <f>[2]Junho!$H$14</f>
        <v>20.88</v>
      </c>
      <c r="L6" s="13">
        <f>[2]Junho!$H$15</f>
        <v>13.68</v>
      </c>
      <c r="M6" s="13">
        <f>[2]Junho!$H$16</f>
        <v>16.2</v>
      </c>
      <c r="N6" s="13">
        <f>[2]Junho!$H$17</f>
        <v>6.12</v>
      </c>
      <c r="O6" s="13">
        <f>[2]Junho!$H$18</f>
        <v>4.32</v>
      </c>
      <c r="P6" s="13">
        <f>[2]Junho!$H$19</f>
        <v>7.9200000000000008</v>
      </c>
      <c r="Q6" s="13">
        <f>[2]Junho!$H$20</f>
        <v>4.32</v>
      </c>
      <c r="R6" s="13">
        <f>[2]Junho!$H$21</f>
        <v>2.16</v>
      </c>
      <c r="S6" s="13">
        <f>[2]Junho!$H$22</f>
        <v>3.24</v>
      </c>
      <c r="T6" s="13">
        <f>[2]Junho!$H$23</f>
        <v>9</v>
      </c>
      <c r="U6" s="13">
        <f>[2]Junho!$H$24</f>
        <v>9</v>
      </c>
      <c r="V6" s="13">
        <f>[2]Junho!$H$25</f>
        <v>1.8</v>
      </c>
      <c r="W6" s="13">
        <f>[2]Junho!$H$26</f>
        <v>8.2799999999999994</v>
      </c>
      <c r="X6" s="13">
        <f>[2]Junho!$H$27</f>
        <v>13.32</v>
      </c>
      <c r="Y6" s="13">
        <f>[2]Junho!$H$28</f>
        <v>11.520000000000001</v>
      </c>
      <c r="Z6" s="13">
        <f>[2]Junho!$H$29</f>
        <v>3.9600000000000004</v>
      </c>
      <c r="AA6" s="13">
        <f>[2]Junho!$H$30</f>
        <v>6.12</v>
      </c>
      <c r="AB6" s="13">
        <f>[2]Junho!$H$31</f>
        <v>3.9600000000000004</v>
      </c>
      <c r="AC6" s="13">
        <f>[2]Junho!$H$32</f>
        <v>18</v>
      </c>
      <c r="AD6" s="13">
        <f>[2]Junho!$H$33</f>
        <v>10.44</v>
      </c>
      <c r="AE6" s="13">
        <f>[2]Junho!$H$34</f>
        <v>7.9200000000000008</v>
      </c>
      <c r="AF6" s="80">
        <f t="shared" si="1"/>
        <v>20.88</v>
      </c>
      <c r="AG6" s="112">
        <f t="shared" ref="AG6:AG31" si="2">AVERAGE(B6:AE6)</f>
        <v>8.5440000000000005</v>
      </c>
    </row>
    <row r="7" spans="1:36" ht="17.100000000000001" customHeight="1" x14ac:dyDescent="0.2">
      <c r="A7" s="138" t="s">
        <v>1</v>
      </c>
      <c r="B7" s="116">
        <f>[3]Junho!$H$5</f>
        <v>6.12</v>
      </c>
      <c r="C7" s="13">
        <f>[3]Junho!$H$6</f>
        <v>3.6</v>
      </c>
      <c r="D7" s="13">
        <f>[3]Junho!$H$7</f>
        <v>3.9600000000000004</v>
      </c>
      <c r="E7" s="13">
        <f>[3]Junho!$H$8</f>
        <v>4.32</v>
      </c>
      <c r="F7" s="13">
        <f>[3]Junho!$H$9</f>
        <v>1.4400000000000002</v>
      </c>
      <c r="G7" s="13">
        <f>[3]Junho!$H$10</f>
        <v>10.44</v>
      </c>
      <c r="H7" s="13">
        <f>[3]Junho!$H$11</f>
        <v>2.16</v>
      </c>
      <c r="I7" s="13">
        <f>[3]Junho!$H$12</f>
        <v>3.6</v>
      </c>
      <c r="J7" s="13">
        <f>[3]Junho!$H$13</f>
        <v>12.96</v>
      </c>
      <c r="K7" s="13">
        <f>[3]Junho!$H$14</f>
        <v>16.2</v>
      </c>
      <c r="L7" s="13">
        <f>[3]Junho!$H$15</f>
        <v>16.2</v>
      </c>
      <c r="M7" s="13">
        <f>[3]Junho!$H$16</f>
        <v>10.08</v>
      </c>
      <c r="N7" s="13">
        <f>[3]Junho!$H$17</f>
        <v>8.2799999999999994</v>
      </c>
      <c r="O7" s="13">
        <f>[3]Junho!$H$18</f>
        <v>6.12</v>
      </c>
      <c r="P7" s="13">
        <f>[3]Junho!$H$19</f>
        <v>10.44</v>
      </c>
      <c r="Q7" s="13">
        <f>[3]Junho!$H$20</f>
        <v>5.7600000000000007</v>
      </c>
      <c r="R7" s="13">
        <f>[3]Junho!$H$21</f>
        <v>6.48</v>
      </c>
      <c r="S7" s="13">
        <f>[3]Junho!$H$22</f>
        <v>10.44</v>
      </c>
      <c r="T7" s="13">
        <f>[3]Junho!$H$23</f>
        <v>13.68</v>
      </c>
      <c r="U7" s="13">
        <f>[3]Junho!$H$24</f>
        <v>12.24</v>
      </c>
      <c r="V7" s="13">
        <f>[3]Junho!$H$25</f>
        <v>12.24</v>
      </c>
      <c r="W7" s="13">
        <f>[3]Junho!$H$26</f>
        <v>8.2799999999999994</v>
      </c>
      <c r="X7" s="13">
        <f>[3]Junho!$H$27</f>
        <v>15.48</v>
      </c>
      <c r="Y7" s="13">
        <f>[3]Junho!$H$28</f>
        <v>11.520000000000001</v>
      </c>
      <c r="Z7" s="13">
        <f>[3]Junho!$H$29</f>
        <v>3.24</v>
      </c>
      <c r="AA7" s="13">
        <f>[3]Junho!$H$30</f>
        <v>10.44</v>
      </c>
      <c r="AB7" s="13">
        <f>[3]Junho!$H$31</f>
        <v>8.64</v>
      </c>
      <c r="AC7" s="13">
        <f>[3]Junho!$H$32</f>
        <v>10.44</v>
      </c>
      <c r="AD7" s="13">
        <f>[3]Junho!$H$33</f>
        <v>13.32</v>
      </c>
      <c r="AE7" s="13">
        <f>[3]Junho!$H$34</f>
        <v>7.9200000000000008</v>
      </c>
      <c r="AF7" s="80">
        <f t="shared" si="1"/>
        <v>16.2</v>
      </c>
      <c r="AG7" s="112">
        <f t="shared" si="2"/>
        <v>8.8680000000000021</v>
      </c>
    </row>
    <row r="8" spans="1:36" ht="17.100000000000001" customHeight="1" x14ac:dyDescent="0.2">
      <c r="A8" s="138" t="s">
        <v>55</v>
      </c>
      <c r="B8" s="116">
        <f>[4]Junho!$H$5</f>
        <v>14.04</v>
      </c>
      <c r="C8" s="13">
        <f>[4]Junho!$H$6</f>
        <v>16.920000000000002</v>
      </c>
      <c r="D8" s="13">
        <f>[4]Junho!$H$7</f>
        <v>18.720000000000002</v>
      </c>
      <c r="E8" s="13">
        <f>[4]Junho!$H$8</f>
        <v>18.720000000000002</v>
      </c>
      <c r="F8" s="13">
        <f>[4]Junho!$H$9</f>
        <v>14.04</v>
      </c>
      <c r="G8" s="13">
        <f>[4]Junho!$H$10</f>
        <v>19.8</v>
      </c>
      <c r="H8" s="13">
        <f>[4]Junho!$H$11</f>
        <v>19.440000000000001</v>
      </c>
      <c r="I8" s="13">
        <f>[4]Junho!$H$12</f>
        <v>9.3600000000000012</v>
      </c>
      <c r="J8" s="13">
        <f>[4]Junho!$H$13</f>
        <v>17.64</v>
      </c>
      <c r="K8" s="13">
        <f>[4]Junho!$H$14</f>
        <v>19.440000000000001</v>
      </c>
      <c r="L8" s="13">
        <f>[4]Junho!$H$15</f>
        <v>20.16</v>
      </c>
      <c r="M8" s="13">
        <f>[4]Junho!$H$16</f>
        <v>17.28</v>
      </c>
      <c r="N8" s="13">
        <f>[4]Junho!$H$17</f>
        <v>17.64</v>
      </c>
      <c r="O8" s="13">
        <f>[4]Junho!$H$18</f>
        <v>16.920000000000002</v>
      </c>
      <c r="P8" s="13">
        <f>[4]Junho!$H$19</f>
        <v>15.840000000000002</v>
      </c>
      <c r="Q8" s="13">
        <f>[4]Junho!$H$20</f>
        <v>18.36</v>
      </c>
      <c r="R8" s="13">
        <f>[4]Junho!$H$21</f>
        <v>12.96</v>
      </c>
      <c r="S8" s="13">
        <f>[4]Junho!$H$22</f>
        <v>17.64</v>
      </c>
      <c r="T8" s="13">
        <f>[4]Junho!$H$23</f>
        <v>19.8</v>
      </c>
      <c r="U8" s="13">
        <f>[4]Junho!$H$24</f>
        <v>19.440000000000001</v>
      </c>
      <c r="V8" s="13">
        <f>[4]Junho!$H$25</f>
        <v>12.96</v>
      </c>
      <c r="W8" s="13">
        <f>[4]Junho!$H$26</f>
        <v>14.4</v>
      </c>
      <c r="X8" s="13">
        <f>[4]Junho!$H$27</f>
        <v>17.64</v>
      </c>
      <c r="Y8" s="13">
        <f>[4]Junho!$H$28</f>
        <v>11.879999999999999</v>
      </c>
      <c r="Z8" s="13">
        <f>[4]Junho!$H$29</f>
        <v>14.04</v>
      </c>
      <c r="AA8" s="13">
        <f>[4]Junho!$H$30</f>
        <v>10.08</v>
      </c>
      <c r="AB8" s="13">
        <f>[4]Junho!$H$31</f>
        <v>14.04</v>
      </c>
      <c r="AC8" s="13">
        <f>[4]Junho!$H$32</f>
        <v>21.6</v>
      </c>
      <c r="AD8" s="13">
        <f>[4]Junho!$H$33</f>
        <v>14.4</v>
      </c>
      <c r="AE8" s="13">
        <f>[4]Junho!$H$34</f>
        <v>14.76</v>
      </c>
      <c r="AF8" s="80">
        <f t="shared" ref="AF8" si="3">MAX(B8:AE8)</f>
        <v>21.6</v>
      </c>
      <c r="AG8" s="112">
        <f t="shared" si="2"/>
        <v>16.331999999999997</v>
      </c>
    </row>
    <row r="9" spans="1:36" ht="17.100000000000001" customHeight="1" x14ac:dyDescent="0.2">
      <c r="A9" s="138" t="s">
        <v>48</v>
      </c>
      <c r="B9" s="116">
        <f>[5]Junho!$H$5</f>
        <v>22.68</v>
      </c>
      <c r="C9" s="13">
        <f>[5]Junho!$H$6</f>
        <v>14.76</v>
      </c>
      <c r="D9" s="13">
        <f>[5]Junho!$H$7</f>
        <v>14.04</v>
      </c>
      <c r="E9" s="13">
        <f>[5]Junho!$H$8</f>
        <v>12.24</v>
      </c>
      <c r="F9" s="13">
        <f>[5]Junho!$H$9</f>
        <v>12.96</v>
      </c>
      <c r="G9" s="13">
        <f>[5]Junho!$H$10</f>
        <v>9</v>
      </c>
      <c r="H9" s="13">
        <f>[5]Junho!$H$11</f>
        <v>12.96</v>
      </c>
      <c r="I9" s="13">
        <f>[5]Junho!$H$12</f>
        <v>10.08</v>
      </c>
      <c r="J9" s="13">
        <f>[5]Junho!$H$13</f>
        <v>17.64</v>
      </c>
      <c r="K9" s="13">
        <f>[5]Junho!$H$14</f>
        <v>24.48</v>
      </c>
      <c r="L9" s="13">
        <f>[5]Junho!$H$15</f>
        <v>18</v>
      </c>
      <c r="M9" s="13">
        <f>[5]Junho!$H$16</f>
        <v>18.720000000000002</v>
      </c>
      <c r="N9" s="13">
        <f>[5]Junho!$H$17</f>
        <v>16.559999999999999</v>
      </c>
      <c r="O9" s="13">
        <f>[5]Junho!$H$18</f>
        <v>12.6</v>
      </c>
      <c r="P9" s="13">
        <f>[5]Junho!$H$19</f>
        <v>13.68</v>
      </c>
      <c r="Q9" s="13">
        <f>[5]Junho!$H$20</f>
        <v>10.44</v>
      </c>
      <c r="R9" s="13">
        <f>[5]Junho!$H$21</f>
        <v>10.44</v>
      </c>
      <c r="S9" s="13">
        <f>[5]Junho!$H$22</f>
        <v>8.2799999999999994</v>
      </c>
      <c r="T9" s="13">
        <f>[5]Junho!$H$23</f>
        <v>12.6</v>
      </c>
      <c r="U9" s="13">
        <f>[5]Junho!$H$24</f>
        <v>14.76</v>
      </c>
      <c r="V9" s="13">
        <f>[5]Junho!$H$25</f>
        <v>9.7200000000000006</v>
      </c>
      <c r="W9" s="13">
        <f>[5]Junho!$H$26</f>
        <v>12.24</v>
      </c>
      <c r="X9" s="13">
        <f>[5]Junho!$H$27</f>
        <v>18.720000000000002</v>
      </c>
      <c r="Y9" s="13">
        <f>[5]Junho!$H$28</f>
        <v>15.840000000000002</v>
      </c>
      <c r="Z9" s="13">
        <f>[5]Junho!$H$29</f>
        <v>8.64</v>
      </c>
      <c r="AA9" s="13">
        <f>[5]Junho!$H$30</f>
        <v>10.08</v>
      </c>
      <c r="AB9" s="13">
        <f>[5]Junho!$H$31</f>
        <v>14.04</v>
      </c>
      <c r="AC9" s="13">
        <f>[5]Junho!$H$32</f>
        <v>21.6</v>
      </c>
      <c r="AD9" s="13">
        <f>[5]Junho!$H$33</f>
        <v>15.840000000000002</v>
      </c>
      <c r="AE9" s="13">
        <f>[5]Junho!$H$34</f>
        <v>10.8</v>
      </c>
      <c r="AF9" s="80">
        <f t="shared" si="1"/>
        <v>24.48</v>
      </c>
      <c r="AG9" s="112">
        <f t="shared" si="2"/>
        <v>14.148000000000001</v>
      </c>
    </row>
    <row r="10" spans="1:36" ht="17.100000000000001" customHeight="1" x14ac:dyDescent="0.2">
      <c r="A10" s="138" t="s">
        <v>2</v>
      </c>
      <c r="B10" s="116">
        <f>[6]Junho!$H$5</f>
        <v>9.3600000000000012</v>
      </c>
      <c r="C10" s="13">
        <f>[6]Junho!$H$6</f>
        <v>7.9200000000000008</v>
      </c>
      <c r="D10" s="13">
        <f>[6]Junho!$H$7</f>
        <v>18.720000000000002</v>
      </c>
      <c r="E10" s="13">
        <f>[6]Junho!$H$8</f>
        <v>16.2</v>
      </c>
      <c r="F10" s="13">
        <f>[6]Junho!$H$9</f>
        <v>13.32</v>
      </c>
      <c r="G10" s="13">
        <f>[6]Junho!$H$10</f>
        <v>15.840000000000002</v>
      </c>
      <c r="H10" s="13">
        <f>[6]Junho!$H$11</f>
        <v>13.32</v>
      </c>
      <c r="I10" s="13">
        <f>[6]Junho!$H$12</f>
        <v>13.32</v>
      </c>
      <c r="J10" s="13">
        <f>[6]Junho!$H$13</f>
        <v>20.88</v>
      </c>
      <c r="K10" s="13">
        <f>[6]Junho!$H$14</f>
        <v>21.96</v>
      </c>
      <c r="L10" s="13">
        <f>[6]Junho!$H$15</f>
        <v>21.240000000000002</v>
      </c>
      <c r="M10" s="13">
        <f>[6]Junho!$H$16</f>
        <v>19.8</v>
      </c>
      <c r="N10" s="13">
        <f>[6]Junho!$H$17</f>
        <v>22.32</v>
      </c>
      <c r="O10" s="13">
        <f>[6]Junho!$H$18</f>
        <v>21.96</v>
      </c>
      <c r="P10" s="13">
        <f>[6]Junho!$H$19</f>
        <v>24.48</v>
      </c>
      <c r="Q10" s="13">
        <f>[6]Junho!$H$20</f>
        <v>20.52</v>
      </c>
      <c r="R10" s="13">
        <f>[6]Junho!$H$21</f>
        <v>21.6</v>
      </c>
      <c r="S10" s="13">
        <f>[6]Junho!$H$22</f>
        <v>19.440000000000001</v>
      </c>
      <c r="T10" s="13">
        <f>[6]Junho!$H$23</f>
        <v>23.040000000000003</v>
      </c>
      <c r="U10" s="13">
        <f>[6]Junho!$H$24</f>
        <v>22.32</v>
      </c>
      <c r="V10" s="13">
        <f>[6]Junho!$H$25</f>
        <v>13.68</v>
      </c>
      <c r="W10" s="13">
        <f>[6]Junho!$H$26</f>
        <v>11.16</v>
      </c>
      <c r="X10" s="13">
        <f>[6]Junho!$H$27</f>
        <v>18.36</v>
      </c>
      <c r="Y10" s="13">
        <f>[6]Junho!$H$28</f>
        <v>18.36</v>
      </c>
      <c r="Z10" s="13">
        <f>[6]Junho!$H$29</f>
        <v>14.76</v>
      </c>
      <c r="AA10" s="13">
        <f>[6]Junho!$H$30</f>
        <v>14.04</v>
      </c>
      <c r="AB10" s="13">
        <f>[6]Junho!$H$31</f>
        <v>12.24</v>
      </c>
      <c r="AC10" s="13">
        <f>[6]Junho!$H$32</f>
        <v>14.4</v>
      </c>
      <c r="AD10" s="13">
        <f>[6]Junho!$H$33</f>
        <v>15.120000000000001</v>
      </c>
      <c r="AE10" s="13">
        <f>[6]Junho!$H$34</f>
        <v>14.4</v>
      </c>
      <c r="AF10" s="80">
        <f t="shared" si="1"/>
        <v>24.48</v>
      </c>
      <c r="AG10" s="112">
        <f t="shared" si="2"/>
        <v>17.136000000000006</v>
      </c>
      <c r="AJ10" s="19" t="s">
        <v>54</v>
      </c>
    </row>
    <row r="11" spans="1:36" ht="17.100000000000001" customHeight="1" x14ac:dyDescent="0.2">
      <c r="A11" s="138" t="s">
        <v>3</v>
      </c>
      <c r="B11" s="116">
        <f>[7]Junho!$H$5</f>
        <v>10.08</v>
      </c>
      <c r="C11" s="13">
        <f>[7]Junho!$H$6</f>
        <v>6.48</v>
      </c>
      <c r="D11" s="13">
        <f>[7]Junho!$H$7</f>
        <v>6.48</v>
      </c>
      <c r="E11" s="13">
        <f>[7]Junho!$H$8</f>
        <v>13.32</v>
      </c>
      <c r="F11" s="13">
        <f>[7]Junho!$H$9</f>
        <v>10.44</v>
      </c>
      <c r="G11" s="13">
        <f>[7]Junho!$H$10</f>
        <v>7.2</v>
      </c>
      <c r="H11" s="13">
        <f>[7]Junho!$H$11</f>
        <v>18.36</v>
      </c>
      <c r="I11" s="13">
        <f>[7]Junho!$H$12</f>
        <v>0</v>
      </c>
      <c r="J11" s="13">
        <f>[7]Junho!$H$13</f>
        <v>0.36000000000000004</v>
      </c>
      <c r="K11" s="13">
        <f>[7]Junho!$H$14</f>
        <v>7.5600000000000005</v>
      </c>
      <c r="L11" s="13">
        <f>[7]Junho!$H$15</f>
        <v>1.08</v>
      </c>
      <c r="M11" s="13">
        <f>[7]Junho!$H$16</f>
        <v>13.68</v>
      </c>
      <c r="N11" s="13">
        <f>[7]Junho!$H$17</f>
        <v>6.12</v>
      </c>
      <c r="O11" s="13">
        <f>[7]Junho!$H$18</f>
        <v>7.2</v>
      </c>
      <c r="P11" s="13">
        <f>[7]Junho!$H$19</f>
        <v>0</v>
      </c>
      <c r="Q11" s="13">
        <f>[7]Junho!$H$20</f>
        <v>0</v>
      </c>
      <c r="R11" s="13">
        <f>[7]Junho!$H$21</f>
        <v>7.9200000000000008</v>
      </c>
      <c r="S11" s="13">
        <f>[7]Junho!$H$22</f>
        <v>11.520000000000001</v>
      </c>
      <c r="T11" s="13">
        <f>[7]Junho!$H$23</f>
        <v>14.4</v>
      </c>
      <c r="U11" s="13">
        <f>[7]Junho!$H$24</f>
        <v>12.24</v>
      </c>
      <c r="V11" s="13">
        <f>[7]Junho!$H$25</f>
        <v>0.36000000000000004</v>
      </c>
      <c r="W11" s="13">
        <f>[7]Junho!$H$26</f>
        <v>0</v>
      </c>
      <c r="X11" s="13">
        <f>[7]Junho!$H$27</f>
        <v>0</v>
      </c>
      <c r="Y11" s="13">
        <f>[7]Junho!$H$28</f>
        <v>0.36000000000000004</v>
      </c>
      <c r="Z11" s="13">
        <f>[7]Junho!$H$29</f>
        <v>0</v>
      </c>
      <c r="AA11" s="13">
        <f>[7]Junho!$H$30</f>
        <v>0</v>
      </c>
      <c r="AB11" s="13">
        <f>[7]Junho!$H$31</f>
        <v>2.8800000000000003</v>
      </c>
      <c r="AC11" s="13">
        <f>[7]Junho!$H$32</f>
        <v>12.24</v>
      </c>
      <c r="AD11" s="13">
        <f>[7]Junho!$H$33</f>
        <v>7.2</v>
      </c>
      <c r="AE11" s="13">
        <f>[7]Junho!$H$34</f>
        <v>4.6800000000000006</v>
      </c>
      <c r="AF11" s="80">
        <f t="shared" si="1"/>
        <v>18.36</v>
      </c>
      <c r="AG11" s="112">
        <f t="shared" si="2"/>
        <v>6.072000000000001</v>
      </c>
    </row>
    <row r="12" spans="1:36" ht="17.100000000000001" customHeight="1" x14ac:dyDescent="0.2">
      <c r="A12" s="138" t="s">
        <v>4</v>
      </c>
      <c r="B12" s="116">
        <f>[8]Junho!$H$5</f>
        <v>15.840000000000002</v>
      </c>
      <c r="C12" s="13">
        <f>[8]Junho!$H$6</f>
        <v>6.12</v>
      </c>
      <c r="D12" s="13">
        <f>[8]Junho!$H$7</f>
        <v>11.879999999999999</v>
      </c>
      <c r="E12" s="13">
        <f>[8]Junho!$H$8</f>
        <v>15.840000000000002</v>
      </c>
      <c r="F12" s="13">
        <f>[8]Junho!$H$9</f>
        <v>14.76</v>
      </c>
      <c r="G12" s="13">
        <f>[8]Junho!$H$10</f>
        <v>11.520000000000001</v>
      </c>
      <c r="H12" s="13">
        <f>[8]Junho!$H$11</f>
        <v>15.48</v>
      </c>
      <c r="I12" s="13">
        <f>[8]Junho!$H$12</f>
        <v>12.24</v>
      </c>
      <c r="J12" s="13">
        <f>[8]Junho!$H$13</f>
        <v>17.28</v>
      </c>
      <c r="K12" s="13">
        <f>[8]Junho!$H$14</f>
        <v>24.48</v>
      </c>
      <c r="L12" s="13">
        <f>[8]Junho!$H$15</f>
        <v>17.64</v>
      </c>
      <c r="M12" s="13">
        <f>[8]Junho!$H$16</f>
        <v>25.2</v>
      </c>
      <c r="N12" s="13">
        <f>[8]Junho!$H$17</f>
        <v>12.96</v>
      </c>
      <c r="O12" s="13">
        <f>[8]Junho!$H$18</f>
        <v>15.48</v>
      </c>
      <c r="P12" s="13">
        <f>[8]Junho!$H$19</f>
        <v>13.68</v>
      </c>
      <c r="Q12" s="13">
        <f>[8]Junho!$H$20</f>
        <v>16.559999999999999</v>
      </c>
      <c r="R12" s="13">
        <f>[8]Junho!$H$21</f>
        <v>16.559999999999999</v>
      </c>
      <c r="S12" s="13">
        <f>[8]Junho!$H$22</f>
        <v>14.76</v>
      </c>
      <c r="T12" s="13">
        <f>[8]Junho!$H$23</f>
        <v>17.28</v>
      </c>
      <c r="U12" s="13">
        <f>[8]Junho!$H$24</f>
        <v>13.32</v>
      </c>
      <c r="V12" s="13">
        <f>[8]Junho!$H$25</f>
        <v>13.32</v>
      </c>
      <c r="W12" s="13">
        <f>[8]Junho!$H$26</f>
        <v>15.840000000000002</v>
      </c>
      <c r="X12" s="13">
        <f>[8]Junho!$H$27</f>
        <v>13.68</v>
      </c>
      <c r="Y12" s="13">
        <f>[8]Junho!$H$28</f>
        <v>11.879999999999999</v>
      </c>
      <c r="Z12" s="13">
        <f>[8]Junho!$H$29</f>
        <v>10.44</v>
      </c>
      <c r="AA12" s="13">
        <f>[8]Junho!$H$30</f>
        <v>11.16</v>
      </c>
      <c r="AB12" s="13">
        <f>[8]Junho!$H$31</f>
        <v>12.6</v>
      </c>
      <c r="AC12" s="13">
        <f>[8]Junho!$H$32</f>
        <v>15.120000000000001</v>
      </c>
      <c r="AD12" s="13">
        <f>[8]Junho!$H$33</f>
        <v>10.08</v>
      </c>
      <c r="AE12" s="13">
        <f>[8]Junho!$H$34</f>
        <v>9</v>
      </c>
      <c r="AF12" s="80">
        <f t="shared" si="1"/>
        <v>25.2</v>
      </c>
      <c r="AG12" s="112">
        <f t="shared" si="2"/>
        <v>14.399999999999999</v>
      </c>
      <c r="AH12" s="19" t="s">
        <v>54</v>
      </c>
    </row>
    <row r="13" spans="1:36" ht="17.100000000000001" customHeight="1" x14ac:dyDescent="0.2">
      <c r="A13" s="138" t="s">
        <v>5</v>
      </c>
      <c r="B13" s="116">
        <f>[9]Junho!$H$5</f>
        <v>2.16</v>
      </c>
      <c r="C13" s="13">
        <f>[9]Junho!$H$6</f>
        <v>0.36000000000000004</v>
      </c>
      <c r="D13" s="13">
        <f>[9]Junho!$H$7</f>
        <v>7.9200000000000008</v>
      </c>
      <c r="E13" s="13">
        <f>[9]Junho!$H$8</f>
        <v>0.36000000000000004</v>
      </c>
      <c r="F13" s="13">
        <f>[9]Junho!$H$9</f>
        <v>2.52</v>
      </c>
      <c r="G13" s="13">
        <f>[9]Junho!$H$10</f>
        <v>0</v>
      </c>
      <c r="H13" s="13">
        <f>[9]Junho!$H$11</f>
        <v>1.4400000000000002</v>
      </c>
      <c r="I13" s="13">
        <f>[9]Junho!$H$12</f>
        <v>0</v>
      </c>
      <c r="J13" s="13">
        <f>[9]Junho!$H$13</f>
        <v>0.36000000000000004</v>
      </c>
      <c r="K13" s="13">
        <f>[9]Junho!$H$14</f>
        <v>4.6800000000000006</v>
      </c>
      <c r="L13" s="13">
        <f>[9]Junho!$H$15</f>
        <v>6.12</v>
      </c>
      <c r="M13" s="13">
        <f>[9]Junho!$H$16</f>
        <v>5.04</v>
      </c>
      <c r="N13" s="13">
        <f>[9]Junho!$H$17</f>
        <v>11.879999999999999</v>
      </c>
      <c r="O13" s="13">
        <f>[9]Junho!$H$18</f>
        <v>6.84</v>
      </c>
      <c r="P13" s="13">
        <f>[9]Junho!$H$19</f>
        <v>14.04</v>
      </c>
      <c r="Q13" s="13">
        <f>[9]Junho!$H$20</f>
        <v>6.48</v>
      </c>
      <c r="R13" s="13">
        <f>[9]Junho!$H$21</f>
        <v>5.04</v>
      </c>
      <c r="S13" s="13">
        <f>[9]Junho!$H$22</f>
        <v>7.5600000000000005</v>
      </c>
      <c r="T13" s="13">
        <f>[9]Junho!$H$23</f>
        <v>0</v>
      </c>
      <c r="U13" s="13">
        <f>[9]Junho!$H$24</f>
        <v>0.36000000000000004</v>
      </c>
      <c r="V13" s="13">
        <f>[9]Junho!$H$25</f>
        <v>2.52</v>
      </c>
      <c r="W13" s="13">
        <f>[9]Junho!$H$26</f>
        <v>0</v>
      </c>
      <c r="X13" s="13">
        <f>[9]Junho!$H$27</f>
        <v>3.24</v>
      </c>
      <c r="Y13" s="13">
        <f>[9]Junho!$H$28</f>
        <v>6.12</v>
      </c>
      <c r="Z13" s="13">
        <f>[9]Junho!$H$29</f>
        <v>0</v>
      </c>
      <c r="AA13" s="13">
        <f>[9]Junho!$H$30</f>
        <v>9.3600000000000012</v>
      </c>
      <c r="AB13" s="13">
        <f>[9]Junho!$H$31</f>
        <v>8.2799999999999994</v>
      </c>
      <c r="AC13" s="13">
        <f>[9]Junho!$H$32</f>
        <v>11.16</v>
      </c>
      <c r="AD13" s="13">
        <f>[9]Junho!$H$33</f>
        <v>9</v>
      </c>
      <c r="AE13" s="13">
        <f>[9]Junho!$H$34</f>
        <v>7.9200000000000008</v>
      </c>
      <c r="AF13" s="80">
        <f t="shared" si="1"/>
        <v>14.04</v>
      </c>
      <c r="AG13" s="112">
        <f t="shared" si="2"/>
        <v>4.6919999999999993</v>
      </c>
    </row>
    <row r="14" spans="1:36" ht="17.100000000000001" customHeight="1" x14ac:dyDescent="0.2">
      <c r="A14" s="138" t="s">
        <v>50</v>
      </c>
      <c r="B14" s="116">
        <f>[10]Junho!$H$5</f>
        <v>18.36</v>
      </c>
      <c r="C14" s="13">
        <f>[10]Junho!$H$6</f>
        <v>15.840000000000002</v>
      </c>
      <c r="D14" s="13">
        <f>[10]Junho!$H$7</f>
        <v>16.920000000000002</v>
      </c>
      <c r="E14" s="13">
        <f>[10]Junho!$H$8</f>
        <v>20.16</v>
      </c>
      <c r="F14" s="13">
        <f>[10]Junho!$H$9</f>
        <v>18</v>
      </c>
      <c r="G14" s="13">
        <f>[10]Junho!$H$10</f>
        <v>13.68</v>
      </c>
      <c r="H14" s="13">
        <f>[10]Junho!$H$11</f>
        <v>18.36</v>
      </c>
      <c r="I14" s="13">
        <f>[10]Junho!$H$12</f>
        <v>12.6</v>
      </c>
      <c r="J14" s="13">
        <f>[10]Junho!$H$13</f>
        <v>26.64</v>
      </c>
      <c r="K14" s="13">
        <f>[10]Junho!$H$14</f>
        <v>34.200000000000003</v>
      </c>
      <c r="L14" s="13">
        <f>[10]Junho!$H$15</f>
        <v>31.680000000000003</v>
      </c>
      <c r="M14" s="13">
        <f>[10]Junho!$H$16</f>
        <v>30.240000000000002</v>
      </c>
      <c r="N14" s="13">
        <f>[10]Junho!$H$17</f>
        <v>18</v>
      </c>
      <c r="O14" s="13">
        <f>[10]Junho!$H$18</f>
        <v>18.36</v>
      </c>
      <c r="P14" s="13">
        <f>[10]Junho!$H$19</f>
        <v>22.32</v>
      </c>
      <c r="Q14" s="13">
        <f>[10]Junho!$H$20</f>
        <v>20.52</v>
      </c>
      <c r="R14" s="13">
        <f>[10]Junho!$H$21</f>
        <v>21.96</v>
      </c>
      <c r="S14" s="13">
        <f>[10]Junho!$H$22</f>
        <v>20.88</v>
      </c>
      <c r="T14" s="13">
        <f>[10]Junho!$H$23</f>
        <v>20.16</v>
      </c>
      <c r="U14" s="13">
        <f>[10]Junho!$H$24</f>
        <v>19.8</v>
      </c>
      <c r="V14" s="13">
        <f>[10]Junho!$H$25</f>
        <v>19.079999999999998</v>
      </c>
      <c r="W14" s="13">
        <f>[10]Junho!$H$26</f>
        <v>18.720000000000002</v>
      </c>
      <c r="X14" s="13">
        <f>[10]Junho!$H$27</f>
        <v>21.96</v>
      </c>
      <c r="Y14" s="13">
        <f>[10]Junho!$H$28</f>
        <v>19.440000000000001</v>
      </c>
      <c r="Z14" s="13">
        <f>[10]Junho!$H$29</f>
        <v>19.440000000000001</v>
      </c>
      <c r="AA14" s="13">
        <f>[10]Junho!$H$30</f>
        <v>19.079999999999998</v>
      </c>
      <c r="AB14" s="13">
        <f>[10]Junho!$H$31</f>
        <v>20.16</v>
      </c>
      <c r="AC14" s="13">
        <f>[10]Junho!$H$32</f>
        <v>21.6</v>
      </c>
      <c r="AD14" s="13">
        <f>[10]Junho!$H$33</f>
        <v>19.8</v>
      </c>
      <c r="AE14" s="13">
        <f>[10]Junho!$H$34</f>
        <v>17.28</v>
      </c>
      <c r="AF14" s="80">
        <f t="shared" si="1"/>
        <v>34.200000000000003</v>
      </c>
      <c r="AG14" s="112">
        <f t="shared" si="2"/>
        <v>20.507999999999999</v>
      </c>
    </row>
    <row r="15" spans="1:36" ht="17.100000000000001" customHeight="1" x14ac:dyDescent="0.2">
      <c r="A15" s="138" t="s">
        <v>6</v>
      </c>
      <c r="B15" s="116">
        <f>[11]Junho!$H$5</f>
        <v>12.6</v>
      </c>
      <c r="C15" s="13">
        <f>[11]Junho!$H$6</f>
        <v>14.76</v>
      </c>
      <c r="D15" s="13">
        <f>[11]Junho!$H$7</f>
        <v>10.8</v>
      </c>
      <c r="E15" s="13">
        <f>[11]Junho!$H$8</f>
        <v>9.3600000000000012</v>
      </c>
      <c r="F15" s="13">
        <f>[11]Junho!$H$9</f>
        <v>13.32</v>
      </c>
      <c r="G15" s="13">
        <f>[11]Junho!$H$10</f>
        <v>12.24</v>
      </c>
      <c r="H15" s="13">
        <f>[11]Junho!$H$11</f>
        <v>13.68</v>
      </c>
      <c r="I15" s="13">
        <f>[11]Junho!$H$12</f>
        <v>11.879999999999999</v>
      </c>
      <c r="J15" s="13">
        <f>[11]Junho!$H$13</f>
        <v>11.16</v>
      </c>
      <c r="K15" s="13">
        <f>[11]Junho!$H$14</f>
        <v>15.48</v>
      </c>
      <c r="L15" s="13">
        <f>[11]Junho!$H$15</f>
        <v>16.2</v>
      </c>
      <c r="M15" s="13">
        <f>[11]Junho!$H$16</f>
        <v>17.28</v>
      </c>
      <c r="N15" s="13">
        <f>[11]Junho!$H$17</f>
        <v>14.04</v>
      </c>
      <c r="O15" s="13">
        <f>[11]Junho!$H$18</f>
        <v>10.08</v>
      </c>
      <c r="P15" s="13">
        <f>[11]Junho!$H$19</f>
        <v>9.7200000000000006</v>
      </c>
      <c r="Q15" s="13">
        <f>[11]Junho!$H$20</f>
        <v>10.8</v>
      </c>
      <c r="R15" s="13">
        <f>[11]Junho!$H$21</f>
        <v>6.48</v>
      </c>
      <c r="S15" s="13">
        <f>[11]Junho!$H$22</f>
        <v>13.68</v>
      </c>
      <c r="T15" s="13">
        <f>[11]Junho!$H$23</f>
        <v>10.44</v>
      </c>
      <c r="U15" s="13">
        <f>[11]Junho!$H$24</f>
        <v>6.84</v>
      </c>
      <c r="V15" s="13">
        <f>[11]Junho!$H$25</f>
        <v>7.5600000000000005</v>
      </c>
      <c r="W15" s="13">
        <f>[11]Junho!$H$26</f>
        <v>6.48</v>
      </c>
      <c r="X15" s="13">
        <f>[11]Junho!$H$27</f>
        <v>6.84</v>
      </c>
      <c r="Y15" s="13">
        <f>[11]Junho!$H$28</f>
        <v>13.32</v>
      </c>
      <c r="Z15" s="13">
        <f>[11]Junho!$H$29</f>
        <v>9</v>
      </c>
      <c r="AA15" s="13">
        <f>[11]Junho!$H$30</f>
        <v>7.9200000000000008</v>
      </c>
      <c r="AB15" s="13">
        <f>[11]Junho!$H$31</f>
        <v>7.9200000000000008</v>
      </c>
      <c r="AC15" s="13">
        <f>[11]Junho!$H$32</f>
        <v>9.7200000000000006</v>
      </c>
      <c r="AD15" s="13">
        <f>[11]Junho!$H$33</f>
        <v>11.520000000000001</v>
      </c>
      <c r="AE15" s="13">
        <f>[11]Junho!$H$34</f>
        <v>5.7600000000000007</v>
      </c>
      <c r="AF15" s="80">
        <f t="shared" ref="AF15:AF30" si="4">MAX(B15:AE15)</f>
        <v>17.28</v>
      </c>
      <c r="AG15" s="112">
        <f t="shared" si="2"/>
        <v>10.895999999999999</v>
      </c>
    </row>
    <row r="16" spans="1:36" ht="17.100000000000001" customHeight="1" x14ac:dyDescent="0.2">
      <c r="A16" s="138" t="s">
        <v>7</v>
      </c>
      <c r="B16" s="116">
        <f>[12]Junho!$H$5</f>
        <v>0.36000000000000004</v>
      </c>
      <c r="C16" s="13">
        <f>[12]Junho!$H$6</f>
        <v>0</v>
      </c>
      <c r="D16" s="13">
        <f>[12]Junho!$H$7</f>
        <v>2.8800000000000003</v>
      </c>
      <c r="E16" s="13">
        <f>[12]Junho!$H$8</f>
        <v>0</v>
      </c>
      <c r="F16" s="13">
        <f>[12]Junho!$H$9</f>
        <v>0</v>
      </c>
      <c r="G16" s="13">
        <f>[12]Junho!$H$10</f>
        <v>0</v>
      </c>
      <c r="H16" s="13">
        <f>[12]Junho!$H$11</f>
        <v>0</v>
      </c>
      <c r="I16" s="13">
        <f>[12]Junho!$H$12</f>
        <v>0</v>
      </c>
      <c r="J16" s="13">
        <f>[12]Junho!$H$13</f>
        <v>0</v>
      </c>
      <c r="K16" s="13">
        <f>[12]Junho!$H$14</f>
        <v>8.64</v>
      </c>
      <c r="L16" s="13">
        <f>[12]Junho!$H$15</f>
        <v>2.8800000000000003</v>
      </c>
      <c r="M16" s="13">
        <f>[12]Junho!$H$16</f>
        <v>8.64</v>
      </c>
      <c r="N16" s="13">
        <f>[12]Junho!$H$17</f>
        <v>6.12</v>
      </c>
      <c r="O16" s="13">
        <f>[12]Junho!$H$18</f>
        <v>0</v>
      </c>
      <c r="P16" s="13">
        <f>[12]Junho!$H$19</f>
        <v>0</v>
      </c>
      <c r="Q16" s="13">
        <f>[12]Junho!$H$20</f>
        <v>0</v>
      </c>
      <c r="R16" s="13">
        <f>[12]Junho!$H$21</f>
        <v>0</v>
      </c>
      <c r="S16" s="13">
        <f>[12]Junho!$H$22</f>
        <v>0</v>
      </c>
      <c r="T16" s="13">
        <f>[12]Junho!$H$23</f>
        <v>0</v>
      </c>
      <c r="U16" s="13">
        <f>[12]Junho!$H$24</f>
        <v>1.08</v>
      </c>
      <c r="V16" s="13">
        <f>[12]Junho!$H$25</f>
        <v>0.36000000000000004</v>
      </c>
      <c r="W16" s="13">
        <f>[12]Junho!$H$26</f>
        <v>0.36000000000000004</v>
      </c>
      <c r="X16" s="13">
        <f>[12]Junho!$H$27</f>
        <v>2.8800000000000003</v>
      </c>
      <c r="Y16" s="13">
        <f>[12]Junho!$H$28</f>
        <v>1.4400000000000002</v>
      </c>
      <c r="Z16" s="13">
        <f>[12]Junho!$H$29</f>
        <v>0</v>
      </c>
      <c r="AA16" s="13">
        <f>[12]Junho!$H$30</f>
        <v>0.36000000000000004</v>
      </c>
      <c r="AB16" s="13">
        <f>[12]Junho!$H$31</f>
        <v>11.16</v>
      </c>
      <c r="AC16" s="13">
        <f>[12]Junho!$H$32</f>
        <v>10.8</v>
      </c>
      <c r="AD16" s="13">
        <f>[12]Junho!$H$33</f>
        <v>12.96</v>
      </c>
      <c r="AE16" s="13">
        <f>[12]Junho!$H$34</f>
        <v>11.879999999999999</v>
      </c>
      <c r="AF16" s="80">
        <f t="shared" ref="AF16" si="5">MAX(B16:AE16)</f>
        <v>12.96</v>
      </c>
      <c r="AG16" s="112">
        <f t="shared" ref="AG16" si="6">AVERAGE(B16:AE16)</f>
        <v>2.7599999999999993</v>
      </c>
    </row>
    <row r="17" spans="1:36" ht="17.100000000000001" customHeight="1" x14ac:dyDescent="0.2">
      <c r="A17" s="138" t="s">
        <v>8</v>
      </c>
      <c r="B17" s="116">
        <f>[13]Junho!$H$5</f>
        <v>10.08</v>
      </c>
      <c r="C17" s="13">
        <f>[13]Junho!$H$6</f>
        <v>12.96</v>
      </c>
      <c r="D17" s="13">
        <f>[13]Junho!$H$7</f>
        <v>11.520000000000001</v>
      </c>
      <c r="E17" s="13">
        <f>[13]Junho!$H$8</f>
        <v>5.4</v>
      </c>
      <c r="F17" s="13">
        <f>[13]Junho!$H$9</f>
        <v>9.7200000000000006</v>
      </c>
      <c r="G17" s="13">
        <f>[13]Junho!$H$10</f>
        <v>9.3600000000000012</v>
      </c>
      <c r="H17" s="13">
        <f>[13]Junho!$H$11</f>
        <v>12.96</v>
      </c>
      <c r="I17" s="13">
        <f>[13]Junho!$H$12</f>
        <v>15.48</v>
      </c>
      <c r="J17" s="13">
        <f>[13]Junho!$H$13</f>
        <v>15.120000000000001</v>
      </c>
      <c r="K17" s="13">
        <f>[13]Junho!$H$14</f>
        <v>19.440000000000001</v>
      </c>
      <c r="L17" s="13">
        <f>[13]Junho!$H$15</f>
        <v>18.36</v>
      </c>
      <c r="M17" s="13">
        <f>[13]Junho!$H$16</f>
        <v>17.64</v>
      </c>
      <c r="N17" s="13">
        <f>[13]Junho!$H$17</f>
        <v>14.4</v>
      </c>
      <c r="O17" s="13">
        <f>[13]Junho!$H$18</f>
        <v>9.7200000000000006</v>
      </c>
      <c r="P17" s="13">
        <f>[13]Junho!$H$19</f>
        <v>11.16</v>
      </c>
      <c r="Q17" s="13">
        <f>[13]Junho!$H$20</f>
        <v>10.44</v>
      </c>
      <c r="R17" s="13">
        <f>[13]Junho!$H$21</f>
        <v>5.4</v>
      </c>
      <c r="S17" s="13">
        <f>[13]Junho!$H$22</f>
        <v>8.64</v>
      </c>
      <c r="T17" s="13">
        <f>[13]Junho!$H$23</f>
        <v>12.24</v>
      </c>
      <c r="U17" s="13">
        <f>[13]Junho!$H$24</f>
        <v>11.520000000000001</v>
      </c>
      <c r="V17" s="13">
        <f>[13]Junho!$H$25</f>
        <v>7.9200000000000008</v>
      </c>
      <c r="W17" s="13">
        <f>[13]Junho!$H$26</f>
        <v>13.32</v>
      </c>
      <c r="X17" s="13">
        <f>[13]Junho!$H$27</f>
        <v>11.520000000000001</v>
      </c>
      <c r="Y17" s="13">
        <f>[13]Junho!$H$28</f>
        <v>6.48</v>
      </c>
      <c r="Z17" s="13">
        <f>[13]Junho!$H$29</f>
        <v>10.8</v>
      </c>
      <c r="AA17" s="13">
        <f>[13]Junho!$H$30</f>
        <v>12.96</v>
      </c>
      <c r="AB17" s="13">
        <f>[13]Junho!$H$31</f>
        <v>9</v>
      </c>
      <c r="AC17" s="13">
        <f>[13]Junho!$H$32</f>
        <v>19.079999999999998</v>
      </c>
      <c r="AD17" s="13">
        <f>[13]Junho!$H$33</f>
        <v>14.4</v>
      </c>
      <c r="AE17" s="13">
        <f>[13]Junho!$H$34</f>
        <v>14.4</v>
      </c>
      <c r="AF17" s="80">
        <f t="shared" si="4"/>
        <v>19.440000000000001</v>
      </c>
      <c r="AG17" s="112">
        <f t="shared" si="2"/>
        <v>12.047999999999998</v>
      </c>
    </row>
    <row r="18" spans="1:36" ht="17.100000000000001" customHeight="1" x14ac:dyDescent="0.2">
      <c r="A18" s="138" t="s">
        <v>9</v>
      </c>
      <c r="B18" s="116">
        <f>[14]Junho!$H$5</f>
        <v>11.520000000000001</v>
      </c>
      <c r="C18" s="13">
        <f>[14]Junho!$H$6</f>
        <v>12.24</v>
      </c>
      <c r="D18" s="13">
        <f>[14]Junho!$H$7</f>
        <v>14.76</v>
      </c>
      <c r="E18" s="13">
        <f>[14]Junho!$H$8</f>
        <v>9.3600000000000012</v>
      </c>
      <c r="F18" s="13">
        <f>[14]Junho!$H$9</f>
        <v>15.120000000000001</v>
      </c>
      <c r="G18" s="13">
        <f>[14]Junho!$H$10</f>
        <v>18.36</v>
      </c>
      <c r="H18" s="13">
        <f>[14]Junho!$H$11</f>
        <v>13.68</v>
      </c>
      <c r="I18" s="13">
        <f>[14]Junho!$H$12</f>
        <v>10.44</v>
      </c>
      <c r="J18" s="13">
        <f>[14]Junho!$H$13</f>
        <v>14.4</v>
      </c>
      <c r="K18" s="13">
        <f>[14]Junho!$H$14</f>
        <v>27</v>
      </c>
      <c r="L18" s="13">
        <f>[14]Junho!$H$15</f>
        <v>30.240000000000002</v>
      </c>
      <c r="M18" s="13">
        <f>[14]Junho!$H$16</f>
        <v>21.240000000000002</v>
      </c>
      <c r="N18" s="13">
        <f>[14]Junho!$H$17</f>
        <v>21.6</v>
      </c>
      <c r="O18" s="13">
        <f>[14]Junho!$H$18</f>
        <v>16.2</v>
      </c>
      <c r="P18" s="13">
        <f>[14]Junho!$H$19</f>
        <v>15.840000000000002</v>
      </c>
      <c r="Q18" s="13">
        <f>[14]Junho!$H$20</f>
        <v>13.68</v>
      </c>
      <c r="R18" s="13">
        <f>[14]Junho!$H$21</f>
        <v>12.24</v>
      </c>
      <c r="S18" s="13">
        <f>[14]Junho!$H$22</f>
        <v>11.879999999999999</v>
      </c>
      <c r="T18" s="13">
        <f>[14]Junho!$H$23</f>
        <v>15.120000000000001</v>
      </c>
      <c r="U18" s="13">
        <f>[14]Junho!$H$24</f>
        <v>11.879999999999999</v>
      </c>
      <c r="V18" s="13">
        <f>[14]Junho!$H$25</f>
        <v>11.879999999999999</v>
      </c>
      <c r="W18" s="13">
        <f>[14]Junho!$H$26</f>
        <v>11.520000000000001</v>
      </c>
      <c r="X18" s="13">
        <f>[14]Junho!$H$27</f>
        <v>19.8</v>
      </c>
      <c r="Y18" s="13">
        <f>[14]Junho!$H$28</f>
        <v>13.32</v>
      </c>
      <c r="Z18" s="13">
        <f>[14]Junho!$H$29</f>
        <v>9.7200000000000006</v>
      </c>
      <c r="AA18" s="13">
        <f>[14]Junho!$H$30</f>
        <v>14.04</v>
      </c>
      <c r="AB18" s="13">
        <f>[14]Junho!$H$31</f>
        <v>11.16</v>
      </c>
      <c r="AC18" s="13">
        <f>[14]Junho!$H$32</f>
        <v>12.96</v>
      </c>
      <c r="AD18" s="13">
        <f>[14]Junho!$H$33</f>
        <v>12.96</v>
      </c>
      <c r="AE18" s="13">
        <f>[14]Junho!$H$34</f>
        <v>13.68</v>
      </c>
      <c r="AF18" s="80">
        <f t="shared" si="4"/>
        <v>30.240000000000002</v>
      </c>
      <c r="AG18" s="112">
        <f t="shared" si="2"/>
        <v>14.928000000000001</v>
      </c>
    </row>
    <row r="19" spans="1:36" ht="17.100000000000001" customHeight="1" x14ac:dyDescent="0.2">
      <c r="A19" s="138" t="s">
        <v>49</v>
      </c>
      <c r="B19" s="116">
        <f>[15]Junho!$H$5</f>
        <v>14.04</v>
      </c>
      <c r="C19" s="13">
        <f>[15]Junho!$H$6</f>
        <v>9.7200000000000006</v>
      </c>
      <c r="D19" s="13">
        <f>[15]Junho!$H$7</f>
        <v>9</v>
      </c>
      <c r="E19" s="13">
        <f>[15]Junho!$H$8</f>
        <v>7.5600000000000005</v>
      </c>
      <c r="F19" s="13">
        <f>[15]Junho!$H$9</f>
        <v>9</v>
      </c>
      <c r="G19" s="13">
        <f>[15]Junho!$H$10</f>
        <v>9.3600000000000012</v>
      </c>
      <c r="H19" s="13">
        <f>[15]Junho!$H$11</f>
        <v>9.7200000000000006</v>
      </c>
      <c r="I19" s="13">
        <f>[15]Junho!$H$12</f>
        <v>11.16</v>
      </c>
      <c r="J19" s="13">
        <f>[15]Junho!$H$13</f>
        <v>15.840000000000002</v>
      </c>
      <c r="K19" s="13">
        <f>[15]Junho!$H$14</f>
        <v>24.48</v>
      </c>
      <c r="L19" s="13">
        <f>[15]Junho!$H$15</f>
        <v>22.68</v>
      </c>
      <c r="M19" s="13">
        <f>[15]Junho!$H$16</f>
        <v>14.76</v>
      </c>
      <c r="N19" s="13">
        <f>[15]Junho!$H$17</f>
        <v>9.7200000000000006</v>
      </c>
      <c r="O19" s="13">
        <f>[15]Junho!$H$18</f>
        <v>7.5600000000000005</v>
      </c>
      <c r="P19" s="13">
        <f>[15]Junho!$H$19</f>
        <v>10.44</v>
      </c>
      <c r="Q19" s="13">
        <f>[15]Junho!$H$20</f>
        <v>8.2799999999999994</v>
      </c>
      <c r="R19" s="13">
        <f>[15]Junho!$H$21</f>
        <v>5.4</v>
      </c>
      <c r="S19" s="13">
        <f>[15]Junho!$H$22</f>
        <v>5.4</v>
      </c>
      <c r="T19" s="13">
        <f>[15]Junho!$H$23</f>
        <v>9</v>
      </c>
      <c r="U19" s="13">
        <f>[15]Junho!$H$24</f>
        <v>15.48</v>
      </c>
      <c r="V19" s="13">
        <f>[15]Junho!$H$25</f>
        <v>8.2799999999999994</v>
      </c>
      <c r="W19" s="13">
        <f>[15]Junho!$H$26</f>
        <v>11.879999999999999</v>
      </c>
      <c r="X19" s="13">
        <f>[15]Junho!$H$27</f>
        <v>19.079999999999998</v>
      </c>
      <c r="Y19" s="13">
        <f>[15]Junho!$H$28</f>
        <v>12.24</v>
      </c>
      <c r="Z19" s="13">
        <f>[15]Junho!$H$29</f>
        <v>11.520000000000001</v>
      </c>
      <c r="AA19" s="13">
        <f>[15]Junho!$H$30</f>
        <v>10.8</v>
      </c>
      <c r="AB19" s="13">
        <f>[15]Junho!$H$31</f>
        <v>9.7200000000000006</v>
      </c>
      <c r="AC19" s="13">
        <f>[15]Junho!$H$32</f>
        <v>14.76</v>
      </c>
      <c r="AD19" s="13">
        <f>[15]Junho!$H$33</f>
        <v>15.840000000000002</v>
      </c>
      <c r="AE19" s="13">
        <f>[15]Junho!$H$34</f>
        <v>11.520000000000001</v>
      </c>
      <c r="AF19" s="80">
        <f t="shared" si="4"/>
        <v>24.48</v>
      </c>
      <c r="AG19" s="112">
        <f t="shared" si="2"/>
        <v>11.807999999999998</v>
      </c>
    </row>
    <row r="20" spans="1:36" ht="17.100000000000001" customHeight="1" x14ac:dyDescent="0.2">
      <c r="A20" s="138" t="s">
        <v>10</v>
      </c>
      <c r="B20" s="116">
        <f>[16]Junho!$H$5</f>
        <v>9.3600000000000012</v>
      </c>
      <c r="C20" s="13">
        <f>[16]Junho!$H$6</f>
        <v>9.7200000000000006</v>
      </c>
      <c r="D20" s="13">
        <f>[16]Junho!$H$7</f>
        <v>8.64</v>
      </c>
      <c r="E20" s="13">
        <f>[16]Junho!$H$8</f>
        <v>1.08</v>
      </c>
      <c r="F20" s="13">
        <f>[16]Junho!$H$9</f>
        <v>9.7200000000000006</v>
      </c>
      <c r="G20" s="13">
        <f>[16]Junho!$H$10</f>
        <v>5.4</v>
      </c>
      <c r="H20" s="13">
        <f>[16]Junho!$H$11</f>
        <v>9.7200000000000006</v>
      </c>
      <c r="I20" s="13">
        <f>[16]Junho!$H$12</f>
        <v>9.3600000000000012</v>
      </c>
      <c r="J20" s="13">
        <f>[16]Junho!$H$13</f>
        <v>12.96</v>
      </c>
      <c r="K20" s="13">
        <f>[16]Junho!$H$14</f>
        <v>18.720000000000002</v>
      </c>
      <c r="L20" s="13">
        <f>[16]Junho!$H$15</f>
        <v>15.48</v>
      </c>
      <c r="M20" s="13">
        <f>[16]Junho!$H$16</f>
        <v>24.12</v>
      </c>
      <c r="N20" s="13">
        <f>[16]Junho!$H$17</f>
        <v>9.7200000000000006</v>
      </c>
      <c r="O20" s="13">
        <f>[16]Junho!$H$18</f>
        <v>9</v>
      </c>
      <c r="P20" s="13">
        <f>[16]Junho!$H$19</f>
        <v>7.9200000000000008</v>
      </c>
      <c r="Q20" s="13">
        <f>[16]Junho!$H$20</f>
        <v>6.84</v>
      </c>
      <c r="R20" s="13">
        <f>[16]Junho!$H$21</f>
        <v>2.8800000000000003</v>
      </c>
      <c r="S20" s="13">
        <f>[16]Junho!$H$22</f>
        <v>6.48</v>
      </c>
      <c r="T20" s="13">
        <f>[16]Junho!$H$23</f>
        <v>9.3600000000000012</v>
      </c>
      <c r="U20" s="13">
        <f>[16]Junho!$H$24</f>
        <v>11.16</v>
      </c>
      <c r="V20" s="13">
        <f>[16]Junho!$H$25</f>
        <v>10.08</v>
      </c>
      <c r="W20" s="13">
        <f>[16]Junho!$H$26</f>
        <v>9.7200000000000006</v>
      </c>
      <c r="X20" s="13">
        <f>[16]Junho!$H$27</f>
        <v>14.76</v>
      </c>
      <c r="Y20" s="13">
        <f>[16]Junho!$H$28</f>
        <v>11.16</v>
      </c>
      <c r="Z20" s="13">
        <f>[16]Junho!$H$29</f>
        <v>8.2799999999999994</v>
      </c>
      <c r="AA20" s="13">
        <f>[16]Junho!$H$30</f>
        <v>4.32</v>
      </c>
      <c r="AB20" s="13">
        <f>[16]Junho!$H$31</f>
        <v>9.3600000000000012</v>
      </c>
      <c r="AC20" s="13">
        <f>[16]Junho!$H$32</f>
        <v>15.120000000000001</v>
      </c>
      <c r="AD20" s="13">
        <f>[16]Junho!$H$33</f>
        <v>11.520000000000001</v>
      </c>
      <c r="AE20" s="13">
        <f>[16]Junho!$H$34</f>
        <v>7.5600000000000005</v>
      </c>
      <c r="AF20" s="80">
        <f t="shared" si="4"/>
        <v>24.12</v>
      </c>
      <c r="AG20" s="112">
        <f t="shared" si="2"/>
        <v>9.984</v>
      </c>
    </row>
    <row r="21" spans="1:36" ht="17.100000000000001" customHeight="1" x14ac:dyDescent="0.2">
      <c r="A21" s="138" t="s">
        <v>11</v>
      </c>
      <c r="B21" s="116">
        <f>[17]Junho!$H$5</f>
        <v>0</v>
      </c>
      <c r="C21" s="13">
        <f>[17]Junho!$H$6</f>
        <v>1.4400000000000002</v>
      </c>
      <c r="D21" s="13">
        <f>[17]Junho!$H$7</f>
        <v>0</v>
      </c>
      <c r="E21" s="13">
        <f>[17]Junho!$H$8</f>
        <v>0</v>
      </c>
      <c r="F21" s="13">
        <f>[17]Junho!$H$9</f>
        <v>4.32</v>
      </c>
      <c r="G21" s="13">
        <f>[17]Junho!$H$10</f>
        <v>0</v>
      </c>
      <c r="H21" s="13">
        <f>[17]Junho!$H$11</f>
        <v>0</v>
      </c>
      <c r="I21" s="13">
        <f>[17]Junho!$H$12</f>
        <v>0</v>
      </c>
      <c r="J21" s="13">
        <f>[17]Junho!$H$13</f>
        <v>1.4400000000000002</v>
      </c>
      <c r="K21" s="13">
        <f>[17]Junho!$H$14</f>
        <v>1.8</v>
      </c>
      <c r="L21" s="13">
        <f>[17]Junho!$H$15</f>
        <v>3.6</v>
      </c>
      <c r="M21" s="13">
        <f>[17]Junho!$H$16</f>
        <v>1.8</v>
      </c>
      <c r="N21" s="13">
        <f>[17]Junho!$H$17</f>
        <v>8.64</v>
      </c>
      <c r="O21" s="13">
        <f>[17]Junho!$H$18</f>
        <v>6.48</v>
      </c>
      <c r="P21" s="13">
        <f>[17]Junho!$H$19</f>
        <v>6.84</v>
      </c>
      <c r="Q21" s="13">
        <f>[17]Junho!$H$20</f>
        <v>9</v>
      </c>
      <c r="R21" s="13">
        <f>[17]Junho!$H$21</f>
        <v>0</v>
      </c>
      <c r="S21" s="13">
        <f>[17]Junho!$H$22</f>
        <v>0</v>
      </c>
      <c r="T21" s="13">
        <f>[17]Junho!$H$23</f>
        <v>0</v>
      </c>
      <c r="U21" s="13">
        <f>[17]Junho!$H$24</f>
        <v>0</v>
      </c>
      <c r="V21" s="13">
        <f>[17]Junho!$H$25</f>
        <v>0</v>
      </c>
      <c r="W21" s="13">
        <f>[17]Junho!$H$26</f>
        <v>0</v>
      </c>
      <c r="X21" s="13">
        <f>[17]Junho!$H$27</f>
        <v>1.08</v>
      </c>
      <c r="Y21" s="13">
        <f>[17]Junho!$H$28</f>
        <v>12.24</v>
      </c>
      <c r="Z21" s="13">
        <f>[17]Junho!$H$29</f>
        <v>0</v>
      </c>
      <c r="AA21" s="13">
        <f>[17]Junho!$H$30</f>
        <v>0</v>
      </c>
      <c r="AB21" s="13">
        <f>[17]Junho!$H$31</f>
        <v>0</v>
      </c>
      <c r="AC21" s="13">
        <f>[17]Junho!$H$32</f>
        <v>0</v>
      </c>
      <c r="AD21" s="13">
        <f>[17]Junho!$H$33</f>
        <v>1.08</v>
      </c>
      <c r="AE21" s="13">
        <f>[17]Junho!$H$34</f>
        <v>1.4400000000000002</v>
      </c>
      <c r="AF21" s="80">
        <f t="shared" si="4"/>
        <v>12.24</v>
      </c>
      <c r="AG21" s="112">
        <f t="shared" si="2"/>
        <v>2.04</v>
      </c>
      <c r="AJ21" s="19" t="s">
        <v>54</v>
      </c>
    </row>
    <row r="22" spans="1:36" ht="17.100000000000001" customHeight="1" x14ac:dyDescent="0.2">
      <c r="A22" s="138" t="s">
        <v>12</v>
      </c>
      <c r="B22" s="116" t="str">
        <f>[18]Junho!$H$5</f>
        <v>*</v>
      </c>
      <c r="C22" s="13" t="str">
        <f>[18]Junho!$H$6</f>
        <v>*</v>
      </c>
      <c r="D22" s="13" t="str">
        <f>[18]Junho!$H$7</f>
        <v>*</v>
      </c>
      <c r="E22" s="13">
        <f>[18]Junho!$H$8</f>
        <v>0</v>
      </c>
      <c r="F22" s="13" t="str">
        <f>[18]Junho!$H$9</f>
        <v>*</v>
      </c>
      <c r="G22" s="13" t="str">
        <f>[18]Junho!$H$10</f>
        <v>*</v>
      </c>
      <c r="H22" s="13">
        <f>[18]Junho!$H$11</f>
        <v>0</v>
      </c>
      <c r="I22" s="13" t="str">
        <f>[18]Junho!$H$12</f>
        <v>*</v>
      </c>
      <c r="J22" s="13" t="str">
        <f>[18]Junho!$H$13</f>
        <v>*</v>
      </c>
      <c r="K22" s="13">
        <f>[18]Junho!$H$14</f>
        <v>0</v>
      </c>
      <c r="L22" s="13">
        <f>[18]Junho!$H$15</f>
        <v>15.120000000000001</v>
      </c>
      <c r="M22" s="13">
        <f>[18]Junho!$H$16</f>
        <v>10.08</v>
      </c>
      <c r="N22" s="13">
        <f>[18]Junho!$H$17</f>
        <v>11.520000000000001</v>
      </c>
      <c r="O22" s="13">
        <f>[18]Junho!$H$18</f>
        <v>10.8</v>
      </c>
      <c r="P22" s="13">
        <f>[18]Junho!$H$19</f>
        <v>8.64</v>
      </c>
      <c r="Q22" s="13">
        <f>[18]Junho!$H$20</f>
        <v>8.2799999999999994</v>
      </c>
      <c r="R22" s="13">
        <f>[18]Junho!$H$21</f>
        <v>7.9200000000000008</v>
      </c>
      <c r="S22" s="13">
        <f>[18]Junho!$H$22</f>
        <v>8.64</v>
      </c>
      <c r="T22" s="13">
        <f>[18]Junho!$H$23</f>
        <v>7.9200000000000008</v>
      </c>
      <c r="U22" s="13">
        <f>[18]Junho!$H$24</f>
        <v>8.64</v>
      </c>
      <c r="V22" s="13">
        <f>[18]Junho!$H$25</f>
        <v>6.12</v>
      </c>
      <c r="W22" s="13">
        <f>[18]Junho!$H$26</f>
        <v>10.08</v>
      </c>
      <c r="X22" s="13">
        <f>[18]Junho!$H$27</f>
        <v>9.3600000000000012</v>
      </c>
      <c r="Y22" s="13">
        <f>[18]Junho!$H$28</f>
        <v>9</v>
      </c>
      <c r="Z22" s="13">
        <f>[18]Junho!$H$29</f>
        <v>2.8800000000000003</v>
      </c>
      <c r="AA22" s="13">
        <f>[18]Junho!$H$30</f>
        <v>8.64</v>
      </c>
      <c r="AB22" s="13">
        <f>[18]Junho!$H$31</f>
        <v>6.48</v>
      </c>
      <c r="AC22" s="13">
        <f>[18]Junho!$H$32</f>
        <v>7.5600000000000005</v>
      </c>
      <c r="AD22" s="13">
        <f>[18]Junho!$H$33</f>
        <v>9.3600000000000012</v>
      </c>
      <c r="AE22" s="13">
        <f>[18]Junho!$H$34</f>
        <v>8.2799999999999994</v>
      </c>
      <c r="AF22" s="80">
        <f t="shared" si="4"/>
        <v>15.120000000000001</v>
      </c>
      <c r="AG22" s="112">
        <f t="shared" si="2"/>
        <v>7.6226086956521737</v>
      </c>
    </row>
    <row r="23" spans="1:36" ht="17.100000000000001" customHeight="1" x14ac:dyDescent="0.2">
      <c r="A23" s="138" t="s">
        <v>13</v>
      </c>
      <c r="B23" s="116" t="str">
        <f>[19]Junho!$H$5</f>
        <v>*</v>
      </c>
      <c r="C23" s="13" t="str">
        <f>[19]Junho!$H$6</f>
        <v>*</v>
      </c>
      <c r="D23" s="13" t="str">
        <f>[19]Junho!$H$7</f>
        <v>*</v>
      </c>
      <c r="E23" s="13" t="str">
        <f>[19]Junho!$H$8</f>
        <v>*</v>
      </c>
      <c r="F23" s="13" t="str">
        <f>[19]Junho!$H$9</f>
        <v>*</v>
      </c>
      <c r="G23" s="13" t="str">
        <f>[19]Junho!$H$10</f>
        <v>*</v>
      </c>
      <c r="H23" s="13" t="str">
        <f>[19]Junho!$H$11</f>
        <v>*</v>
      </c>
      <c r="I23" s="13" t="str">
        <f>[19]Junho!$H$12</f>
        <v>*</v>
      </c>
      <c r="J23" s="13" t="str">
        <f>[19]Junho!$H$13</f>
        <v>*</v>
      </c>
      <c r="K23" s="13" t="str">
        <f>[19]Junho!$H$14</f>
        <v>*</v>
      </c>
      <c r="L23" s="13" t="str">
        <f>[19]Junho!$H$15</f>
        <v>*</v>
      </c>
      <c r="M23" s="13" t="str">
        <f>[19]Junho!$H$16</f>
        <v>*</v>
      </c>
      <c r="N23" s="13" t="str">
        <f>[19]Junho!$H$17</f>
        <v>*</v>
      </c>
      <c r="O23" s="13" t="str">
        <f>[19]Junho!$H$18</f>
        <v>*</v>
      </c>
      <c r="P23" s="13" t="str">
        <f>[19]Junho!$H$19</f>
        <v>*</v>
      </c>
      <c r="Q23" s="13" t="str">
        <f>[19]Junho!$H$20</f>
        <v>*</v>
      </c>
      <c r="R23" s="13" t="str">
        <f>[19]Junho!$H$21</f>
        <v>*</v>
      </c>
      <c r="S23" s="13" t="str">
        <f>[19]Junho!$H$22</f>
        <v>*</v>
      </c>
      <c r="T23" s="13" t="str">
        <f>[19]Junho!$H$23</f>
        <v>*</v>
      </c>
      <c r="U23" s="13" t="str">
        <f>[19]Junho!$H$24</f>
        <v>*</v>
      </c>
      <c r="V23" s="13" t="str">
        <f>[19]Junho!$H$25</f>
        <v>*</v>
      </c>
      <c r="W23" s="13" t="str">
        <f>[19]Junho!$H$26</f>
        <v>*</v>
      </c>
      <c r="X23" s="13" t="str">
        <f>[19]Junho!$H$27</f>
        <v>*</v>
      </c>
      <c r="Y23" s="13" t="str">
        <f>[19]Junho!$H$28</f>
        <v>*</v>
      </c>
      <c r="Z23" s="13" t="str">
        <f>[19]Junho!$H$29</f>
        <v>*</v>
      </c>
      <c r="AA23" s="13" t="str">
        <f>[19]Junho!$H$30</f>
        <v>*</v>
      </c>
      <c r="AB23" s="13" t="str">
        <f>[19]Junho!$H$31</f>
        <v>*</v>
      </c>
      <c r="AC23" s="13" t="str">
        <f>[19]Junho!$H$32</f>
        <v>*</v>
      </c>
      <c r="AD23" s="13" t="str">
        <f>[19]Junho!$H$33</f>
        <v>*</v>
      </c>
      <c r="AE23" s="13" t="str">
        <f>[19]Junho!$H$34</f>
        <v>*</v>
      </c>
      <c r="AF23" s="80" t="s">
        <v>131</v>
      </c>
      <c r="AG23" s="112" t="s">
        <v>131</v>
      </c>
    </row>
    <row r="24" spans="1:36" ht="17.100000000000001" customHeight="1" x14ac:dyDescent="0.2">
      <c r="A24" s="138" t="s">
        <v>14</v>
      </c>
      <c r="B24" s="116">
        <f>[20]Junho!$H$5</f>
        <v>11.520000000000001</v>
      </c>
      <c r="C24" s="13">
        <f>[20]Junho!$H$6</f>
        <v>9.7200000000000006</v>
      </c>
      <c r="D24" s="13">
        <f>[20]Junho!$H$7</f>
        <v>20.16</v>
      </c>
      <c r="E24" s="13">
        <f>[20]Junho!$H$8</f>
        <v>16.559999999999999</v>
      </c>
      <c r="F24" s="13">
        <f>[20]Junho!$H$9</f>
        <v>21.240000000000002</v>
      </c>
      <c r="G24" s="13">
        <f>[20]Junho!$H$10</f>
        <v>11.879999999999999</v>
      </c>
      <c r="H24" s="13">
        <f>[20]Junho!$H$11</f>
        <v>20.16</v>
      </c>
      <c r="I24" s="13">
        <f>[20]Junho!$H$12</f>
        <v>15.48</v>
      </c>
      <c r="J24" s="13">
        <f>[20]Junho!$H$13</f>
        <v>9</v>
      </c>
      <c r="K24" s="13">
        <f>[20]Junho!$H$14</f>
        <v>14.76</v>
      </c>
      <c r="L24" s="13">
        <f>[20]Junho!$H$15</f>
        <v>15.120000000000001</v>
      </c>
      <c r="M24" s="13">
        <f>[20]Junho!$H$16</f>
        <v>19.079999999999998</v>
      </c>
      <c r="N24" s="13">
        <f>[20]Junho!$H$17</f>
        <v>20.16</v>
      </c>
      <c r="O24" s="13">
        <f>[20]Junho!$H$18</f>
        <v>18</v>
      </c>
      <c r="P24" s="13">
        <f>[20]Junho!$H$19</f>
        <v>15.48</v>
      </c>
      <c r="Q24" s="13">
        <f>[20]Junho!$H$20</f>
        <v>16.559999999999999</v>
      </c>
      <c r="R24" s="13">
        <f>[20]Junho!$H$21</f>
        <v>14.4</v>
      </c>
      <c r="S24" s="13">
        <f>[20]Junho!$H$22</f>
        <v>14.04</v>
      </c>
      <c r="T24" s="13">
        <f>[20]Junho!$H$23</f>
        <v>13.68</v>
      </c>
      <c r="U24" s="13">
        <f>[20]Junho!$H$24</f>
        <v>12.96</v>
      </c>
      <c r="V24" s="13">
        <f>[20]Junho!$H$25</f>
        <v>15.120000000000001</v>
      </c>
      <c r="W24" s="13">
        <f>[20]Junho!$H$26</f>
        <v>14.4</v>
      </c>
      <c r="X24" s="13">
        <f>[20]Junho!$H$27</f>
        <v>18.36</v>
      </c>
      <c r="Y24" s="13">
        <f>[20]Junho!$H$28</f>
        <v>7.9200000000000008</v>
      </c>
      <c r="Z24" s="13">
        <f>[20]Junho!$H$29</f>
        <v>15.120000000000001</v>
      </c>
      <c r="AA24" s="13">
        <f>[20]Junho!$H$30</f>
        <v>11.520000000000001</v>
      </c>
      <c r="AB24" s="13">
        <f>[20]Junho!$H$31</f>
        <v>12.24</v>
      </c>
      <c r="AC24" s="13">
        <f>[20]Junho!$H$32</f>
        <v>15.120000000000001</v>
      </c>
      <c r="AD24" s="13">
        <f>[20]Junho!$H$33</f>
        <v>16.559999999999999</v>
      </c>
      <c r="AE24" s="13">
        <f>[20]Junho!$H$34</f>
        <v>13.32</v>
      </c>
      <c r="AF24" s="80">
        <f t="shared" si="4"/>
        <v>21.240000000000002</v>
      </c>
      <c r="AG24" s="112">
        <f t="shared" si="2"/>
        <v>14.988</v>
      </c>
    </row>
    <row r="25" spans="1:36" ht="17.100000000000001" customHeight="1" x14ac:dyDescent="0.2">
      <c r="A25" s="138" t="s">
        <v>15</v>
      </c>
      <c r="B25" s="116">
        <f>[21]Junho!$H$5</f>
        <v>15.840000000000002</v>
      </c>
      <c r="C25" s="13">
        <f>[21]Junho!$H$6</f>
        <v>15.48</v>
      </c>
      <c r="D25" s="13">
        <f>[21]Junho!$H$7</f>
        <v>10.08</v>
      </c>
      <c r="E25" s="13">
        <f>[21]Junho!$H$8</f>
        <v>14.04</v>
      </c>
      <c r="F25" s="13">
        <f>[21]Junho!$H$9</f>
        <v>12.96</v>
      </c>
      <c r="G25" s="13">
        <f>[21]Junho!$H$10</f>
        <v>13.32</v>
      </c>
      <c r="H25" s="13">
        <f>[21]Junho!$H$11</f>
        <v>14.4</v>
      </c>
      <c r="I25" s="13">
        <f>[21]Junho!$H$12</f>
        <v>17.64</v>
      </c>
      <c r="J25" s="13">
        <f>[21]Junho!$H$13</f>
        <v>18.36</v>
      </c>
      <c r="K25" s="13">
        <f>[21]Junho!$H$14</f>
        <v>23.400000000000002</v>
      </c>
      <c r="L25" s="13">
        <f>[21]Junho!$H$15</f>
        <v>23.759999999999998</v>
      </c>
      <c r="M25" s="13">
        <f>[21]Junho!$H$16</f>
        <v>27.36</v>
      </c>
      <c r="N25" s="13">
        <f>[21]Junho!$H$17</f>
        <v>16.559999999999999</v>
      </c>
      <c r="O25" s="13">
        <f>[21]Junho!$H$18</f>
        <v>11.520000000000001</v>
      </c>
      <c r="P25" s="13">
        <f>[21]Junho!$H$19</f>
        <v>11.879999999999999</v>
      </c>
      <c r="Q25" s="13">
        <f>[21]Junho!$H$20</f>
        <v>7.9200000000000008</v>
      </c>
      <c r="R25" s="13">
        <f>[21]Junho!$H$21</f>
        <v>9</v>
      </c>
      <c r="S25" s="13">
        <f>[21]Junho!$H$22</f>
        <v>10.8</v>
      </c>
      <c r="T25" s="13">
        <f>[21]Junho!$H$23</f>
        <v>16.920000000000002</v>
      </c>
      <c r="U25" s="13">
        <f>[21]Junho!$H$24</f>
        <v>16.559999999999999</v>
      </c>
      <c r="V25" s="13">
        <f>[21]Junho!$H$25</f>
        <v>11.16</v>
      </c>
      <c r="W25" s="13">
        <f>[21]Junho!$H$26</f>
        <v>12.24</v>
      </c>
      <c r="X25" s="13">
        <f>[21]Junho!$H$27</f>
        <v>15.840000000000002</v>
      </c>
      <c r="Y25" s="13">
        <f>[21]Junho!$H$28</f>
        <v>19.079999999999998</v>
      </c>
      <c r="Z25" s="13">
        <f>[21]Junho!$H$29</f>
        <v>9.7200000000000006</v>
      </c>
      <c r="AA25" s="13">
        <f>[21]Junho!$H$30</f>
        <v>11.879999999999999</v>
      </c>
      <c r="AB25" s="13">
        <f>[21]Junho!$H$31</f>
        <v>10.08</v>
      </c>
      <c r="AC25" s="13">
        <f>[21]Junho!$H$32</f>
        <v>14.04</v>
      </c>
      <c r="AD25" s="13">
        <f>[21]Junho!$H$33</f>
        <v>17.28</v>
      </c>
      <c r="AE25" s="13">
        <f>[21]Junho!$H$34</f>
        <v>8.64</v>
      </c>
      <c r="AF25" s="80">
        <f t="shared" si="4"/>
        <v>27.36</v>
      </c>
      <c r="AG25" s="112">
        <f t="shared" si="2"/>
        <v>14.592000000000001</v>
      </c>
    </row>
    <row r="26" spans="1:36" ht="17.100000000000001" customHeight="1" x14ac:dyDescent="0.2">
      <c r="A26" s="138" t="s">
        <v>16</v>
      </c>
      <c r="B26" s="116">
        <f>[22]Junho!$H$5</f>
        <v>12.24</v>
      </c>
      <c r="C26" s="13">
        <f>[22]Junho!$H$6</f>
        <v>12.24</v>
      </c>
      <c r="D26" s="13">
        <f>[22]Junho!$H$7</f>
        <v>13.68</v>
      </c>
      <c r="E26" s="13">
        <f>[22]Junho!$H$8</f>
        <v>9.7200000000000006</v>
      </c>
      <c r="F26" s="13">
        <f>[22]Junho!$H$9</f>
        <v>11.520000000000001</v>
      </c>
      <c r="G26" s="13">
        <f>[22]Junho!$H$10</f>
        <v>8.2799999999999994</v>
      </c>
      <c r="H26" s="13">
        <f>[22]Junho!$H$11</f>
        <v>9</v>
      </c>
      <c r="I26" s="13">
        <f>[22]Junho!$H$12</f>
        <v>8.2799999999999994</v>
      </c>
      <c r="J26" s="13">
        <f>[22]Junho!$H$13</f>
        <v>18.720000000000002</v>
      </c>
      <c r="K26" s="13">
        <f>[22]Junho!$H$14</f>
        <v>23.400000000000002</v>
      </c>
      <c r="L26" s="13">
        <f>[22]Junho!$H$15</f>
        <v>18.720000000000002</v>
      </c>
      <c r="M26" s="13">
        <f>[22]Junho!$H$16</f>
        <v>18</v>
      </c>
      <c r="N26" s="13">
        <f>[22]Junho!$H$17</f>
        <v>20.88</v>
      </c>
      <c r="O26" s="13">
        <f>[22]Junho!$H$18</f>
        <v>14.76</v>
      </c>
      <c r="P26" s="13">
        <f>[22]Junho!$H$19</f>
        <v>14.76</v>
      </c>
      <c r="Q26" s="13">
        <f>[22]Junho!$H$20</f>
        <v>15.840000000000002</v>
      </c>
      <c r="R26" s="13">
        <f>[22]Junho!$H$21</f>
        <v>10.8</v>
      </c>
      <c r="S26" s="13">
        <f>[22]Junho!$H$22</f>
        <v>10.44</v>
      </c>
      <c r="T26" s="13">
        <f>[22]Junho!$H$23</f>
        <v>7.5600000000000005</v>
      </c>
      <c r="U26" s="13">
        <f>[22]Junho!$H$24</f>
        <v>9.3600000000000012</v>
      </c>
      <c r="V26" s="13">
        <f>[22]Junho!$H$25</f>
        <v>11.879999999999999</v>
      </c>
      <c r="W26" s="13">
        <f>[22]Junho!$H$26</f>
        <v>12.24</v>
      </c>
      <c r="X26" s="13">
        <f>[22]Junho!$H$27</f>
        <v>18.36</v>
      </c>
      <c r="Y26" s="13">
        <f>[22]Junho!$H$28</f>
        <v>9</v>
      </c>
      <c r="Z26" s="13">
        <f>[22]Junho!$H$29</f>
        <v>7.2</v>
      </c>
      <c r="AA26" s="13">
        <f>[22]Junho!$H$30</f>
        <v>9.3600000000000012</v>
      </c>
      <c r="AB26" s="13">
        <f>[22]Junho!$H$31</f>
        <v>9</v>
      </c>
      <c r="AC26" s="13">
        <f>[22]Junho!$H$32</f>
        <v>12.6</v>
      </c>
      <c r="AD26" s="13">
        <f>[22]Junho!$H$33</f>
        <v>12.6</v>
      </c>
      <c r="AE26" s="13">
        <f>[22]Junho!$H$34</f>
        <v>9.7200000000000006</v>
      </c>
      <c r="AF26" s="80">
        <f t="shared" si="4"/>
        <v>23.400000000000002</v>
      </c>
      <c r="AG26" s="112">
        <f t="shared" si="2"/>
        <v>12.672000000000002</v>
      </c>
    </row>
    <row r="27" spans="1:36" ht="17.100000000000001" customHeight="1" x14ac:dyDescent="0.2">
      <c r="A27" s="138" t="s">
        <v>17</v>
      </c>
      <c r="B27" s="116">
        <f>[23]Junho!$H$5</f>
        <v>16.920000000000002</v>
      </c>
      <c r="C27" s="13">
        <f>[23]Junho!$H$6</f>
        <v>12.24</v>
      </c>
      <c r="D27" s="13">
        <f>[23]Junho!$H$7</f>
        <v>10.44</v>
      </c>
      <c r="E27" s="13">
        <f>[23]Junho!$H$8</f>
        <v>7.9200000000000008</v>
      </c>
      <c r="F27" s="13">
        <f>[23]Junho!$H$9</f>
        <v>13.32</v>
      </c>
      <c r="G27" s="13">
        <f>[23]Junho!$H$10</f>
        <v>9.3600000000000012</v>
      </c>
      <c r="H27" s="13">
        <f>[23]Junho!$H$11</f>
        <v>11.16</v>
      </c>
      <c r="I27" s="13">
        <f>[23]Junho!$H$12</f>
        <v>12.24</v>
      </c>
      <c r="J27" s="13">
        <f>[23]Junho!$H$13</f>
        <v>14.76</v>
      </c>
      <c r="K27" s="13">
        <f>[23]Junho!$H$14</f>
        <v>21.96</v>
      </c>
      <c r="L27" s="13">
        <f>[23]Junho!$H$15</f>
        <v>25.56</v>
      </c>
      <c r="M27" s="13">
        <f>[23]Junho!$H$16</f>
        <v>21.6</v>
      </c>
      <c r="N27" s="13">
        <f>[23]Junho!$H$17</f>
        <v>12.96</v>
      </c>
      <c r="O27" s="13">
        <f>[23]Junho!$H$18</f>
        <v>9.7200000000000006</v>
      </c>
      <c r="P27" s="13">
        <f>[23]Junho!$H$19</f>
        <v>12.96</v>
      </c>
      <c r="Q27" s="13">
        <f>[23]Junho!$H$20</f>
        <v>11.16</v>
      </c>
      <c r="R27" s="13">
        <f>[23]Junho!$H$21</f>
        <v>8.2799999999999994</v>
      </c>
      <c r="S27" s="13">
        <f>[23]Junho!$H$22</f>
        <v>8.2799999999999994</v>
      </c>
      <c r="T27" s="13">
        <f>[23]Junho!$H$23</f>
        <v>9.7200000000000006</v>
      </c>
      <c r="U27" s="13">
        <f>[23]Junho!$H$24</f>
        <v>10.8</v>
      </c>
      <c r="V27" s="13">
        <f>[23]Junho!$H$25</f>
        <v>14.76</v>
      </c>
      <c r="W27" s="13">
        <f>[23]Junho!$H$26</f>
        <v>6.84</v>
      </c>
      <c r="X27" s="13">
        <f>[23]Junho!$H$27</f>
        <v>20.16</v>
      </c>
      <c r="Y27" s="13">
        <f>[23]Junho!$H$28</f>
        <v>7.2</v>
      </c>
      <c r="Z27" s="13">
        <f>[23]Junho!$H$29</f>
        <v>9.7200000000000006</v>
      </c>
      <c r="AA27" s="13">
        <f>[23]Junho!$H$30</f>
        <v>9.3600000000000012</v>
      </c>
      <c r="AB27" s="13">
        <f>[23]Junho!$H$31</f>
        <v>9</v>
      </c>
      <c r="AC27" s="13">
        <f>[23]Junho!$H$32</f>
        <v>10.08</v>
      </c>
      <c r="AD27" s="13">
        <f>[23]Junho!$H$33</f>
        <v>11.879999999999999</v>
      </c>
      <c r="AE27" s="13">
        <f>[23]Junho!$H$34</f>
        <v>8.2799999999999994</v>
      </c>
      <c r="AF27" s="80">
        <f>MAX(B27:AE27)</f>
        <v>25.56</v>
      </c>
      <c r="AG27" s="112">
        <f t="shared" si="2"/>
        <v>12.288</v>
      </c>
    </row>
    <row r="28" spans="1:36" ht="17.100000000000001" customHeight="1" x14ac:dyDescent="0.2">
      <c r="A28" s="138" t="s">
        <v>18</v>
      </c>
      <c r="B28" s="116">
        <f>[24]Junho!$H$5</f>
        <v>8.64</v>
      </c>
      <c r="C28" s="13">
        <f>[24]Junho!$H$6</f>
        <v>10.8</v>
      </c>
      <c r="D28" s="13">
        <f>[24]Junho!$H$7</f>
        <v>4.32</v>
      </c>
      <c r="E28" s="13">
        <f>[24]Junho!$H$8</f>
        <v>6.12</v>
      </c>
      <c r="F28" s="13">
        <f>[24]Junho!$H$9</f>
        <v>17.28</v>
      </c>
      <c r="G28" s="13">
        <f>[24]Junho!$H$10</f>
        <v>5.7600000000000007</v>
      </c>
      <c r="H28" s="13">
        <f>[24]Junho!$H$11</f>
        <v>16.559999999999999</v>
      </c>
      <c r="I28" s="13">
        <f>[24]Junho!$H$12</f>
        <v>2.52</v>
      </c>
      <c r="J28" s="13">
        <f>[24]Junho!$H$13</f>
        <v>10.8</v>
      </c>
      <c r="K28" s="13">
        <f>[24]Junho!$H$14</f>
        <v>24.840000000000003</v>
      </c>
      <c r="L28" s="13">
        <f>[24]Junho!$H$15</f>
        <v>18.36</v>
      </c>
      <c r="M28" s="13">
        <f>[24]Junho!$H$16</f>
        <v>27.720000000000002</v>
      </c>
      <c r="N28" s="13">
        <f>[24]Junho!$H$17</f>
        <v>10.8</v>
      </c>
      <c r="O28" s="13">
        <f>[24]Junho!$H$18</f>
        <v>0.36000000000000004</v>
      </c>
      <c r="P28" s="13">
        <f>[24]Junho!$H$19</f>
        <v>1.4400000000000002</v>
      </c>
      <c r="Q28" s="13">
        <f>[24]Junho!$H$20</f>
        <v>5.04</v>
      </c>
      <c r="R28" s="13">
        <f>[24]Junho!$H$21</f>
        <v>2.8800000000000003</v>
      </c>
      <c r="S28" s="13">
        <f>[24]Junho!$H$22</f>
        <v>5.7600000000000007</v>
      </c>
      <c r="T28" s="13">
        <f>[24]Junho!$H$23</f>
        <v>16.2</v>
      </c>
      <c r="U28" s="13">
        <f>[24]Junho!$H$24</f>
        <v>6.84</v>
      </c>
      <c r="V28" s="13">
        <f>[24]Junho!$H$25</f>
        <v>1.4400000000000002</v>
      </c>
      <c r="W28" s="13">
        <f>[24]Junho!$H$26</f>
        <v>1.4400000000000002</v>
      </c>
      <c r="X28" s="13">
        <f>[24]Junho!$H$27</f>
        <v>12.96</v>
      </c>
      <c r="Y28" s="13">
        <f>[24]Junho!$H$28</f>
        <v>3.6</v>
      </c>
      <c r="Z28" s="13">
        <f>[24]Junho!$H$29</f>
        <v>2.8800000000000003</v>
      </c>
      <c r="AA28" s="13">
        <f>[24]Junho!$H$30</f>
        <v>2.52</v>
      </c>
      <c r="AB28" s="13">
        <f>[24]Junho!$H$31</f>
        <v>0.36000000000000004</v>
      </c>
      <c r="AC28" s="13">
        <f>[24]Junho!$H$32</f>
        <v>5.04</v>
      </c>
      <c r="AD28" s="13">
        <f>[24]Junho!$H$33</f>
        <v>3.6</v>
      </c>
      <c r="AE28" s="13">
        <f>[24]Junho!$H$34</f>
        <v>3.24</v>
      </c>
      <c r="AF28" s="80">
        <f t="shared" si="4"/>
        <v>27.720000000000002</v>
      </c>
      <c r="AG28" s="112">
        <f t="shared" si="2"/>
        <v>8.0039999999999996</v>
      </c>
    </row>
    <row r="29" spans="1:36" ht="17.100000000000001" customHeight="1" x14ac:dyDescent="0.2">
      <c r="A29" s="138" t="s">
        <v>19</v>
      </c>
      <c r="B29" s="116">
        <f>[25]Junho!$H$5</f>
        <v>10.44</v>
      </c>
      <c r="C29" s="13">
        <f>[25]Junho!$H$6</f>
        <v>10.8</v>
      </c>
      <c r="D29" s="13">
        <f>[25]Junho!$H$7</f>
        <v>14.04</v>
      </c>
      <c r="E29" s="13">
        <f>[25]Junho!$H$8</f>
        <v>6.84</v>
      </c>
      <c r="F29" s="13">
        <f>[25]Junho!$H$9</f>
        <v>9.7200000000000006</v>
      </c>
      <c r="G29" s="13">
        <f>[25]Junho!$H$10</f>
        <v>13.68</v>
      </c>
      <c r="H29" s="13">
        <f>[25]Junho!$H$11</f>
        <v>13.32</v>
      </c>
      <c r="I29" s="13">
        <f>[25]Junho!$H$12</f>
        <v>13.68</v>
      </c>
      <c r="J29" s="13">
        <f>[25]Junho!$H$13</f>
        <v>23.400000000000002</v>
      </c>
      <c r="K29" s="13">
        <f>[25]Junho!$H$14</f>
        <v>25.56</v>
      </c>
      <c r="L29" s="13">
        <f>[25]Junho!$H$15</f>
        <v>22.68</v>
      </c>
      <c r="M29" s="13">
        <f>[25]Junho!$H$16</f>
        <v>23.400000000000002</v>
      </c>
      <c r="N29" s="13">
        <f>[25]Junho!$H$17</f>
        <v>19.440000000000001</v>
      </c>
      <c r="O29" s="13">
        <f>[25]Junho!$H$18</f>
        <v>18</v>
      </c>
      <c r="P29" s="13">
        <f>[25]Junho!$H$19</f>
        <v>12.6</v>
      </c>
      <c r="Q29" s="13">
        <f>[25]Junho!$H$20</f>
        <v>13.32</v>
      </c>
      <c r="R29" s="13">
        <f>[25]Junho!$H$21</f>
        <v>12.24</v>
      </c>
      <c r="S29" s="13">
        <f>[25]Junho!$H$22</f>
        <v>9.7200000000000006</v>
      </c>
      <c r="T29" s="13">
        <f>[25]Junho!$H$23</f>
        <v>16.2</v>
      </c>
      <c r="U29" s="13">
        <f>[25]Junho!$H$24</f>
        <v>15.48</v>
      </c>
      <c r="V29" s="13">
        <f>[25]Junho!$H$25</f>
        <v>13.32</v>
      </c>
      <c r="W29" s="13">
        <f>[25]Junho!$H$26</f>
        <v>14.76</v>
      </c>
      <c r="X29" s="13">
        <f>[25]Junho!$H$27</f>
        <v>15.48</v>
      </c>
      <c r="Y29" s="13">
        <f>[25]Junho!$H$28</f>
        <v>7.9200000000000008</v>
      </c>
      <c r="Z29" s="13">
        <f>[25]Junho!$H$29</f>
        <v>10.08</v>
      </c>
      <c r="AA29" s="13">
        <f>[25]Junho!$H$30</f>
        <v>6.84</v>
      </c>
      <c r="AB29" s="13">
        <f>[25]Junho!$H$31</f>
        <v>10.8</v>
      </c>
      <c r="AC29" s="13">
        <f>[25]Junho!$H$32</f>
        <v>12.6</v>
      </c>
      <c r="AD29" s="13">
        <f>[25]Junho!$H$33</f>
        <v>14.4</v>
      </c>
      <c r="AE29" s="13">
        <f>[25]Junho!$H$34</f>
        <v>20.52</v>
      </c>
      <c r="AF29" s="80">
        <f t="shared" si="4"/>
        <v>25.56</v>
      </c>
      <c r="AG29" s="112">
        <f t="shared" si="2"/>
        <v>14.376000000000001</v>
      </c>
    </row>
    <row r="30" spans="1:36" ht="17.100000000000001" customHeight="1" x14ac:dyDescent="0.2">
      <c r="A30" s="138" t="s">
        <v>31</v>
      </c>
      <c r="B30" s="116">
        <f>[26]Junho!$H$5</f>
        <v>13.32</v>
      </c>
      <c r="C30" s="13">
        <f>[26]Junho!$H$6</f>
        <v>10.08</v>
      </c>
      <c r="D30" s="13">
        <f>[26]Junho!$H$7</f>
        <v>14.76</v>
      </c>
      <c r="E30" s="13">
        <f>[26]Junho!$H$8</f>
        <v>11.16</v>
      </c>
      <c r="F30" s="13">
        <f>[26]Junho!$H$9</f>
        <v>10.08</v>
      </c>
      <c r="G30" s="13">
        <f>[26]Junho!$H$10</f>
        <v>12.96</v>
      </c>
      <c r="H30" s="13">
        <f>[26]Junho!$H$11</f>
        <v>12.96</v>
      </c>
      <c r="I30" s="13">
        <f>[26]Junho!$H$12</f>
        <v>14.04</v>
      </c>
      <c r="J30" s="13">
        <f>[26]Junho!$H$13</f>
        <v>14.04</v>
      </c>
      <c r="K30" s="13">
        <f>[26]Junho!$H$14</f>
        <v>24.48</v>
      </c>
      <c r="L30" s="13">
        <f>[26]Junho!$H$15</f>
        <v>19.079999999999998</v>
      </c>
      <c r="M30" s="13">
        <f>[26]Junho!$H$16</f>
        <v>13.68</v>
      </c>
      <c r="N30" s="13">
        <f>[26]Junho!$H$17</f>
        <v>15.120000000000001</v>
      </c>
      <c r="O30" s="13">
        <f>[26]Junho!$H$18</f>
        <v>14.76</v>
      </c>
      <c r="P30" s="13">
        <f>[26]Junho!$H$19</f>
        <v>15.840000000000002</v>
      </c>
      <c r="Q30" s="13">
        <f>[26]Junho!$H$20</f>
        <v>15.840000000000002</v>
      </c>
      <c r="R30" s="13">
        <f>[26]Junho!$H$21</f>
        <v>14.4</v>
      </c>
      <c r="S30" s="13">
        <f>[26]Junho!$H$22</f>
        <v>13.68</v>
      </c>
      <c r="T30" s="13">
        <f>[26]Junho!$H$23</f>
        <v>14.04</v>
      </c>
      <c r="U30" s="13">
        <f>[26]Junho!$H$24</f>
        <v>16.559999999999999</v>
      </c>
      <c r="V30" s="13">
        <f>[26]Junho!$H$25</f>
        <v>10.08</v>
      </c>
      <c r="W30" s="13">
        <f>[26]Junho!$H$26</f>
        <v>11.16</v>
      </c>
      <c r="X30" s="13">
        <f>[26]Junho!$H$27</f>
        <v>17.28</v>
      </c>
      <c r="Y30" s="13">
        <f>[26]Junho!$H$28</f>
        <v>14.04</v>
      </c>
      <c r="Z30" s="13">
        <f>[26]Junho!$H$29</f>
        <v>12.6</v>
      </c>
      <c r="AA30" s="13">
        <f>[26]Junho!$H$30</f>
        <v>15.120000000000001</v>
      </c>
      <c r="AB30" s="13">
        <f>[26]Junho!$H$31</f>
        <v>10.8</v>
      </c>
      <c r="AC30" s="13">
        <f>[26]Junho!$H$32</f>
        <v>9</v>
      </c>
      <c r="AD30" s="13">
        <f>[26]Junho!$H$33</f>
        <v>14.4</v>
      </c>
      <c r="AE30" s="13">
        <f>[26]Junho!$H$34</f>
        <v>11.879999999999999</v>
      </c>
      <c r="AF30" s="80">
        <f t="shared" si="4"/>
        <v>24.48</v>
      </c>
      <c r="AG30" s="112">
        <f t="shared" si="2"/>
        <v>13.907999999999999</v>
      </c>
    </row>
    <row r="31" spans="1:36" ht="17.100000000000001" customHeight="1" x14ac:dyDescent="0.2">
      <c r="A31" s="138" t="s">
        <v>51</v>
      </c>
      <c r="B31" s="116">
        <f>[27]Junho!$H$5</f>
        <v>24.48</v>
      </c>
      <c r="C31" s="13">
        <f>[27]Junho!$H$6</f>
        <v>14.4</v>
      </c>
      <c r="D31" s="13">
        <f>[27]Junho!$H$7</f>
        <v>14.04</v>
      </c>
      <c r="E31" s="13">
        <f>[27]Junho!$H$8</f>
        <v>13.32</v>
      </c>
      <c r="F31" s="13">
        <f>[27]Junho!$H$9</f>
        <v>16.2</v>
      </c>
      <c r="G31" s="13">
        <f>[27]Junho!$H$10</f>
        <v>13.32</v>
      </c>
      <c r="H31" s="13">
        <f>[27]Junho!$H$11</f>
        <v>17.64</v>
      </c>
      <c r="I31" s="13">
        <f>[27]Junho!$H$12</f>
        <v>10.8</v>
      </c>
      <c r="J31" s="13">
        <f>[27]Junho!$H$13</f>
        <v>18.36</v>
      </c>
      <c r="K31" s="13">
        <f>[27]Junho!$H$14</f>
        <v>25.56</v>
      </c>
      <c r="L31" s="13">
        <f>[27]Junho!$H$15</f>
        <v>24.12</v>
      </c>
      <c r="M31" s="13">
        <f>[27]Junho!$H$16</f>
        <v>24.840000000000003</v>
      </c>
      <c r="N31" s="13">
        <f>[27]Junho!$H$17</f>
        <v>17.28</v>
      </c>
      <c r="O31" s="13">
        <f>[27]Junho!$H$18</f>
        <v>16.559999999999999</v>
      </c>
      <c r="P31" s="13">
        <f>[27]Junho!$H$19</f>
        <v>21.96</v>
      </c>
      <c r="Q31" s="13">
        <f>[27]Junho!$H$20</f>
        <v>19.440000000000001</v>
      </c>
      <c r="R31" s="13">
        <f>[27]Junho!$H$21</f>
        <v>24.48</v>
      </c>
      <c r="S31" s="13">
        <f>[27]Junho!$H$22</f>
        <v>24.48</v>
      </c>
      <c r="T31" s="13">
        <f>[27]Junho!$H$23</f>
        <v>17.64</v>
      </c>
      <c r="U31" s="13">
        <f>[27]Junho!$H$24</f>
        <v>14.4</v>
      </c>
      <c r="V31" s="13">
        <f>[27]Junho!$H$25</f>
        <v>16.2</v>
      </c>
      <c r="W31" s="13">
        <f>[27]Junho!$H$26</f>
        <v>13.32</v>
      </c>
      <c r="X31" s="13">
        <f>[27]Junho!$H$27</f>
        <v>21.6</v>
      </c>
      <c r="Y31" s="13">
        <f>[27]Junho!$H$28</f>
        <v>18.36</v>
      </c>
      <c r="Z31" s="13">
        <f>[27]Junho!$H$29</f>
        <v>13.32</v>
      </c>
      <c r="AA31" s="13">
        <f>[27]Junho!$H$30</f>
        <v>12.96</v>
      </c>
      <c r="AB31" s="13">
        <f>[27]Junho!$H$31</f>
        <v>17.28</v>
      </c>
      <c r="AC31" s="13">
        <f>[27]Junho!$H$32</f>
        <v>17.64</v>
      </c>
      <c r="AD31" s="13">
        <f>[27]Junho!$H$33</f>
        <v>16.2</v>
      </c>
      <c r="AE31" s="13">
        <f>[27]Junho!$H$34</f>
        <v>14.04</v>
      </c>
      <c r="AF31" s="80">
        <f>MAX(B31:AE31)</f>
        <v>25.56</v>
      </c>
      <c r="AG31" s="112">
        <f t="shared" si="2"/>
        <v>17.808</v>
      </c>
      <c r="AJ31" t="s">
        <v>54</v>
      </c>
    </row>
    <row r="32" spans="1:36" ht="17.100000000000001" customHeight="1" x14ac:dyDescent="0.2">
      <c r="A32" s="138" t="s">
        <v>20</v>
      </c>
      <c r="B32" s="116">
        <f>[28]Junho!$H$5</f>
        <v>8.2799999999999994</v>
      </c>
      <c r="C32" s="13">
        <f>[28]Junho!$H$6</f>
        <v>10.08</v>
      </c>
      <c r="D32" s="13">
        <f>[28]Junho!$H$7</f>
        <v>13.68</v>
      </c>
      <c r="E32" s="13">
        <f>[28]Junho!$H$8</f>
        <v>7.5600000000000005</v>
      </c>
      <c r="F32" s="13">
        <f>[28]Junho!$H$9</f>
        <v>12.24</v>
      </c>
      <c r="G32" s="13">
        <f>[28]Junho!$H$10</f>
        <v>9</v>
      </c>
      <c r="H32" s="13">
        <f>[28]Junho!$H$11</f>
        <v>16.2</v>
      </c>
      <c r="I32" s="13">
        <f>[28]Junho!$H$12</f>
        <v>8.2799999999999994</v>
      </c>
      <c r="J32" s="13">
        <f>[28]Junho!$H$13</f>
        <v>8.64</v>
      </c>
      <c r="K32" s="13">
        <f>[28]Junho!$H$14</f>
        <v>12.24</v>
      </c>
      <c r="L32" s="13">
        <f>[28]Junho!$H$15</f>
        <v>12.6</v>
      </c>
      <c r="M32" s="13">
        <f>[28]Junho!$H$16</f>
        <v>13.68</v>
      </c>
      <c r="N32" s="13">
        <f>[28]Junho!$H$17</f>
        <v>11.16</v>
      </c>
      <c r="O32" s="13">
        <f>[28]Junho!$H$18</f>
        <v>9.3600000000000012</v>
      </c>
      <c r="P32" s="13">
        <f>[28]Junho!$H$19</f>
        <v>10.44</v>
      </c>
      <c r="Q32" s="13">
        <f>[28]Junho!$H$20</f>
        <v>14.4</v>
      </c>
      <c r="R32" s="13">
        <f>[28]Junho!$H$21</f>
        <v>7.5600000000000005</v>
      </c>
      <c r="S32" s="13">
        <f>[28]Junho!$H$22</f>
        <v>8.64</v>
      </c>
      <c r="T32" s="13">
        <f>[28]Junho!$H$23</f>
        <v>6.84</v>
      </c>
      <c r="U32" s="13">
        <f>[28]Junho!$H$24</f>
        <v>9.7200000000000006</v>
      </c>
      <c r="V32" s="13">
        <f>[28]Junho!$H$25</f>
        <v>9.3600000000000012</v>
      </c>
      <c r="W32" s="13">
        <f>[28]Junho!$H$26</f>
        <v>10.44</v>
      </c>
      <c r="X32" s="13">
        <f>[28]Junho!$H$27</f>
        <v>11.16</v>
      </c>
      <c r="Y32" s="13">
        <f>[28]Junho!$H$28</f>
        <v>6.84</v>
      </c>
      <c r="Z32" s="13">
        <f>[28]Junho!$H$29</f>
        <v>8.64</v>
      </c>
      <c r="AA32" s="13">
        <f>[28]Junho!$H$30</f>
        <v>8.2799999999999994</v>
      </c>
      <c r="AB32" s="13">
        <f>[28]Junho!$H$31</f>
        <v>6.84</v>
      </c>
      <c r="AC32" s="13">
        <f>[28]Junho!$H$32</f>
        <v>12.6</v>
      </c>
      <c r="AD32" s="13">
        <f>[28]Junho!$H$33</f>
        <v>10.8</v>
      </c>
      <c r="AE32" s="13">
        <f>[28]Junho!$H$34</f>
        <v>7.9200000000000008</v>
      </c>
      <c r="AF32" s="80">
        <f>MAX(B32:AE32)</f>
        <v>16.2</v>
      </c>
      <c r="AG32" s="112">
        <f t="shared" ref="AG32" si="7">AVERAGE(B32:AE32)</f>
        <v>10.116000000000001</v>
      </c>
    </row>
    <row r="33" spans="1:35" ht="17.100000000000001" customHeight="1" x14ac:dyDescent="0.2">
      <c r="A33" s="51" t="s">
        <v>147</v>
      </c>
      <c r="B33" s="116">
        <f>[29]Junho!$H$5</f>
        <v>13.68</v>
      </c>
      <c r="C33" s="13">
        <f>[29]Junho!$H$6</f>
        <v>13.32</v>
      </c>
      <c r="D33" s="13">
        <f>[29]Junho!$H$7</f>
        <v>14.04</v>
      </c>
      <c r="E33" s="13">
        <f>[29]Junho!$H$8</f>
        <v>9.3600000000000012</v>
      </c>
      <c r="F33" s="13">
        <f>[29]Junho!$H$9</f>
        <v>15.840000000000002</v>
      </c>
      <c r="G33" s="13">
        <f>[29]Junho!$H$10</f>
        <v>15.48</v>
      </c>
      <c r="H33" s="13">
        <f>[29]Junho!$H$11</f>
        <v>12.6</v>
      </c>
      <c r="I33" s="13">
        <f>[29]Junho!$H$12</f>
        <v>11.879999999999999</v>
      </c>
      <c r="J33" s="13">
        <f>[29]Junho!$H$13</f>
        <v>19.440000000000001</v>
      </c>
      <c r="K33" s="13">
        <f>[29]Junho!$H$14</f>
        <v>21.240000000000002</v>
      </c>
      <c r="L33" s="13">
        <f>[29]Junho!$H$15</f>
        <v>26.28</v>
      </c>
      <c r="M33" s="13">
        <f>[29]Junho!$H$16</f>
        <v>18.720000000000002</v>
      </c>
      <c r="N33" s="13" t="str">
        <f>[29]Junho!$H$17</f>
        <v>*</v>
      </c>
      <c r="O33" s="13" t="str">
        <f>[29]Junho!$H$18</f>
        <v>*</v>
      </c>
      <c r="P33" s="13" t="str">
        <f>[29]Junho!$H$19</f>
        <v>*</v>
      </c>
      <c r="Q33" s="13" t="str">
        <f>[29]Junho!$H$20</f>
        <v>*</v>
      </c>
      <c r="R33" s="13" t="str">
        <f>[29]Junho!$H$21</f>
        <v>*</v>
      </c>
      <c r="S33" s="13" t="str">
        <f>[29]Junho!$H$22</f>
        <v>*</v>
      </c>
      <c r="T33" s="13" t="str">
        <f>[29]Junho!$H$23</f>
        <v>*</v>
      </c>
      <c r="U33" s="13" t="str">
        <f>[29]Junho!$H$24</f>
        <v>*</v>
      </c>
      <c r="V33" s="13" t="str">
        <f>[29]Junho!$H$25</f>
        <v>*</v>
      </c>
      <c r="W33" s="13" t="str">
        <f>[29]Junho!$H$26</f>
        <v>*</v>
      </c>
      <c r="X33" s="13" t="str">
        <f>[29]Junho!$H$27</f>
        <v>*</v>
      </c>
      <c r="Y33" s="13" t="str">
        <f>[29]Junho!$H$28</f>
        <v>*</v>
      </c>
      <c r="Z33" s="13" t="str">
        <f>[29]Junho!$H$29</f>
        <v>*</v>
      </c>
      <c r="AA33" s="13" t="str">
        <f>[29]Junho!$H$30</f>
        <v>*</v>
      </c>
      <c r="AB33" s="13" t="str">
        <f>[29]Junho!$H$31</f>
        <v>*</v>
      </c>
      <c r="AC33" s="13" t="str">
        <f>[29]Junho!$H$32</f>
        <v>*</v>
      </c>
      <c r="AD33" s="13" t="str">
        <f>[29]Junho!$H$33</f>
        <v>*</v>
      </c>
      <c r="AE33" s="13" t="str">
        <f>[29]Junho!$H$34</f>
        <v>*</v>
      </c>
      <c r="AF33" s="79">
        <f t="shared" ref="AF33:AF49" si="8">MAX(B33:AE33)</f>
        <v>26.28</v>
      </c>
      <c r="AG33" s="112">
        <f>AVERAGE(B33:AE33)</f>
        <v>15.99</v>
      </c>
    </row>
    <row r="34" spans="1:35" ht="17.100000000000001" customHeight="1" x14ac:dyDescent="0.2">
      <c r="A34" s="51" t="s">
        <v>148</v>
      </c>
      <c r="B34" s="116">
        <f>[30]Junho!$H$5</f>
        <v>17.28</v>
      </c>
      <c r="C34" s="13">
        <f>[30]Junho!$H$6</f>
        <v>14.4</v>
      </c>
      <c r="D34" s="13">
        <f>[30]Junho!$H$7</f>
        <v>16.2</v>
      </c>
      <c r="E34" s="13">
        <f>[30]Junho!$H$8</f>
        <v>11.520000000000001</v>
      </c>
      <c r="F34" s="13">
        <f>[30]Junho!$H$9</f>
        <v>16.920000000000002</v>
      </c>
      <c r="G34" s="13">
        <f>[30]Junho!$H$10</f>
        <v>13.32</v>
      </c>
      <c r="H34" s="13">
        <f>[30]Junho!$H$11</f>
        <v>13.32</v>
      </c>
      <c r="I34" s="13">
        <f>[30]Junho!$H$12</f>
        <v>17.28</v>
      </c>
      <c r="J34" s="13">
        <f>[30]Junho!$H$13</f>
        <v>20.52</v>
      </c>
      <c r="K34" s="13">
        <f>[30]Junho!$H$14</f>
        <v>33.840000000000003</v>
      </c>
      <c r="L34" s="13">
        <f>[30]Junho!$H$15</f>
        <v>33.119999999999997</v>
      </c>
      <c r="M34" s="13">
        <f>[30]Junho!$H$16</f>
        <v>28.44</v>
      </c>
      <c r="N34" s="13" t="str">
        <f>[30]Junho!$H$17</f>
        <v>*</v>
      </c>
      <c r="O34" s="13" t="str">
        <f>[30]Junho!$H$18</f>
        <v>*</v>
      </c>
      <c r="P34" s="13" t="str">
        <f>[30]Junho!$H$19</f>
        <v>*</v>
      </c>
      <c r="Q34" s="13" t="str">
        <f>[30]Junho!$H$20</f>
        <v>*</v>
      </c>
      <c r="R34" s="13" t="str">
        <f>[30]Junho!$H$21</f>
        <v>*</v>
      </c>
      <c r="S34" s="13" t="str">
        <f>[30]Junho!$H$22</f>
        <v>*</v>
      </c>
      <c r="T34" s="13" t="str">
        <f>[30]Junho!$H$23</f>
        <v>*</v>
      </c>
      <c r="U34" s="13" t="str">
        <f>[30]Junho!$H$24</f>
        <v>*</v>
      </c>
      <c r="V34" s="13" t="str">
        <f>[30]Junho!$H$25</f>
        <v>*</v>
      </c>
      <c r="W34" s="13" t="str">
        <f>[30]Junho!$H$26</f>
        <v>*</v>
      </c>
      <c r="X34" s="13" t="str">
        <f>[30]Junho!$H$27</f>
        <v>*</v>
      </c>
      <c r="Y34" s="13" t="str">
        <f>[30]Junho!$H$28</f>
        <v>*</v>
      </c>
      <c r="Z34" s="13" t="str">
        <f>[30]Junho!$H$29</f>
        <v>*</v>
      </c>
      <c r="AA34" s="13" t="str">
        <f>[30]Junho!$H$30</f>
        <v>*</v>
      </c>
      <c r="AB34" s="13" t="str">
        <f>[30]Junho!$H$31</f>
        <v>*</v>
      </c>
      <c r="AC34" s="13" t="str">
        <f>[30]Junho!$H$32</f>
        <v>*</v>
      </c>
      <c r="AD34" s="13" t="str">
        <f>[30]Junho!$H$33</f>
        <v>*</v>
      </c>
      <c r="AE34" s="13" t="str">
        <f>[30]Junho!$H$34</f>
        <v>*</v>
      </c>
      <c r="AF34" s="80">
        <f t="shared" si="8"/>
        <v>33.840000000000003</v>
      </c>
      <c r="AG34" s="112">
        <f t="shared" ref="AG34:AG49" si="9">AVERAGE(B34:AE34)</f>
        <v>19.68</v>
      </c>
    </row>
    <row r="35" spans="1:35" ht="17.100000000000001" customHeight="1" x14ac:dyDescent="0.2">
      <c r="A35" s="51" t="s">
        <v>149</v>
      </c>
      <c r="B35" s="116">
        <f>[31]Junho!$H$5</f>
        <v>12.96</v>
      </c>
      <c r="C35" s="13">
        <f>[31]Junho!$H$6</f>
        <v>10.44</v>
      </c>
      <c r="D35" s="13">
        <f>[31]Junho!$H$7</f>
        <v>20.52</v>
      </c>
      <c r="E35" s="13">
        <f>[31]Junho!$H$8</f>
        <v>23.759999999999998</v>
      </c>
      <c r="F35" s="13">
        <f>[31]Junho!$H$9</f>
        <v>20.16</v>
      </c>
      <c r="G35" s="13">
        <f>[31]Junho!$H$10</f>
        <v>15.120000000000001</v>
      </c>
      <c r="H35" s="13">
        <f>[31]Junho!$H$11</f>
        <v>17.64</v>
      </c>
      <c r="I35" s="13">
        <f>[31]Junho!$H$12</f>
        <v>16.2</v>
      </c>
      <c r="J35" s="13">
        <f>[31]Junho!$H$13</f>
        <v>20.52</v>
      </c>
      <c r="K35" s="13">
        <f>[31]Junho!$H$14</f>
        <v>30.240000000000002</v>
      </c>
      <c r="L35" s="13">
        <f>[31]Junho!$H$15</f>
        <v>30.240000000000002</v>
      </c>
      <c r="M35" s="13">
        <f>[31]Junho!$H$16</f>
        <v>28.8</v>
      </c>
      <c r="N35" s="13" t="str">
        <f>[31]Junho!$H$17</f>
        <v>*</v>
      </c>
      <c r="O35" s="13" t="str">
        <f>[31]Junho!$H$18</f>
        <v>*</v>
      </c>
      <c r="P35" s="13" t="str">
        <f>[31]Junho!$H$19</f>
        <v>*</v>
      </c>
      <c r="Q35" s="13" t="str">
        <f>[31]Junho!$H$20</f>
        <v>*</v>
      </c>
      <c r="R35" s="13" t="str">
        <f>[31]Junho!$H$21</f>
        <v>*</v>
      </c>
      <c r="S35" s="13" t="str">
        <f>[31]Junho!$H$22</f>
        <v>*</v>
      </c>
      <c r="T35" s="13" t="str">
        <f>[31]Junho!$H$23</f>
        <v>*</v>
      </c>
      <c r="U35" s="13" t="str">
        <f>[31]Junho!$H$24</f>
        <v>*</v>
      </c>
      <c r="V35" s="13" t="str">
        <f>[31]Junho!$H$25</f>
        <v>*</v>
      </c>
      <c r="W35" s="13" t="str">
        <f>[31]Junho!$H$26</f>
        <v>*</v>
      </c>
      <c r="X35" s="13" t="str">
        <f>[31]Junho!$H$27</f>
        <v>*</v>
      </c>
      <c r="Y35" s="13" t="str">
        <f>[31]Junho!$H$28</f>
        <v>*</v>
      </c>
      <c r="Z35" s="13" t="str">
        <f>[31]Junho!$H$29</f>
        <v>*</v>
      </c>
      <c r="AA35" s="13" t="str">
        <f>[31]Junho!$H$30</f>
        <v>*</v>
      </c>
      <c r="AB35" s="13" t="str">
        <f>[31]Junho!$H$31</f>
        <v>*</v>
      </c>
      <c r="AC35" s="13" t="str">
        <f>[31]Junho!$H$32</f>
        <v>*</v>
      </c>
      <c r="AD35" s="13" t="str">
        <f>[31]Junho!$H$33</f>
        <v>*</v>
      </c>
      <c r="AE35" s="13" t="str">
        <f>[31]Junho!$H$34</f>
        <v>*</v>
      </c>
      <c r="AF35" s="80">
        <f t="shared" si="8"/>
        <v>30.240000000000002</v>
      </c>
      <c r="AG35" s="112">
        <f t="shared" si="9"/>
        <v>20.550000000000004</v>
      </c>
    </row>
    <row r="36" spans="1:35" ht="17.100000000000001" customHeight="1" x14ac:dyDescent="0.2">
      <c r="A36" s="51" t="s">
        <v>150</v>
      </c>
      <c r="B36" s="116" t="str">
        <f>[32]Junho!$H$5</f>
        <v>*</v>
      </c>
      <c r="C36" s="13" t="str">
        <f>[32]Junho!$H$6</f>
        <v>*</v>
      </c>
      <c r="D36" s="13" t="str">
        <f>[32]Junho!$H$7</f>
        <v>*</v>
      </c>
      <c r="E36" s="13" t="str">
        <f>[32]Junho!$H$8</f>
        <v>*</v>
      </c>
      <c r="F36" s="13" t="str">
        <f>[32]Junho!$H$9</f>
        <v>*</v>
      </c>
      <c r="G36" s="13" t="str">
        <f>[32]Junho!$H$10</f>
        <v>*</v>
      </c>
      <c r="H36" s="13" t="str">
        <f>[32]Junho!$H$11</f>
        <v>*</v>
      </c>
      <c r="I36" s="13" t="str">
        <f>[32]Junho!$H$12</f>
        <v>*</v>
      </c>
      <c r="J36" s="13" t="str">
        <f>[32]Junho!$H$13</f>
        <v>*</v>
      </c>
      <c r="K36" s="13" t="str">
        <f>[32]Junho!$H$14</f>
        <v>*</v>
      </c>
      <c r="L36" s="13" t="str">
        <f>[32]Junho!$H$15</f>
        <v>*</v>
      </c>
      <c r="M36" s="13" t="str">
        <f>[32]Junho!$H$16</f>
        <v>*</v>
      </c>
      <c r="N36" s="13" t="str">
        <f>[32]Junho!$H$17</f>
        <v>*</v>
      </c>
      <c r="O36" s="13" t="str">
        <f>[32]Junho!$H$18</f>
        <v>*</v>
      </c>
      <c r="P36" s="13" t="str">
        <f>[32]Junho!$H$19</f>
        <v>*</v>
      </c>
      <c r="Q36" s="13" t="str">
        <f>[32]Junho!$H$20</f>
        <v>*</v>
      </c>
      <c r="R36" s="13" t="str">
        <f>[32]Junho!$H$21</f>
        <v>*</v>
      </c>
      <c r="S36" s="13" t="str">
        <f>[32]Junho!$H$22</f>
        <v>*</v>
      </c>
      <c r="T36" s="13" t="str">
        <f>[32]Junho!$H$23</f>
        <v>*</v>
      </c>
      <c r="U36" s="13" t="str">
        <f>[32]Junho!$H$24</f>
        <v>*</v>
      </c>
      <c r="V36" s="13" t="str">
        <f>[32]Junho!$H$25</f>
        <v>*</v>
      </c>
      <c r="W36" s="13" t="str">
        <f>[32]Junho!$H$26</f>
        <v>*</v>
      </c>
      <c r="X36" s="13" t="str">
        <f>[32]Junho!$H$27</f>
        <v>*</v>
      </c>
      <c r="Y36" s="13" t="str">
        <f>[32]Junho!$H$28</f>
        <v>*</v>
      </c>
      <c r="Z36" s="13" t="str">
        <f>[32]Junho!$H$29</f>
        <v>*</v>
      </c>
      <c r="AA36" s="13" t="str">
        <f>[32]Junho!$H$30</f>
        <v>*</v>
      </c>
      <c r="AB36" s="13" t="str">
        <f>[32]Junho!$H$31</f>
        <v>*</v>
      </c>
      <c r="AC36" s="13" t="str">
        <f>[32]Junho!$H$32</f>
        <v>*</v>
      </c>
      <c r="AD36" s="13" t="str">
        <f>[32]Junho!$H$33</f>
        <v>*</v>
      </c>
      <c r="AE36" s="13" t="str">
        <f>[32]Junho!$H$34</f>
        <v>*</v>
      </c>
      <c r="AF36" s="80" t="s">
        <v>131</v>
      </c>
      <c r="AG36" s="112" t="s">
        <v>131</v>
      </c>
    </row>
    <row r="37" spans="1:35" ht="17.100000000000001" customHeight="1" x14ac:dyDescent="0.2">
      <c r="A37" s="51" t="s">
        <v>151</v>
      </c>
      <c r="B37" s="116">
        <f>[33]Junho!$H$5</f>
        <v>13.32</v>
      </c>
      <c r="C37" s="13">
        <f>[33]Junho!$H$6</f>
        <v>20.16</v>
      </c>
      <c r="D37" s="13">
        <f>[33]Junho!$H$7</f>
        <v>20.52</v>
      </c>
      <c r="E37" s="13">
        <f>[33]Junho!$H$8</f>
        <v>13.68</v>
      </c>
      <c r="F37" s="13">
        <f>[33]Junho!$H$9</f>
        <v>15.48</v>
      </c>
      <c r="G37" s="13">
        <f>[33]Junho!$H$10</f>
        <v>17.28</v>
      </c>
      <c r="H37" s="13">
        <f>[33]Junho!$H$11</f>
        <v>19.079999999999998</v>
      </c>
      <c r="I37" s="13">
        <f>[33]Junho!$H$12</f>
        <v>11.879999999999999</v>
      </c>
      <c r="J37" s="13">
        <f>[33]Junho!$H$13</f>
        <v>18.36</v>
      </c>
      <c r="K37" s="13">
        <f>[33]Junho!$H$14</f>
        <v>19.8</v>
      </c>
      <c r="L37" s="13">
        <f>[33]Junho!$H$15</f>
        <v>21.96</v>
      </c>
      <c r="M37" s="13">
        <f>[33]Junho!$H$16</f>
        <v>21.96</v>
      </c>
      <c r="N37" s="13" t="str">
        <f>[33]Junho!$H$17</f>
        <v>*</v>
      </c>
      <c r="O37" s="13" t="str">
        <f>[33]Junho!$H$18</f>
        <v>*</v>
      </c>
      <c r="P37" s="13" t="str">
        <f>[33]Junho!$H$19</f>
        <v>*</v>
      </c>
      <c r="Q37" s="13" t="str">
        <f>[33]Junho!$H$20</f>
        <v>*</v>
      </c>
      <c r="R37" s="13" t="str">
        <f>[33]Junho!$H$21</f>
        <v>*</v>
      </c>
      <c r="S37" s="13" t="str">
        <f>[33]Junho!$H$22</f>
        <v>*</v>
      </c>
      <c r="T37" s="13" t="str">
        <f>[33]Junho!$H$23</f>
        <v>*</v>
      </c>
      <c r="U37" s="13" t="str">
        <f>[33]Junho!$H$24</f>
        <v>*</v>
      </c>
      <c r="V37" s="13" t="str">
        <f>[33]Junho!$H$25</f>
        <v>*</v>
      </c>
      <c r="W37" s="13" t="str">
        <f>[33]Junho!$H$26</f>
        <v>*</v>
      </c>
      <c r="X37" s="13" t="str">
        <f>[33]Junho!$H$27</f>
        <v>*</v>
      </c>
      <c r="Y37" s="13" t="str">
        <f>[33]Junho!$H$28</f>
        <v>*</v>
      </c>
      <c r="Z37" s="13" t="str">
        <f>[33]Junho!$H$29</f>
        <v>*</v>
      </c>
      <c r="AA37" s="13" t="str">
        <f>[33]Junho!$H$30</f>
        <v>*</v>
      </c>
      <c r="AB37" s="13" t="str">
        <f>[33]Junho!$H$31</f>
        <v>*</v>
      </c>
      <c r="AC37" s="13" t="str">
        <f>[33]Junho!$H$32</f>
        <v>*</v>
      </c>
      <c r="AD37" s="13" t="str">
        <f>[33]Junho!$H$33</f>
        <v>*</v>
      </c>
      <c r="AE37" s="13" t="str">
        <f>[33]Junho!$H$34</f>
        <v>*</v>
      </c>
      <c r="AF37" s="80">
        <f t="shared" si="8"/>
        <v>21.96</v>
      </c>
      <c r="AG37" s="112">
        <f t="shared" si="9"/>
        <v>17.790000000000003</v>
      </c>
    </row>
    <row r="38" spans="1:35" ht="17.100000000000001" customHeight="1" x14ac:dyDescent="0.2">
      <c r="A38" s="51" t="s">
        <v>152</v>
      </c>
      <c r="B38" s="116">
        <f>[34]Junho!$H$5</f>
        <v>14.4</v>
      </c>
      <c r="C38" s="13">
        <f>[34]Junho!$H$6</f>
        <v>17.28</v>
      </c>
      <c r="D38" s="13">
        <f>[34]Junho!$H$7</f>
        <v>13.68</v>
      </c>
      <c r="E38" s="13">
        <f>[34]Junho!$H$8</f>
        <v>9</v>
      </c>
      <c r="F38" s="13">
        <f>[34]Junho!$H$9</f>
        <v>11.879999999999999</v>
      </c>
      <c r="G38" s="13">
        <f>[34]Junho!$H$10</f>
        <v>8.2799999999999994</v>
      </c>
      <c r="H38" s="13">
        <f>[34]Junho!$H$11</f>
        <v>12.96</v>
      </c>
      <c r="I38" s="13">
        <f>[34]Junho!$H$12</f>
        <v>14.4</v>
      </c>
      <c r="J38" s="13">
        <f>[34]Junho!$H$13</f>
        <v>22.68</v>
      </c>
      <c r="K38" s="13">
        <f>[34]Junho!$H$14</f>
        <v>26.64</v>
      </c>
      <c r="L38" s="13">
        <f>[34]Junho!$H$15</f>
        <v>27.720000000000002</v>
      </c>
      <c r="M38" s="13">
        <f>[34]Junho!$H$16</f>
        <v>29.16</v>
      </c>
      <c r="N38" s="13" t="str">
        <f>[34]Junho!$H$17</f>
        <v>*</v>
      </c>
      <c r="O38" s="13" t="str">
        <f>[34]Junho!$H$18</f>
        <v>*</v>
      </c>
      <c r="P38" s="13" t="str">
        <f>[34]Junho!$H$19</f>
        <v>*</v>
      </c>
      <c r="Q38" s="13" t="str">
        <f>[34]Junho!$H$20</f>
        <v>*</v>
      </c>
      <c r="R38" s="13" t="str">
        <f>[34]Junho!$H$21</f>
        <v>*</v>
      </c>
      <c r="S38" s="13" t="str">
        <f>[34]Junho!$H$22</f>
        <v>*</v>
      </c>
      <c r="T38" s="13" t="str">
        <f>[34]Junho!$H$23</f>
        <v>*</v>
      </c>
      <c r="U38" s="13" t="str">
        <f>[34]Junho!$H$24</f>
        <v>*</v>
      </c>
      <c r="V38" s="13" t="str">
        <f>[34]Junho!$H$25</f>
        <v>*</v>
      </c>
      <c r="W38" s="13" t="str">
        <f>[34]Junho!$H$26</f>
        <v>*</v>
      </c>
      <c r="X38" s="13" t="str">
        <f>[34]Junho!$H$27</f>
        <v>*</v>
      </c>
      <c r="Y38" s="13" t="str">
        <f>[34]Junho!$H$28</f>
        <v>*</v>
      </c>
      <c r="Z38" s="13" t="str">
        <f>[34]Junho!$H$29</f>
        <v>*</v>
      </c>
      <c r="AA38" s="13" t="str">
        <f>[34]Junho!$H$30</f>
        <v>*</v>
      </c>
      <c r="AB38" s="13" t="str">
        <f>[34]Junho!$H$31</f>
        <v>*</v>
      </c>
      <c r="AC38" s="13" t="str">
        <f>[34]Junho!$H$32</f>
        <v>*</v>
      </c>
      <c r="AD38" s="13" t="str">
        <f>[34]Junho!$H$33</f>
        <v>*</v>
      </c>
      <c r="AE38" s="13" t="str">
        <f>[34]Junho!$H$34</f>
        <v>*</v>
      </c>
      <c r="AF38" s="80">
        <f t="shared" si="8"/>
        <v>29.16</v>
      </c>
      <c r="AG38" s="112">
        <f t="shared" si="9"/>
        <v>17.34</v>
      </c>
    </row>
    <row r="39" spans="1:35" ht="17.100000000000001" customHeight="1" x14ac:dyDescent="0.2">
      <c r="A39" s="51" t="s">
        <v>153</v>
      </c>
      <c r="B39" s="116">
        <f>[35]Junho!$H$5</f>
        <v>11.520000000000001</v>
      </c>
      <c r="C39" s="13">
        <f>[35]Junho!$H$6</f>
        <v>18.720000000000002</v>
      </c>
      <c r="D39" s="13">
        <f>[35]Junho!$H$7</f>
        <v>18.36</v>
      </c>
      <c r="E39" s="13">
        <f>[35]Junho!$H$8</f>
        <v>19.440000000000001</v>
      </c>
      <c r="F39" s="13">
        <f>[35]Junho!$H$9</f>
        <v>18.36</v>
      </c>
      <c r="G39" s="13">
        <f>[35]Junho!$H$10</f>
        <v>14.4</v>
      </c>
      <c r="H39" s="13">
        <f>[35]Junho!$H$11</f>
        <v>13.68</v>
      </c>
      <c r="I39" s="13">
        <f>[35]Junho!$H$12</f>
        <v>14.4</v>
      </c>
      <c r="J39" s="13">
        <f>[35]Junho!$H$13</f>
        <v>16.920000000000002</v>
      </c>
      <c r="K39" s="13">
        <f>[35]Junho!$H$14</f>
        <v>17.28</v>
      </c>
      <c r="L39" s="13">
        <f>[35]Junho!$H$15</f>
        <v>22.32</v>
      </c>
      <c r="M39" s="13">
        <f>[35]Junho!$H$16</f>
        <v>20.52</v>
      </c>
      <c r="N39" s="13">
        <f>[35]Junho!$H$17</f>
        <v>23.040000000000003</v>
      </c>
      <c r="O39" s="13">
        <f>[35]Junho!$H$18</f>
        <v>21.240000000000002</v>
      </c>
      <c r="P39" s="13">
        <f>[35]Junho!$H$19</f>
        <v>24.840000000000003</v>
      </c>
      <c r="Q39" s="13">
        <f>[35]Junho!$H$20</f>
        <v>25.2</v>
      </c>
      <c r="R39" s="13">
        <f>[35]Junho!$H$21</f>
        <v>22.68</v>
      </c>
      <c r="S39" s="13">
        <f>[35]Junho!$H$22</f>
        <v>21.6</v>
      </c>
      <c r="T39" s="13">
        <f>[35]Junho!$H$23</f>
        <v>18</v>
      </c>
      <c r="U39" s="13">
        <f>[35]Junho!$H$24</f>
        <v>15.840000000000002</v>
      </c>
      <c r="V39" s="13">
        <f>[35]Junho!$H$25</f>
        <v>13.32</v>
      </c>
      <c r="W39" s="13">
        <f>[35]Junho!$H$26</f>
        <v>13.68</v>
      </c>
      <c r="X39" s="13">
        <f>[35]Junho!$H$27</f>
        <v>17.64</v>
      </c>
      <c r="Y39" s="13">
        <f>[35]Junho!$H$28</f>
        <v>15.48</v>
      </c>
      <c r="Z39" s="13">
        <f>[35]Junho!$H$29</f>
        <v>17.64</v>
      </c>
      <c r="AA39" s="13">
        <f>[35]Junho!$H$30</f>
        <v>14.76</v>
      </c>
      <c r="AB39" s="13">
        <f>[35]Junho!$H$31</f>
        <v>13.68</v>
      </c>
      <c r="AC39" s="13">
        <f>[35]Junho!$H$32</f>
        <v>14.04</v>
      </c>
      <c r="AD39" s="13">
        <f>[35]Junho!$H$33</f>
        <v>18.36</v>
      </c>
      <c r="AE39" s="13">
        <f>[35]Junho!$H$34</f>
        <v>14.04</v>
      </c>
      <c r="AF39" s="80">
        <f t="shared" si="8"/>
        <v>25.2</v>
      </c>
      <c r="AG39" s="112">
        <f t="shared" si="9"/>
        <v>17.7</v>
      </c>
    </row>
    <row r="40" spans="1:35" ht="17.100000000000001" customHeight="1" x14ac:dyDescent="0.2">
      <c r="A40" s="51" t="s">
        <v>154</v>
      </c>
      <c r="B40" s="116" t="str">
        <f>[36]Junho!$H$5</f>
        <v>*</v>
      </c>
      <c r="C40" s="13" t="str">
        <f>[36]Junho!$H$6</f>
        <v>*</v>
      </c>
      <c r="D40" s="13" t="str">
        <f>[36]Junho!$H$7</f>
        <v>*</v>
      </c>
      <c r="E40" s="13" t="str">
        <f>[36]Junho!$H$8</f>
        <v>*</v>
      </c>
      <c r="F40" s="13" t="str">
        <f>[36]Junho!$H$9</f>
        <v>*</v>
      </c>
      <c r="G40" s="13" t="str">
        <f>[36]Junho!$H$10</f>
        <v>*</v>
      </c>
      <c r="H40" s="13" t="str">
        <f>[36]Junho!$H$11</f>
        <v>*</v>
      </c>
      <c r="I40" s="13" t="str">
        <f>[36]Junho!$H$12</f>
        <v>*</v>
      </c>
      <c r="J40" s="13" t="str">
        <f>[36]Junho!$H$13</f>
        <v>*</v>
      </c>
      <c r="K40" s="13" t="str">
        <f>[36]Junho!$H$14</f>
        <v>*</v>
      </c>
      <c r="L40" s="13" t="str">
        <f>[36]Junho!$H$15</f>
        <v>*</v>
      </c>
      <c r="M40" s="13" t="str">
        <f>[36]Junho!$H$16</f>
        <v>*</v>
      </c>
      <c r="N40" s="13" t="str">
        <f>[36]Junho!$H$17</f>
        <v>*</v>
      </c>
      <c r="O40" s="13" t="str">
        <f>[36]Junho!$H$18</f>
        <v>*</v>
      </c>
      <c r="P40" s="13" t="str">
        <f>[36]Junho!$H$19</f>
        <v>*</v>
      </c>
      <c r="Q40" s="13" t="str">
        <f>[36]Junho!$H$20</f>
        <v>*</v>
      </c>
      <c r="R40" s="13" t="str">
        <f>[36]Junho!$H$21</f>
        <v>*</v>
      </c>
      <c r="S40" s="13" t="str">
        <f>[36]Junho!$H$22</f>
        <v>*</v>
      </c>
      <c r="T40" s="13" t="str">
        <f>[36]Junho!$H$23</f>
        <v>*</v>
      </c>
      <c r="U40" s="13" t="str">
        <f>[36]Junho!$H$24</f>
        <v>*</v>
      </c>
      <c r="V40" s="13" t="str">
        <f>[36]Junho!$H$25</f>
        <v>*</v>
      </c>
      <c r="W40" s="13" t="str">
        <f>[36]Junho!$H$26</f>
        <v>*</v>
      </c>
      <c r="X40" s="13" t="str">
        <f>[36]Junho!$H$27</f>
        <v>*</v>
      </c>
      <c r="Y40" s="13" t="str">
        <f>[36]Junho!$H$28</f>
        <v>*</v>
      </c>
      <c r="Z40" s="13" t="str">
        <f>[36]Junho!$H$29</f>
        <v>*</v>
      </c>
      <c r="AA40" s="13" t="str">
        <f>[36]Junho!$H$30</f>
        <v>*</v>
      </c>
      <c r="AB40" s="13" t="str">
        <f>[36]Junho!$H$31</f>
        <v>*</v>
      </c>
      <c r="AC40" s="13" t="str">
        <f>[36]Junho!$H$32</f>
        <v>*</v>
      </c>
      <c r="AD40" s="13" t="str">
        <f>[36]Junho!$H$33</f>
        <v>*</v>
      </c>
      <c r="AE40" s="13" t="str">
        <f>[36]Junho!$H$34</f>
        <v>*</v>
      </c>
      <c r="AF40" s="80" t="s">
        <v>131</v>
      </c>
      <c r="AG40" s="112" t="s">
        <v>131</v>
      </c>
    </row>
    <row r="41" spans="1:35" ht="17.100000000000001" customHeight="1" x14ac:dyDescent="0.2">
      <c r="A41" s="51" t="s">
        <v>155</v>
      </c>
      <c r="B41" s="116">
        <f>[37]Junho!$H$5</f>
        <v>18</v>
      </c>
      <c r="C41" s="13">
        <f>[37]Junho!$H$6</f>
        <v>14.04</v>
      </c>
      <c r="D41" s="13">
        <f>[37]Junho!$H$7</f>
        <v>14.04</v>
      </c>
      <c r="E41" s="13">
        <f>[37]Junho!$H$8</f>
        <v>8.64</v>
      </c>
      <c r="F41" s="13">
        <f>[37]Junho!$H$9</f>
        <v>14.4</v>
      </c>
      <c r="G41" s="13">
        <f>[37]Junho!$H$10</f>
        <v>11.520000000000001</v>
      </c>
      <c r="H41" s="13">
        <f>[37]Junho!$H$11</f>
        <v>18</v>
      </c>
      <c r="I41" s="13">
        <f>[37]Junho!$H$12</f>
        <v>14.4</v>
      </c>
      <c r="J41" s="13">
        <f>[37]Junho!$H$13</f>
        <v>28.8</v>
      </c>
      <c r="K41" s="13">
        <f>[37]Junho!$H$14</f>
        <v>34.200000000000003</v>
      </c>
      <c r="L41" s="13">
        <f>[37]Junho!$H$15</f>
        <v>27</v>
      </c>
      <c r="M41" s="13">
        <f>[37]Junho!$H$16</f>
        <v>26.64</v>
      </c>
      <c r="N41" s="13" t="str">
        <f>[37]Junho!$H$17</f>
        <v>*</v>
      </c>
      <c r="O41" s="13" t="str">
        <f>[37]Junho!$H$18</f>
        <v>*</v>
      </c>
      <c r="P41" s="13" t="str">
        <f>[37]Junho!$H$19</f>
        <v>*</v>
      </c>
      <c r="Q41" s="13" t="str">
        <f>[37]Junho!$H$20</f>
        <v>*</v>
      </c>
      <c r="R41" s="13" t="str">
        <f>[37]Junho!$H$21</f>
        <v>*</v>
      </c>
      <c r="S41" s="13" t="str">
        <f>[37]Junho!$H$22</f>
        <v>*</v>
      </c>
      <c r="T41" s="13" t="str">
        <f>[37]Junho!$H$23</f>
        <v>*</v>
      </c>
      <c r="U41" s="13" t="str">
        <f>[37]Junho!$H$24</f>
        <v>*</v>
      </c>
      <c r="V41" s="13" t="str">
        <f>[37]Junho!$H$25</f>
        <v>*</v>
      </c>
      <c r="W41" s="13" t="str">
        <f>[37]Junho!$H$26</f>
        <v>*</v>
      </c>
      <c r="X41" s="13" t="str">
        <f>[37]Junho!$H$27</f>
        <v>*</v>
      </c>
      <c r="Y41" s="13" t="str">
        <f>[37]Junho!$H$28</f>
        <v>*</v>
      </c>
      <c r="Z41" s="13" t="str">
        <f>[37]Junho!$H$29</f>
        <v>*</v>
      </c>
      <c r="AA41" s="13" t="str">
        <f>[37]Junho!$H$30</f>
        <v>*</v>
      </c>
      <c r="AB41" s="13" t="str">
        <f>[37]Junho!$H$31</f>
        <v>*</v>
      </c>
      <c r="AC41" s="13" t="str">
        <f>[37]Junho!$H$32</f>
        <v>*</v>
      </c>
      <c r="AD41" s="13" t="str">
        <f>[37]Junho!$H$33</f>
        <v>*</v>
      </c>
      <c r="AE41" s="13" t="str">
        <f>[37]Junho!$H$34</f>
        <v>*</v>
      </c>
      <c r="AF41" s="80">
        <f t="shared" si="8"/>
        <v>34.200000000000003</v>
      </c>
      <c r="AG41" s="112">
        <f t="shared" si="9"/>
        <v>19.14</v>
      </c>
      <c r="AI41" s="19" t="s">
        <v>54</v>
      </c>
    </row>
    <row r="42" spans="1:35" ht="17.100000000000001" customHeight="1" x14ac:dyDescent="0.2">
      <c r="A42" s="51" t="s">
        <v>156</v>
      </c>
      <c r="B42" s="116">
        <f>[38]Junho!$H$5</f>
        <v>18</v>
      </c>
      <c r="C42" s="13">
        <f>[38]Junho!$H$6</f>
        <v>11.879999999999999</v>
      </c>
      <c r="D42" s="13">
        <f>[38]Junho!$H$7</f>
        <v>10.08</v>
      </c>
      <c r="E42" s="13">
        <f>[38]Junho!$H$8</f>
        <v>9.3600000000000012</v>
      </c>
      <c r="F42" s="13">
        <f>[38]Junho!$H$9</f>
        <v>10.8</v>
      </c>
      <c r="G42" s="13">
        <f>[38]Junho!$H$10</f>
        <v>10.44</v>
      </c>
      <c r="H42" s="13">
        <f>[38]Junho!$H$11</f>
        <v>11.520000000000001</v>
      </c>
      <c r="I42" s="13">
        <f>[38]Junho!$H$12</f>
        <v>10.44</v>
      </c>
      <c r="J42" s="13">
        <f>[38]Junho!$H$13</f>
        <v>12.24</v>
      </c>
      <c r="K42" s="13">
        <f>[38]Junho!$H$14</f>
        <v>29.16</v>
      </c>
      <c r="L42" s="13">
        <f>[38]Junho!$H$15</f>
        <v>30.6</v>
      </c>
      <c r="M42" s="13">
        <f>[38]Junho!$H$16</f>
        <v>24.48</v>
      </c>
      <c r="N42" s="13" t="str">
        <f>[38]Junho!$H$17</f>
        <v>*</v>
      </c>
      <c r="O42" s="13" t="str">
        <f>[38]Junho!$H$18</f>
        <v>*</v>
      </c>
      <c r="P42" s="13" t="str">
        <f>[38]Junho!$H$19</f>
        <v>*</v>
      </c>
      <c r="Q42" s="13" t="str">
        <f>[38]Junho!$H$20</f>
        <v>*</v>
      </c>
      <c r="R42" s="13" t="str">
        <f>[38]Junho!$H$21</f>
        <v>*</v>
      </c>
      <c r="S42" s="13" t="str">
        <f>[38]Junho!$H$22</f>
        <v>*</v>
      </c>
      <c r="T42" s="13" t="str">
        <f>[38]Junho!$H$23</f>
        <v>*</v>
      </c>
      <c r="U42" s="13" t="str">
        <f>[38]Junho!$H$24</f>
        <v>*</v>
      </c>
      <c r="V42" s="13" t="str">
        <f>[38]Junho!$H$25</f>
        <v>*</v>
      </c>
      <c r="W42" s="13" t="str">
        <f>[38]Junho!$H$26</f>
        <v>*</v>
      </c>
      <c r="X42" s="13" t="str">
        <f>[38]Junho!$H$27</f>
        <v>*</v>
      </c>
      <c r="Y42" s="13" t="str">
        <f>[38]Junho!$H$28</f>
        <v>*</v>
      </c>
      <c r="Z42" s="13" t="str">
        <f>[38]Junho!$H$29</f>
        <v>*</v>
      </c>
      <c r="AA42" s="13" t="str">
        <f>[38]Junho!$H$30</f>
        <v>*</v>
      </c>
      <c r="AB42" s="13" t="str">
        <f>[38]Junho!$H$31</f>
        <v>*</v>
      </c>
      <c r="AC42" s="13" t="str">
        <f>[38]Junho!$H$32</f>
        <v>*</v>
      </c>
      <c r="AD42" s="13" t="str">
        <f>[38]Junho!$H$33</f>
        <v>*</v>
      </c>
      <c r="AE42" s="13" t="str">
        <f>[38]Junho!$H$34</f>
        <v>*</v>
      </c>
      <c r="AF42" s="80">
        <f t="shared" si="8"/>
        <v>30.6</v>
      </c>
      <c r="AG42" s="112">
        <f t="shared" si="9"/>
        <v>15.749999999999998</v>
      </c>
    </row>
    <row r="43" spans="1:35" ht="17.100000000000001" customHeight="1" x14ac:dyDescent="0.2">
      <c r="A43" s="51" t="s">
        <v>157</v>
      </c>
      <c r="B43" s="116">
        <f>[39]Junho!$H$5</f>
        <v>21.240000000000002</v>
      </c>
      <c r="C43" s="13">
        <f>[39]Junho!$H$6</f>
        <v>18.720000000000002</v>
      </c>
      <c r="D43" s="13">
        <f>[39]Junho!$H$7</f>
        <v>20.88</v>
      </c>
      <c r="E43" s="13">
        <f>[39]Junho!$H$8</f>
        <v>15.840000000000002</v>
      </c>
      <c r="F43" s="13">
        <f>[39]Junho!$H$9</f>
        <v>23.040000000000003</v>
      </c>
      <c r="G43" s="13">
        <f>[39]Junho!$H$10</f>
        <v>16.2</v>
      </c>
      <c r="H43" s="13">
        <f>[39]Junho!$H$11</f>
        <v>19.8</v>
      </c>
      <c r="I43" s="13">
        <f>[39]Junho!$H$12</f>
        <v>15.120000000000001</v>
      </c>
      <c r="J43" s="13">
        <f>[39]Junho!$H$13</f>
        <v>21.6</v>
      </c>
      <c r="K43" s="13">
        <f>[39]Junho!$H$14</f>
        <v>34.200000000000003</v>
      </c>
      <c r="L43" s="13">
        <f>[39]Junho!$H$15</f>
        <v>36.36</v>
      </c>
      <c r="M43" s="13">
        <f>[39]Junho!$H$16</f>
        <v>33.119999999999997</v>
      </c>
      <c r="N43" s="13" t="str">
        <f>[39]Junho!$H$17</f>
        <v>*</v>
      </c>
      <c r="O43" s="13" t="str">
        <f>[39]Junho!$H$18</f>
        <v>*</v>
      </c>
      <c r="P43" s="13" t="str">
        <f>[39]Junho!$H$19</f>
        <v>*</v>
      </c>
      <c r="Q43" s="13" t="str">
        <f>[39]Junho!$H$20</f>
        <v>*</v>
      </c>
      <c r="R43" s="13" t="str">
        <f>[39]Junho!$H$21</f>
        <v>*</v>
      </c>
      <c r="S43" s="13" t="str">
        <f>[39]Junho!$H$22</f>
        <v>*</v>
      </c>
      <c r="T43" s="13" t="str">
        <f>[39]Junho!$H$23</f>
        <v>*</v>
      </c>
      <c r="U43" s="13" t="str">
        <f>[39]Junho!$H$24</f>
        <v>*</v>
      </c>
      <c r="V43" s="13" t="str">
        <f>[39]Junho!$H$25</f>
        <v>*</v>
      </c>
      <c r="W43" s="13" t="str">
        <f>[39]Junho!$H$26</f>
        <v>*</v>
      </c>
      <c r="X43" s="13" t="str">
        <f>[39]Junho!$H$27</f>
        <v>*</v>
      </c>
      <c r="Y43" s="13" t="str">
        <f>[39]Junho!$H$28</f>
        <v>*</v>
      </c>
      <c r="Z43" s="13" t="str">
        <f>[39]Junho!$H$29</f>
        <v>*</v>
      </c>
      <c r="AA43" s="13" t="str">
        <f>[39]Junho!$H$30</f>
        <v>*</v>
      </c>
      <c r="AB43" s="13" t="str">
        <f>[39]Junho!$H$31</f>
        <v>*</v>
      </c>
      <c r="AC43" s="13" t="str">
        <f>[39]Junho!$H$32</f>
        <v>*</v>
      </c>
      <c r="AD43" s="13" t="str">
        <f>[39]Junho!$H$33</f>
        <v>*</v>
      </c>
      <c r="AE43" s="13" t="str">
        <f>[39]Junho!$H$34</f>
        <v>*</v>
      </c>
      <c r="AF43" s="80">
        <f t="shared" si="8"/>
        <v>36.36</v>
      </c>
      <c r="AG43" s="112">
        <f t="shared" si="9"/>
        <v>23.010000000000005</v>
      </c>
    </row>
    <row r="44" spans="1:35" ht="17.100000000000001" customHeight="1" x14ac:dyDescent="0.2">
      <c r="A44" s="51" t="s">
        <v>158</v>
      </c>
      <c r="B44" s="116">
        <f>[40]Junho!$H$5</f>
        <v>11.520000000000001</v>
      </c>
      <c r="C44" s="13">
        <f>[40]Junho!$H$6</f>
        <v>11.16</v>
      </c>
      <c r="D44" s="13">
        <f>[40]Junho!$H$7</f>
        <v>11.879999999999999</v>
      </c>
      <c r="E44" s="13">
        <f>[40]Junho!$H$8</f>
        <v>8.2799999999999994</v>
      </c>
      <c r="F44" s="13">
        <f>[40]Junho!$H$9</f>
        <v>10.44</v>
      </c>
      <c r="G44" s="13">
        <f>[40]Junho!$H$10</f>
        <v>10.8</v>
      </c>
      <c r="H44" s="13">
        <f>[40]Junho!$H$11</f>
        <v>10.08</v>
      </c>
      <c r="I44" s="13">
        <f>[40]Junho!$H$12</f>
        <v>8.64</v>
      </c>
      <c r="J44" s="13">
        <f>[40]Junho!$H$13</f>
        <v>19.079999999999998</v>
      </c>
      <c r="K44" s="13">
        <f>[40]Junho!$H$14</f>
        <v>26.64</v>
      </c>
      <c r="L44" s="13">
        <f>[40]Junho!$H$15</f>
        <v>24.12</v>
      </c>
      <c r="M44" s="13">
        <f>[40]Junho!$H$16</f>
        <v>18.36</v>
      </c>
      <c r="N44" s="13" t="str">
        <f>[40]Junho!$H$17</f>
        <v>*</v>
      </c>
      <c r="O44" s="13" t="str">
        <f>[40]Junho!$H$18</f>
        <v>*</v>
      </c>
      <c r="P44" s="13" t="str">
        <f>[40]Junho!$H$19</f>
        <v>*</v>
      </c>
      <c r="Q44" s="13" t="str">
        <f>[40]Junho!$H$20</f>
        <v>*</v>
      </c>
      <c r="R44" s="13" t="str">
        <f>[40]Junho!$H$21</f>
        <v>*</v>
      </c>
      <c r="S44" s="13" t="str">
        <f>[40]Junho!$H$22</f>
        <v>*</v>
      </c>
      <c r="T44" s="13" t="str">
        <f>[40]Junho!$H$23</f>
        <v>*</v>
      </c>
      <c r="U44" s="13" t="str">
        <f>[40]Junho!$H$24</f>
        <v>*</v>
      </c>
      <c r="V44" s="13" t="str">
        <f>[40]Junho!$H$25</f>
        <v>*</v>
      </c>
      <c r="W44" s="13" t="str">
        <f>[40]Junho!$H$26</f>
        <v>*</v>
      </c>
      <c r="X44" s="13" t="str">
        <f>[40]Junho!$H$27</f>
        <v>*</v>
      </c>
      <c r="Y44" s="13" t="str">
        <f>[40]Junho!$H$28</f>
        <v>*</v>
      </c>
      <c r="Z44" s="13" t="str">
        <f>[40]Junho!$H$29</f>
        <v>*</v>
      </c>
      <c r="AA44" s="13" t="str">
        <f>[40]Junho!$H$30</f>
        <v>*</v>
      </c>
      <c r="AB44" s="13" t="str">
        <f>[40]Junho!$H$31</f>
        <v>*</v>
      </c>
      <c r="AC44" s="13" t="str">
        <f>[40]Junho!$H$32</f>
        <v>*</v>
      </c>
      <c r="AD44" s="13" t="str">
        <f>[40]Junho!$H$33</f>
        <v>*</v>
      </c>
      <c r="AE44" s="13" t="str">
        <f>[40]Junho!$H$34</f>
        <v>*</v>
      </c>
      <c r="AF44" s="80">
        <f t="shared" si="8"/>
        <v>26.64</v>
      </c>
      <c r="AG44" s="112">
        <f t="shared" si="9"/>
        <v>14.25</v>
      </c>
    </row>
    <row r="45" spans="1:35" ht="17.100000000000001" customHeight="1" x14ac:dyDescent="0.2">
      <c r="A45" s="51" t="s">
        <v>159</v>
      </c>
      <c r="B45" s="116">
        <f>[41]Junho!$H$5</f>
        <v>24.48</v>
      </c>
      <c r="C45" s="13">
        <f>[41]Junho!$H$6</f>
        <v>13.68</v>
      </c>
      <c r="D45" s="13">
        <f>[41]Junho!$H$7</f>
        <v>13.68</v>
      </c>
      <c r="E45" s="13">
        <f>[41]Junho!$H$8</f>
        <v>7.9200000000000008</v>
      </c>
      <c r="F45" s="13">
        <f>[41]Junho!$H$9</f>
        <v>12.6</v>
      </c>
      <c r="G45" s="13">
        <f>[41]Junho!$H$10</f>
        <v>10.44</v>
      </c>
      <c r="H45" s="13">
        <f>[41]Junho!$H$11</f>
        <v>15.48</v>
      </c>
      <c r="I45" s="13">
        <f>[41]Junho!$H$12</f>
        <v>9</v>
      </c>
      <c r="J45" s="13">
        <f>[41]Junho!$H$13</f>
        <v>20.52</v>
      </c>
      <c r="K45" s="13">
        <f>[41]Junho!$H$14</f>
        <v>31.680000000000003</v>
      </c>
      <c r="L45" s="13">
        <f>[41]Junho!$H$15</f>
        <v>37.800000000000004</v>
      </c>
      <c r="M45" s="13">
        <f>[41]Junho!$H$16</f>
        <v>25.56</v>
      </c>
      <c r="N45" s="13" t="str">
        <f>[41]Junho!$H$17</f>
        <v>*</v>
      </c>
      <c r="O45" s="13" t="str">
        <f>[41]Junho!$H$18</f>
        <v>*</v>
      </c>
      <c r="P45" s="13" t="str">
        <f>[41]Junho!$H$19</f>
        <v>*</v>
      </c>
      <c r="Q45" s="13" t="str">
        <f>[41]Junho!$H$20</f>
        <v>*</v>
      </c>
      <c r="R45" s="13" t="str">
        <f>[41]Junho!$H$21</f>
        <v>*</v>
      </c>
      <c r="S45" s="13" t="str">
        <f>[41]Junho!$H$22</f>
        <v>*</v>
      </c>
      <c r="T45" s="13" t="str">
        <f>[41]Junho!$H$23</f>
        <v>*</v>
      </c>
      <c r="U45" s="13" t="str">
        <f>[41]Junho!$H$24</f>
        <v>*</v>
      </c>
      <c r="V45" s="13" t="str">
        <f>[41]Junho!$H$25</f>
        <v>*</v>
      </c>
      <c r="W45" s="13" t="str">
        <f>[41]Junho!$H$26</f>
        <v>*</v>
      </c>
      <c r="X45" s="13" t="str">
        <f>[41]Junho!$H$27</f>
        <v>*</v>
      </c>
      <c r="Y45" s="13" t="str">
        <f>[41]Junho!$H$28</f>
        <v>*</v>
      </c>
      <c r="Z45" s="13" t="str">
        <f>[41]Junho!$H$29</f>
        <v>*</v>
      </c>
      <c r="AA45" s="13" t="str">
        <f>[41]Junho!$H$30</f>
        <v>*</v>
      </c>
      <c r="AB45" s="13" t="str">
        <f>[41]Junho!$H$31</f>
        <v>*</v>
      </c>
      <c r="AC45" s="13" t="str">
        <f>[41]Junho!$H$32</f>
        <v>*</v>
      </c>
      <c r="AD45" s="13" t="str">
        <f>[41]Junho!$H$33</f>
        <v>*</v>
      </c>
      <c r="AE45" s="13" t="str">
        <f>[41]Junho!$H$34</f>
        <v>*</v>
      </c>
      <c r="AF45" s="80">
        <f t="shared" si="8"/>
        <v>37.800000000000004</v>
      </c>
      <c r="AG45" s="112">
        <f t="shared" si="9"/>
        <v>18.57</v>
      </c>
    </row>
    <row r="46" spans="1:35" ht="17.100000000000001" customHeight="1" x14ac:dyDescent="0.2">
      <c r="A46" s="51" t="s">
        <v>160</v>
      </c>
      <c r="B46" s="116">
        <f>[42]Junho!$H$5</f>
        <v>14.4</v>
      </c>
      <c r="C46" s="13">
        <f>[42]Junho!$H$6</f>
        <v>11.16</v>
      </c>
      <c r="D46" s="13">
        <f>[42]Junho!$H$7</f>
        <v>11.520000000000001</v>
      </c>
      <c r="E46" s="13">
        <f>[42]Junho!$H$8</f>
        <v>7.5600000000000005</v>
      </c>
      <c r="F46" s="13">
        <f>[42]Junho!$H$9</f>
        <v>14.4</v>
      </c>
      <c r="G46" s="13">
        <f>[42]Junho!$H$10</f>
        <v>8.64</v>
      </c>
      <c r="H46" s="13">
        <f>[42]Junho!$H$11</f>
        <v>12.6</v>
      </c>
      <c r="I46" s="13">
        <f>[42]Junho!$H$12</f>
        <v>7.9200000000000008</v>
      </c>
      <c r="J46" s="13">
        <f>[42]Junho!$H$13</f>
        <v>12.24</v>
      </c>
      <c r="K46" s="13">
        <f>[42]Junho!$H$14</f>
        <v>22.68</v>
      </c>
      <c r="L46" s="13">
        <f>[42]Junho!$H$15</f>
        <v>22.32</v>
      </c>
      <c r="M46" s="13">
        <f>[42]Junho!$H$16</f>
        <v>22.32</v>
      </c>
      <c r="N46" s="13" t="str">
        <f>[42]Junho!$H$17</f>
        <v>*</v>
      </c>
      <c r="O46" s="13" t="str">
        <f>[42]Junho!$H$18</f>
        <v>*</v>
      </c>
      <c r="P46" s="13" t="str">
        <f>[42]Junho!$H$19</f>
        <v>*</v>
      </c>
      <c r="Q46" s="13" t="str">
        <f>[42]Junho!$H$20</f>
        <v>*</v>
      </c>
      <c r="R46" s="13" t="str">
        <f>[42]Junho!$H$21</f>
        <v>*</v>
      </c>
      <c r="S46" s="13" t="str">
        <f>[42]Junho!$H$22</f>
        <v>*</v>
      </c>
      <c r="T46" s="13" t="str">
        <f>[42]Junho!$H$23</f>
        <v>*</v>
      </c>
      <c r="U46" s="13" t="str">
        <f>[42]Junho!$H$24</f>
        <v>*</v>
      </c>
      <c r="V46" s="13" t="str">
        <f>[42]Junho!$H$25</f>
        <v>*</v>
      </c>
      <c r="W46" s="13" t="str">
        <f>[42]Junho!$H$26</f>
        <v>*</v>
      </c>
      <c r="X46" s="13" t="str">
        <f>[42]Junho!$H$27</f>
        <v>*</v>
      </c>
      <c r="Y46" s="13" t="str">
        <f>[42]Junho!$H$28</f>
        <v>*</v>
      </c>
      <c r="Z46" s="13" t="str">
        <f>[42]Junho!$H$29</f>
        <v>*</v>
      </c>
      <c r="AA46" s="13" t="str">
        <f>[42]Junho!$H$30</f>
        <v>*</v>
      </c>
      <c r="AB46" s="13" t="str">
        <f>[42]Junho!$H$31</f>
        <v>*</v>
      </c>
      <c r="AC46" s="13" t="str">
        <f>[42]Junho!$H$32</f>
        <v>*</v>
      </c>
      <c r="AD46" s="13" t="str">
        <f>[42]Junho!$H$33</f>
        <v>*</v>
      </c>
      <c r="AE46" s="13" t="str">
        <f>[42]Junho!$H$34</f>
        <v>*</v>
      </c>
      <c r="AF46" s="80">
        <f t="shared" si="8"/>
        <v>22.68</v>
      </c>
      <c r="AG46" s="112">
        <f t="shared" si="9"/>
        <v>13.979999999999999</v>
      </c>
    </row>
    <row r="47" spans="1:35" ht="17.100000000000001" customHeight="1" x14ac:dyDescent="0.2">
      <c r="A47" s="51" t="s">
        <v>161</v>
      </c>
      <c r="B47" s="116">
        <f>[43]Junho!$H$5</f>
        <v>10.8</v>
      </c>
      <c r="C47" s="13">
        <f>[43]Junho!$H$6</f>
        <v>17.64</v>
      </c>
      <c r="D47" s="13">
        <f>[43]Junho!$H$7</f>
        <v>16.559999999999999</v>
      </c>
      <c r="E47" s="13">
        <f>[43]Junho!$H$8</f>
        <v>15.48</v>
      </c>
      <c r="F47" s="13">
        <f>[43]Junho!$H$9</f>
        <v>18</v>
      </c>
      <c r="G47" s="13">
        <f>[43]Junho!$H$10</f>
        <v>16.920000000000002</v>
      </c>
      <c r="H47" s="13">
        <f>[43]Junho!$H$11</f>
        <v>16.2</v>
      </c>
      <c r="I47" s="13">
        <f>[43]Junho!$H$12</f>
        <v>14.4</v>
      </c>
      <c r="J47" s="13">
        <f>[43]Junho!$H$13</f>
        <v>13.32</v>
      </c>
      <c r="K47" s="13">
        <f>[43]Junho!$H$14</f>
        <v>30.240000000000002</v>
      </c>
      <c r="L47" s="13">
        <f>[43]Junho!$H$15</f>
        <v>29.880000000000003</v>
      </c>
      <c r="M47" s="13">
        <f>[43]Junho!$H$16</f>
        <v>26.28</v>
      </c>
      <c r="N47" s="13" t="str">
        <f>[43]Junho!$H$17</f>
        <v>*</v>
      </c>
      <c r="O47" s="13" t="str">
        <f>[43]Junho!$H$18</f>
        <v>*</v>
      </c>
      <c r="P47" s="13" t="str">
        <f>[43]Junho!$H$19</f>
        <v>*</v>
      </c>
      <c r="Q47" s="13" t="str">
        <f>[43]Junho!$H$20</f>
        <v>*</v>
      </c>
      <c r="R47" s="13" t="str">
        <f>[43]Junho!$H$21</f>
        <v>*</v>
      </c>
      <c r="S47" s="13" t="str">
        <f>[43]Junho!$H$22</f>
        <v>*</v>
      </c>
      <c r="T47" s="13" t="str">
        <f>[43]Junho!$H$23</f>
        <v>*</v>
      </c>
      <c r="U47" s="13" t="str">
        <f>[43]Junho!$H$24</f>
        <v>*</v>
      </c>
      <c r="V47" s="13" t="str">
        <f>[43]Junho!$H$25</f>
        <v>*</v>
      </c>
      <c r="W47" s="13" t="str">
        <f>[43]Junho!$H$26</f>
        <v>*</v>
      </c>
      <c r="X47" s="13" t="str">
        <f>[43]Junho!$H$27</f>
        <v>*</v>
      </c>
      <c r="Y47" s="13" t="str">
        <f>[43]Junho!$H$28</f>
        <v>*</v>
      </c>
      <c r="Z47" s="13" t="str">
        <f>[43]Junho!$H$29</f>
        <v>*</v>
      </c>
      <c r="AA47" s="13" t="str">
        <f>[43]Junho!$H$30</f>
        <v>*</v>
      </c>
      <c r="AB47" s="13" t="str">
        <f>[43]Junho!$H$31</f>
        <v>*</v>
      </c>
      <c r="AC47" s="13" t="str">
        <f>[43]Junho!$H$32</f>
        <v>*</v>
      </c>
      <c r="AD47" s="13" t="str">
        <f>[43]Junho!$H$33</f>
        <v>*</v>
      </c>
      <c r="AE47" s="13" t="str">
        <f>[43]Junho!$H$34</f>
        <v>*</v>
      </c>
      <c r="AF47" s="80">
        <f t="shared" si="8"/>
        <v>30.240000000000002</v>
      </c>
      <c r="AG47" s="112">
        <f t="shared" si="9"/>
        <v>18.810000000000002</v>
      </c>
    </row>
    <row r="48" spans="1:35" ht="17.100000000000001" customHeight="1" x14ac:dyDescent="0.2">
      <c r="A48" s="51" t="s">
        <v>162</v>
      </c>
      <c r="B48" s="116">
        <f>[44]Junho!$H$5</f>
        <v>16.920000000000002</v>
      </c>
      <c r="C48" s="13">
        <f>[44]Junho!$H$6</f>
        <v>17.64</v>
      </c>
      <c r="D48" s="13">
        <f>[44]Junho!$H$7</f>
        <v>18.36</v>
      </c>
      <c r="E48" s="13">
        <f>[44]Junho!$H$8</f>
        <v>16.559999999999999</v>
      </c>
      <c r="F48" s="13">
        <f>[44]Junho!$H$9</f>
        <v>16.2</v>
      </c>
      <c r="G48" s="13">
        <f>[44]Junho!$H$10</f>
        <v>17.28</v>
      </c>
      <c r="H48" s="13">
        <f>[44]Junho!$H$11</f>
        <v>21.6</v>
      </c>
      <c r="I48" s="13">
        <f>[44]Junho!$H$12</f>
        <v>11.520000000000001</v>
      </c>
      <c r="J48" s="13">
        <f>[44]Junho!$H$13</f>
        <v>20.88</v>
      </c>
      <c r="K48" s="13">
        <f>[44]Junho!$H$14</f>
        <v>21.240000000000002</v>
      </c>
      <c r="L48" s="13">
        <f>[44]Junho!$H$15</f>
        <v>25.56</v>
      </c>
      <c r="M48" s="13">
        <f>[44]Junho!$H$16</f>
        <v>18.36</v>
      </c>
      <c r="N48" s="13" t="str">
        <f>[44]Junho!$H$17</f>
        <v>*</v>
      </c>
      <c r="O48" s="13" t="str">
        <f>[44]Junho!$H$18</f>
        <v>*</v>
      </c>
      <c r="P48" s="13" t="str">
        <f>[44]Junho!$H$19</f>
        <v>*</v>
      </c>
      <c r="Q48" s="13" t="str">
        <f>[44]Junho!$H$20</f>
        <v>*</v>
      </c>
      <c r="R48" s="13" t="str">
        <f>[44]Junho!$H$21</f>
        <v>*</v>
      </c>
      <c r="S48" s="13" t="str">
        <f>[44]Junho!$H$22</f>
        <v>*</v>
      </c>
      <c r="T48" s="13" t="str">
        <f>[44]Junho!$H$23</f>
        <v>*</v>
      </c>
      <c r="U48" s="13" t="str">
        <f>[44]Junho!$H$24</f>
        <v>*</v>
      </c>
      <c r="V48" s="13" t="str">
        <f>[44]Junho!$H$25</f>
        <v>*</v>
      </c>
      <c r="W48" s="13" t="str">
        <f>[44]Junho!$H$26</f>
        <v>*</v>
      </c>
      <c r="X48" s="13" t="str">
        <f>[44]Junho!$H$27</f>
        <v>*</v>
      </c>
      <c r="Y48" s="13" t="str">
        <f>[44]Junho!$H$28</f>
        <v>*</v>
      </c>
      <c r="Z48" s="13" t="str">
        <f>[44]Junho!$H$29</f>
        <v>*</v>
      </c>
      <c r="AA48" s="13" t="str">
        <f>[44]Junho!$H$30</f>
        <v>*</v>
      </c>
      <c r="AB48" s="13" t="str">
        <f>[44]Junho!$H$31</f>
        <v>*</v>
      </c>
      <c r="AC48" s="13" t="str">
        <f>[44]Junho!$H$32</f>
        <v>*</v>
      </c>
      <c r="AD48" s="13" t="str">
        <f>[44]Junho!$H$33</f>
        <v>*</v>
      </c>
      <c r="AE48" s="13" t="str">
        <f>[44]Junho!$H$34</f>
        <v>*</v>
      </c>
      <c r="AF48" s="80">
        <f t="shared" si="8"/>
        <v>25.56</v>
      </c>
      <c r="AG48" s="112">
        <f t="shared" si="9"/>
        <v>18.510000000000002</v>
      </c>
    </row>
    <row r="49" spans="1:36" ht="17.100000000000001" customHeight="1" x14ac:dyDescent="0.2">
      <c r="A49" s="51" t="s">
        <v>163</v>
      </c>
      <c r="B49" s="116">
        <f>[45]Junho!$H$5</f>
        <v>18</v>
      </c>
      <c r="C49" s="13">
        <f>[45]Junho!$H$6</f>
        <v>12.96</v>
      </c>
      <c r="D49" s="13">
        <f>[45]Junho!$H$7</f>
        <v>18.720000000000002</v>
      </c>
      <c r="E49" s="13">
        <f>[45]Junho!$H$8</f>
        <v>14.04</v>
      </c>
      <c r="F49" s="13">
        <f>[45]Junho!$H$9</f>
        <v>21.6</v>
      </c>
      <c r="G49" s="13">
        <f>[45]Junho!$H$10</f>
        <v>16.559999999999999</v>
      </c>
      <c r="H49" s="13">
        <f>[45]Junho!$H$11</f>
        <v>19.440000000000001</v>
      </c>
      <c r="I49" s="13">
        <f>[45]Junho!$H$12</f>
        <v>15.840000000000002</v>
      </c>
      <c r="J49" s="13">
        <f>[45]Junho!$H$13</f>
        <v>15.120000000000001</v>
      </c>
      <c r="K49" s="13">
        <f>[45]Junho!$H$14</f>
        <v>19.079999999999998</v>
      </c>
      <c r="L49" s="13">
        <f>[45]Junho!$H$15</f>
        <v>24.12</v>
      </c>
      <c r="M49" s="13">
        <f>[45]Junho!$H$16</f>
        <v>21.240000000000002</v>
      </c>
      <c r="N49" s="13" t="str">
        <f>[45]Junho!$H$17</f>
        <v>*</v>
      </c>
      <c r="O49" s="13" t="str">
        <f>[45]Junho!$H$18</f>
        <v>*</v>
      </c>
      <c r="P49" s="13" t="str">
        <f>[45]Junho!$H$19</f>
        <v>*</v>
      </c>
      <c r="Q49" s="13" t="str">
        <f>[45]Junho!$H$20</f>
        <v>*</v>
      </c>
      <c r="R49" s="13" t="str">
        <f>[45]Junho!$H$21</f>
        <v>*</v>
      </c>
      <c r="S49" s="13" t="str">
        <f>[45]Junho!$H$22</f>
        <v>*</v>
      </c>
      <c r="T49" s="13" t="str">
        <f>[45]Junho!$H$23</f>
        <v>*</v>
      </c>
      <c r="U49" s="13" t="str">
        <f>[45]Junho!$H$24</f>
        <v>*</v>
      </c>
      <c r="V49" s="13" t="str">
        <f>[45]Junho!$H$25</f>
        <v>*</v>
      </c>
      <c r="W49" s="13" t="str">
        <f>[45]Junho!$H$26</f>
        <v>*</v>
      </c>
      <c r="X49" s="13" t="str">
        <f>[45]Junho!$H$27</f>
        <v>*</v>
      </c>
      <c r="Y49" s="13" t="str">
        <f>[45]Junho!$H$28</f>
        <v>*</v>
      </c>
      <c r="Z49" s="13" t="str">
        <f>[45]Junho!$H$29</f>
        <v>*</v>
      </c>
      <c r="AA49" s="13" t="str">
        <f>[45]Junho!$H$30</f>
        <v>*</v>
      </c>
      <c r="AB49" s="13" t="str">
        <f>[45]Junho!$H$31</f>
        <v>*</v>
      </c>
      <c r="AC49" s="13" t="str">
        <f>[45]Junho!$H$32</f>
        <v>*</v>
      </c>
      <c r="AD49" s="13" t="str">
        <f>[45]Junho!$H$33</f>
        <v>*</v>
      </c>
      <c r="AE49" s="13" t="str">
        <f>[45]Junho!$H$34</f>
        <v>*</v>
      </c>
      <c r="AF49" s="80">
        <f t="shared" si="8"/>
        <v>24.12</v>
      </c>
      <c r="AG49" s="112">
        <f t="shared" si="9"/>
        <v>18.060000000000002</v>
      </c>
    </row>
    <row r="50" spans="1:36" s="5" customFormat="1" ht="17.100000000000001" customHeight="1" thickBot="1" x14ac:dyDescent="0.25">
      <c r="A50" s="117" t="s">
        <v>33</v>
      </c>
      <c r="B50" s="125">
        <f t="shared" ref="B50:AF50" si="10">MAX(B5:B49)</f>
        <v>24.48</v>
      </c>
      <c r="C50" s="18">
        <f t="shared" si="10"/>
        <v>20.16</v>
      </c>
      <c r="D50" s="18">
        <f t="shared" si="10"/>
        <v>20.88</v>
      </c>
      <c r="E50" s="18">
        <f t="shared" si="10"/>
        <v>23.759999999999998</v>
      </c>
      <c r="F50" s="18">
        <f t="shared" si="10"/>
        <v>23.040000000000003</v>
      </c>
      <c r="G50" s="18">
        <f t="shared" si="10"/>
        <v>19.8</v>
      </c>
      <c r="H50" s="18">
        <f t="shared" si="10"/>
        <v>21.6</v>
      </c>
      <c r="I50" s="18">
        <f t="shared" si="10"/>
        <v>17.64</v>
      </c>
      <c r="J50" s="18">
        <f t="shared" si="10"/>
        <v>28.8</v>
      </c>
      <c r="K50" s="18">
        <f t="shared" si="10"/>
        <v>34.200000000000003</v>
      </c>
      <c r="L50" s="18">
        <f t="shared" si="10"/>
        <v>37.800000000000004</v>
      </c>
      <c r="M50" s="18">
        <f t="shared" si="10"/>
        <v>33.119999999999997</v>
      </c>
      <c r="N50" s="18">
        <f t="shared" si="10"/>
        <v>23.040000000000003</v>
      </c>
      <c r="O50" s="18">
        <f t="shared" si="10"/>
        <v>21.96</v>
      </c>
      <c r="P50" s="18">
        <f t="shared" si="10"/>
        <v>24.840000000000003</v>
      </c>
      <c r="Q50" s="18">
        <f t="shared" si="10"/>
        <v>25.2</v>
      </c>
      <c r="R50" s="18">
        <f t="shared" si="10"/>
        <v>24.48</v>
      </c>
      <c r="S50" s="18">
        <f t="shared" si="10"/>
        <v>24.48</v>
      </c>
      <c r="T50" s="18">
        <f t="shared" si="10"/>
        <v>23.040000000000003</v>
      </c>
      <c r="U50" s="18">
        <f t="shared" si="10"/>
        <v>22.32</v>
      </c>
      <c r="V50" s="18">
        <f t="shared" si="10"/>
        <v>19.079999999999998</v>
      </c>
      <c r="W50" s="18">
        <f t="shared" si="10"/>
        <v>18.720000000000002</v>
      </c>
      <c r="X50" s="18">
        <f t="shared" si="10"/>
        <v>21.96</v>
      </c>
      <c r="Y50" s="18">
        <f t="shared" si="10"/>
        <v>19.440000000000001</v>
      </c>
      <c r="Z50" s="18">
        <f t="shared" si="10"/>
        <v>19.440000000000001</v>
      </c>
      <c r="AA50" s="18">
        <f t="shared" si="10"/>
        <v>19.079999999999998</v>
      </c>
      <c r="AB50" s="18">
        <f t="shared" si="10"/>
        <v>20.16</v>
      </c>
      <c r="AC50" s="18">
        <f t="shared" si="10"/>
        <v>21.6</v>
      </c>
      <c r="AD50" s="18">
        <f t="shared" si="10"/>
        <v>19.8</v>
      </c>
      <c r="AE50" s="18">
        <f t="shared" si="10"/>
        <v>20.52</v>
      </c>
      <c r="AF50" s="80">
        <f t="shared" si="10"/>
        <v>37.800000000000004</v>
      </c>
      <c r="AG50" s="114">
        <f>AVERAGE(AG5:AG49)</f>
        <v>13.842490683229812</v>
      </c>
    </row>
    <row r="51" spans="1:36" x14ac:dyDescent="0.2">
      <c r="A51" s="62"/>
      <c r="B51" s="56"/>
      <c r="C51" s="56"/>
      <c r="D51" s="56" t="s">
        <v>137</v>
      </c>
      <c r="E51" s="56"/>
      <c r="F51" s="56"/>
      <c r="G51" s="5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65"/>
      <c r="AE51" s="119" t="s">
        <v>54</v>
      </c>
      <c r="AF51" s="120"/>
      <c r="AG51" s="67"/>
    </row>
    <row r="52" spans="1:36" x14ac:dyDescent="0.2">
      <c r="A52" s="62"/>
      <c r="B52" s="63" t="s">
        <v>138</v>
      </c>
      <c r="C52" s="63"/>
      <c r="D52" s="63"/>
      <c r="E52" s="63"/>
      <c r="F52" s="63"/>
      <c r="G52" s="63"/>
      <c r="H52" s="63"/>
      <c r="I52" s="63"/>
      <c r="J52" s="101"/>
      <c r="K52" s="101"/>
      <c r="L52" s="101"/>
      <c r="M52" s="101" t="s">
        <v>52</v>
      </c>
      <c r="N52" s="101"/>
      <c r="O52" s="101"/>
      <c r="P52" s="101"/>
      <c r="Q52" s="101"/>
      <c r="R52" s="101"/>
      <c r="S52" s="101"/>
      <c r="T52" s="142" t="s">
        <v>132</v>
      </c>
      <c r="U52" s="142"/>
      <c r="V52" s="142"/>
      <c r="W52" s="142"/>
      <c r="X52" s="142"/>
      <c r="Y52" s="101"/>
      <c r="Z52" s="101"/>
      <c r="AA52" s="101"/>
      <c r="AB52" s="101"/>
      <c r="AC52" s="101"/>
      <c r="AD52" s="101"/>
      <c r="AE52" s="101"/>
      <c r="AF52" s="120"/>
      <c r="AG52" s="67"/>
      <c r="AH52" s="2"/>
    </row>
    <row r="53" spans="1:36" x14ac:dyDescent="0.2">
      <c r="A53" s="54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M53" s="100" t="s">
        <v>53</v>
      </c>
      <c r="N53" s="100"/>
      <c r="O53" s="100"/>
      <c r="P53" s="100"/>
      <c r="Q53" s="101"/>
      <c r="R53" s="101"/>
      <c r="S53" s="101"/>
      <c r="T53" s="140" t="s">
        <v>133</v>
      </c>
      <c r="U53" s="140"/>
      <c r="V53" s="140"/>
      <c r="W53" s="140"/>
      <c r="X53" s="140"/>
      <c r="Y53" s="101"/>
      <c r="Z53" s="101"/>
      <c r="AA53" s="101"/>
      <c r="AB53" s="101"/>
      <c r="AC53" s="101"/>
      <c r="AD53" s="65"/>
      <c r="AE53" s="65"/>
      <c r="AF53" s="120"/>
      <c r="AG53" s="67"/>
      <c r="AH53" s="2"/>
      <c r="AI53" s="2"/>
    </row>
    <row r="54" spans="1:36" x14ac:dyDescent="0.2">
      <c r="A54" s="62"/>
      <c r="B54" s="56"/>
      <c r="C54" s="56"/>
      <c r="D54" s="56"/>
      <c r="E54" s="56"/>
      <c r="F54" s="56"/>
      <c r="G54" s="56"/>
      <c r="H54" s="56"/>
      <c r="I54" s="56"/>
      <c r="J54" s="56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65"/>
      <c r="AE54" s="65"/>
      <c r="AF54" s="120"/>
      <c r="AG54" s="67"/>
      <c r="AH54" s="12"/>
    </row>
    <row r="55" spans="1:36" x14ac:dyDescent="0.2">
      <c r="A55" s="5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65"/>
      <c r="AF55" s="120"/>
      <c r="AG55" s="67"/>
    </row>
    <row r="56" spans="1:36" x14ac:dyDescent="0.2">
      <c r="A56" s="54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71"/>
      <c r="AF56" s="120"/>
      <c r="AG56" s="67"/>
    </row>
    <row r="57" spans="1:36" ht="13.5" thickBot="1" x14ac:dyDescent="0.25">
      <c r="A57" s="121"/>
      <c r="B57" s="122"/>
      <c r="C57" s="122"/>
      <c r="D57" s="122"/>
      <c r="E57" s="122"/>
      <c r="F57" s="122"/>
      <c r="G57" s="122" t="s">
        <v>54</v>
      </c>
      <c r="H57" s="122"/>
      <c r="I57" s="122"/>
      <c r="J57" s="122"/>
      <c r="K57" s="122"/>
      <c r="L57" s="122" t="s">
        <v>54</v>
      </c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3"/>
      <c r="AG57" s="124"/>
      <c r="AJ57" s="19" t="s">
        <v>54</v>
      </c>
    </row>
    <row r="59" spans="1:36" x14ac:dyDescent="0.2">
      <c r="AI59" s="19" t="s">
        <v>54</v>
      </c>
    </row>
    <row r="60" spans="1:36" x14ac:dyDescent="0.2">
      <c r="Z60" s="3" t="s">
        <v>54</v>
      </c>
    </row>
    <row r="61" spans="1:36" x14ac:dyDescent="0.2">
      <c r="AE61" s="3" t="s">
        <v>54</v>
      </c>
    </row>
    <row r="63" spans="1:36" x14ac:dyDescent="0.2">
      <c r="AJ63" s="19" t="s">
        <v>54</v>
      </c>
    </row>
    <row r="65" spans="11:11" x14ac:dyDescent="0.2">
      <c r="K65" s="3" t="s">
        <v>54</v>
      </c>
    </row>
  </sheetData>
  <sheetProtection algorithmName="SHA-512" hashValue="vfwdSbBnLsaz1Fp8lKCRCeEHG5SMQHYR1S846ff7P6BmznAff/UBrwyTqFV8ZV9B6qN5c9EgG12HG02PxaUS8w==" saltValue="fpYRNJE/oLIDl+JchmAjCA==" spinCount="100000" sheet="1" objects="1" scenarios="1"/>
  <mergeCells count="35"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S3:S4"/>
    <mergeCell ref="T3:T4"/>
    <mergeCell ref="B2:AG2"/>
    <mergeCell ref="T52:X52"/>
    <mergeCell ref="O3:O4"/>
    <mergeCell ref="P3:P4"/>
    <mergeCell ref="M3:M4"/>
    <mergeCell ref="N3:N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U3:U4"/>
    <mergeCell ref="Q3:Q4"/>
    <mergeCell ref="R3:R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="90" zoomScaleNormal="90" workbookViewId="0">
      <selection activeCell="AL66" sqref="AL66"/>
    </sheetView>
  </sheetViews>
  <sheetFormatPr defaultRowHeight="12.75" x14ac:dyDescent="0.2"/>
  <cols>
    <col min="1" max="1" width="22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2" ht="20.100000000000001" customHeight="1" thickBot="1" x14ac:dyDescent="0.25">
      <c r="A1" s="161" t="s">
        <v>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3"/>
    </row>
    <row r="2" spans="1:32" s="4" customFormat="1" ht="14.25" customHeight="1" x14ac:dyDescent="0.2">
      <c r="A2" s="146" t="s">
        <v>21</v>
      </c>
      <c r="B2" s="147" t="s">
        <v>136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2" s="5" customFormat="1" ht="11.25" customHeight="1" x14ac:dyDescent="0.2">
      <c r="A3" s="146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84" t="s">
        <v>43</v>
      </c>
    </row>
    <row r="4" spans="1:32" s="5" customFormat="1" ht="12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84" t="s">
        <v>39</v>
      </c>
    </row>
    <row r="5" spans="1:32" s="5" customFormat="1" ht="13.5" customHeight="1" x14ac:dyDescent="0.2">
      <c r="A5" s="135" t="s">
        <v>47</v>
      </c>
      <c r="B5" s="14" t="str">
        <f>[1]Junho!$I$5</f>
        <v>SO</v>
      </c>
      <c r="C5" s="14" t="str">
        <f>[1]Junho!$I$6</f>
        <v>SO</v>
      </c>
      <c r="D5" s="14" t="str">
        <f>[1]Junho!$I$7</f>
        <v>SO</v>
      </c>
      <c r="E5" s="14" t="str">
        <f>[1]Junho!$I$8</f>
        <v>SO</v>
      </c>
      <c r="F5" s="14" t="str">
        <f>[1]Junho!$I$9</f>
        <v>SO</v>
      </c>
      <c r="G5" s="14" t="str">
        <f>[1]Junho!$I$10</f>
        <v>SO</v>
      </c>
      <c r="H5" s="14" t="str">
        <f>[1]Junho!$I$11</f>
        <v>SO</v>
      </c>
      <c r="I5" s="14" t="str">
        <f>[1]Junho!$I$12</f>
        <v>SO</v>
      </c>
      <c r="J5" s="14" t="str">
        <f>[1]Junho!$I$13</f>
        <v>SO</v>
      </c>
      <c r="K5" s="14" t="str">
        <f>[1]Junho!$I$14</f>
        <v>SO</v>
      </c>
      <c r="L5" s="14" t="str">
        <f>[1]Junho!$I$15</f>
        <v>SO</v>
      </c>
      <c r="M5" s="14" t="str">
        <f>[1]Junho!$I$16</f>
        <v>SO</v>
      </c>
      <c r="N5" s="14" t="str">
        <f>[1]Junho!$I$17</f>
        <v>SO</v>
      </c>
      <c r="O5" s="14" t="str">
        <f>[1]Junho!$I$18</f>
        <v>SO</v>
      </c>
      <c r="P5" s="14" t="str">
        <f>[1]Junho!$I$19</f>
        <v>SO</v>
      </c>
      <c r="Q5" s="14" t="str">
        <f>[1]Junho!$I$20</f>
        <v>SO</v>
      </c>
      <c r="R5" s="14" t="str">
        <f>[1]Junho!$I$21</f>
        <v>SO</v>
      </c>
      <c r="S5" s="14" t="str">
        <f>[1]Junho!$I$22</f>
        <v>SO</v>
      </c>
      <c r="T5" s="14" t="str">
        <f>[1]Junho!$I$23</f>
        <v>SO</v>
      </c>
      <c r="U5" s="14" t="str">
        <f>[1]Junho!$I$24</f>
        <v>SO</v>
      </c>
      <c r="V5" s="14" t="str">
        <f>[1]Junho!$I$25</f>
        <v>SO</v>
      </c>
      <c r="W5" s="14" t="str">
        <f>[1]Junho!$I$26</f>
        <v>SO</v>
      </c>
      <c r="X5" s="14" t="str">
        <f>[1]Junho!$I$27</f>
        <v>SO</v>
      </c>
      <c r="Y5" s="14" t="str">
        <f>[1]Junho!$I$28</f>
        <v>SO</v>
      </c>
      <c r="Z5" s="14" t="str">
        <f>[1]Junho!$I$29</f>
        <v>SO</v>
      </c>
      <c r="AA5" s="14" t="str">
        <f>[1]Junho!$I$30</f>
        <v>SO</v>
      </c>
      <c r="AB5" s="14" t="str">
        <f>[1]Junho!$I$31</f>
        <v>SO</v>
      </c>
      <c r="AC5" s="14" t="str">
        <f>[1]Junho!$I$32</f>
        <v>SO</v>
      </c>
      <c r="AD5" s="14" t="str">
        <f>[1]Junho!$I$33</f>
        <v>SO</v>
      </c>
      <c r="AE5" s="14" t="str">
        <f>[1]Junho!$I$34</f>
        <v>SO</v>
      </c>
      <c r="AF5" s="86" t="str">
        <f>[1]Junho!$I$35</f>
        <v>SO</v>
      </c>
    </row>
    <row r="6" spans="1:32" s="1" customFormat="1" ht="11.25" customHeight="1" x14ac:dyDescent="0.2">
      <c r="A6" s="135" t="s">
        <v>0</v>
      </c>
      <c r="B6" s="13" t="str">
        <f>[2]Junho!$I$5</f>
        <v>SO</v>
      </c>
      <c r="C6" s="13" t="str">
        <f>[2]Junho!$I$6</f>
        <v>SO</v>
      </c>
      <c r="D6" s="13" t="str">
        <f>[2]Junho!$I$7</f>
        <v>SO</v>
      </c>
      <c r="E6" s="13" t="str">
        <f>[2]Junho!$I$8</f>
        <v>SO</v>
      </c>
      <c r="F6" s="13" t="str">
        <f>[2]Junho!$I$9</f>
        <v>SO</v>
      </c>
      <c r="G6" s="13" t="str">
        <f>[2]Junho!$I$10</f>
        <v>SO</v>
      </c>
      <c r="H6" s="13" t="str">
        <f>[2]Junho!$I$11</f>
        <v>SO</v>
      </c>
      <c r="I6" s="13" t="str">
        <f>[2]Junho!$I$12</f>
        <v>SO</v>
      </c>
      <c r="J6" s="13" t="str">
        <f>[2]Junho!$I$13</f>
        <v>SO</v>
      </c>
      <c r="K6" s="13" t="str">
        <f>[2]Junho!$I$14</f>
        <v>SO</v>
      </c>
      <c r="L6" s="13" t="str">
        <f>[2]Junho!$I$15</f>
        <v>SO</v>
      </c>
      <c r="M6" s="13" t="str">
        <f>[2]Junho!$I$16</f>
        <v>SO</v>
      </c>
      <c r="N6" s="13" t="str">
        <f>[2]Junho!$I$17</f>
        <v>SO</v>
      </c>
      <c r="O6" s="13" t="str">
        <f>[2]Junho!$I$18</f>
        <v>SO</v>
      </c>
      <c r="P6" s="13" t="str">
        <f>[2]Junho!$I$19</f>
        <v>SO</v>
      </c>
      <c r="Q6" s="13" t="str">
        <f>[2]Junho!$I$20</f>
        <v>SO</v>
      </c>
      <c r="R6" s="13" t="str">
        <f>[2]Junho!$I$21</f>
        <v>SO</v>
      </c>
      <c r="S6" s="13" t="str">
        <f>[2]Junho!$I$22</f>
        <v>SO</v>
      </c>
      <c r="T6" s="14" t="str">
        <f>[2]Junho!$I$23</f>
        <v>SO</v>
      </c>
      <c r="U6" s="14" t="str">
        <f>[2]Junho!$I$24</f>
        <v>SO</v>
      </c>
      <c r="V6" s="14" t="str">
        <f>[2]Junho!$I$25</f>
        <v>SO</v>
      </c>
      <c r="W6" s="14" t="str">
        <f>[2]Junho!$I$26</f>
        <v>SO</v>
      </c>
      <c r="X6" s="14" t="str">
        <f>[2]Junho!$I$27</f>
        <v>SO</v>
      </c>
      <c r="Y6" s="14" t="str">
        <f>[2]Junho!$I$28</f>
        <v>SO</v>
      </c>
      <c r="Z6" s="14" t="str">
        <f>[2]Junho!$I$29</f>
        <v>SO</v>
      </c>
      <c r="AA6" s="14" t="str">
        <f>[2]Junho!$I$30</f>
        <v>SO</v>
      </c>
      <c r="AB6" s="14" t="str">
        <f>[2]Junho!$I$31</f>
        <v>SO</v>
      </c>
      <c r="AC6" s="14" t="str">
        <f>[2]Junho!$I$32</f>
        <v>SO</v>
      </c>
      <c r="AD6" s="14" t="str">
        <f>[2]Junho!$I$33</f>
        <v>SO</v>
      </c>
      <c r="AE6" s="14" t="str">
        <f>[2]Junho!$I$34</f>
        <v>SO</v>
      </c>
      <c r="AF6" s="86" t="str">
        <f>[2]Junho!$I$35</f>
        <v>SO</v>
      </c>
    </row>
    <row r="7" spans="1:32" ht="12" customHeight="1" x14ac:dyDescent="0.2">
      <c r="A7" s="135" t="s">
        <v>1</v>
      </c>
      <c r="B7" s="13" t="str">
        <f>[3]Junho!$I$5</f>
        <v>NO</v>
      </c>
      <c r="C7" s="13" t="str">
        <f>[3]Junho!$I$6</f>
        <v>NO</v>
      </c>
      <c r="D7" s="13" t="str">
        <f>[3]Junho!$I$7</f>
        <v>SO</v>
      </c>
      <c r="E7" s="13" t="str">
        <f>[3]Junho!$I$8</f>
        <v>S</v>
      </c>
      <c r="F7" s="13" t="str">
        <f>[3]Junho!$I$9</f>
        <v>SO</v>
      </c>
      <c r="G7" s="13" t="str">
        <f>[3]Junho!$I$10</f>
        <v>NO</v>
      </c>
      <c r="H7" s="13" t="str">
        <f>[3]Junho!$I$11</f>
        <v>S</v>
      </c>
      <c r="I7" s="13" t="str">
        <f>[3]Junho!$I$12</f>
        <v>S</v>
      </c>
      <c r="J7" s="13" t="str">
        <f>[3]Junho!$I$13</f>
        <v>SE</v>
      </c>
      <c r="K7" s="13" t="str">
        <f>[3]Junho!$I$14</f>
        <v>NO</v>
      </c>
      <c r="L7" s="13" t="str">
        <f>[3]Junho!$I$15</f>
        <v>N</v>
      </c>
      <c r="M7" s="13" t="str">
        <f>[3]Junho!$I$16</f>
        <v>NO</v>
      </c>
      <c r="N7" s="13" t="str">
        <f>[3]Junho!$I$17</f>
        <v>S</v>
      </c>
      <c r="O7" s="13" t="str">
        <f>[3]Junho!$I$18</f>
        <v>S</v>
      </c>
      <c r="P7" s="13" t="str">
        <f>[3]Junho!$I$19</f>
        <v>S</v>
      </c>
      <c r="Q7" s="13" t="str">
        <f>[3]Junho!$I$20</f>
        <v>S</v>
      </c>
      <c r="R7" s="13" t="str">
        <f>[3]Junho!$I$21</f>
        <v>S</v>
      </c>
      <c r="S7" s="13" t="str">
        <f>[3]Junho!$I$22</f>
        <v>S</v>
      </c>
      <c r="T7" s="14" t="str">
        <f>[3]Junho!$I$23</f>
        <v>SE</v>
      </c>
      <c r="U7" s="14" t="str">
        <f>[3]Junho!$I$24</f>
        <v>SE</v>
      </c>
      <c r="V7" s="14" t="str">
        <f>[3]Junho!$I$25</f>
        <v>SE</v>
      </c>
      <c r="W7" s="14" t="str">
        <f>[3]Junho!$I$26</f>
        <v>SE</v>
      </c>
      <c r="X7" s="14" t="str">
        <f>[3]Junho!$I$27</f>
        <v>SE</v>
      </c>
      <c r="Y7" s="14" t="str">
        <f>[3]Junho!$I$28</f>
        <v>SE</v>
      </c>
      <c r="Z7" s="14" t="str">
        <f>[3]Junho!$I$29</f>
        <v>SE</v>
      </c>
      <c r="AA7" s="14" t="str">
        <f>[3]Junho!$I$30</f>
        <v>S</v>
      </c>
      <c r="AB7" s="14" t="str">
        <f>[3]Junho!$I$31</f>
        <v>SE</v>
      </c>
      <c r="AC7" s="14" t="str">
        <f>[3]Junho!$I$32</f>
        <v>SE</v>
      </c>
      <c r="AD7" s="14" t="str">
        <f>[3]Junho!$I$33</f>
        <v>SE</v>
      </c>
      <c r="AE7" s="14" t="str">
        <f>[3]Junho!$I$34</f>
        <v>SE</v>
      </c>
      <c r="AF7" s="86" t="str">
        <f>[3]Junho!$I$35</f>
        <v>SE</v>
      </c>
    </row>
    <row r="8" spans="1:32" ht="12" customHeight="1" x14ac:dyDescent="0.2">
      <c r="A8" s="135" t="s">
        <v>55</v>
      </c>
      <c r="B8" s="13" t="str">
        <f>[4]Junho!$I$5</f>
        <v>NE</v>
      </c>
      <c r="C8" s="13" t="str">
        <f>[4]Junho!$I$6</f>
        <v>SO</v>
      </c>
      <c r="D8" s="13" t="str">
        <f>[4]Junho!$I$7</f>
        <v>SO</v>
      </c>
      <c r="E8" s="13" t="str">
        <f>[4]Junho!$I$8</f>
        <v>SO</v>
      </c>
      <c r="F8" s="13" t="str">
        <f>[4]Junho!$I$9</f>
        <v>SE</v>
      </c>
      <c r="G8" s="13" t="str">
        <f>[4]Junho!$I$10</f>
        <v>SO</v>
      </c>
      <c r="H8" s="13" t="str">
        <f>[4]Junho!$I$11</f>
        <v>SO</v>
      </c>
      <c r="I8" s="13" t="str">
        <f>[4]Junho!$I$12</f>
        <v>O</v>
      </c>
      <c r="J8" s="13" t="str">
        <f>[4]Junho!$I$13</f>
        <v>L</v>
      </c>
      <c r="K8" s="13" t="str">
        <f>[4]Junho!$I$14</f>
        <v>L</v>
      </c>
      <c r="L8" s="13" t="str">
        <f>[4]Junho!$I$15</f>
        <v>NE</v>
      </c>
      <c r="M8" s="13" t="str">
        <f>[4]Junho!$I$16</f>
        <v>N</v>
      </c>
      <c r="N8" s="13" t="str">
        <f>[4]Junho!$I$17</f>
        <v>SO</v>
      </c>
      <c r="O8" s="13" t="str">
        <f>[4]Junho!$I$18</f>
        <v>SO</v>
      </c>
      <c r="P8" s="13" t="str">
        <f>[4]Junho!$I$19</f>
        <v>SO</v>
      </c>
      <c r="Q8" s="13" t="str">
        <f>[4]Junho!$I$20</f>
        <v>SO</v>
      </c>
      <c r="R8" s="13" t="str">
        <f>[4]Junho!$I$21</f>
        <v>S</v>
      </c>
      <c r="S8" s="13" t="str">
        <f>[4]Junho!$I$22</f>
        <v>SE</v>
      </c>
      <c r="T8" s="14" t="str">
        <f>[4]Junho!$I$23</f>
        <v>SE</v>
      </c>
      <c r="U8" s="14" t="str">
        <f>[4]Junho!$I$24</f>
        <v>SE</v>
      </c>
      <c r="V8" s="14" t="str">
        <f>[4]Junho!$I$25</f>
        <v>L</v>
      </c>
      <c r="W8" s="14" t="str">
        <f>[4]Junho!$I$26</f>
        <v>L</v>
      </c>
      <c r="X8" s="14" t="str">
        <f>[4]Junho!$I$27</f>
        <v>L</v>
      </c>
      <c r="Y8" s="14" t="str">
        <f>[4]Junho!$I$28</f>
        <v>O</v>
      </c>
      <c r="Z8" s="14" t="str">
        <f>[4]Junho!$I$29</f>
        <v>L</v>
      </c>
      <c r="AA8" s="14" t="str">
        <f>[4]Junho!$I$30</f>
        <v>NE</v>
      </c>
      <c r="AB8" s="14" t="str">
        <f>[4]Junho!$I$31</f>
        <v>L</v>
      </c>
      <c r="AC8" s="14" t="str">
        <f>[4]Junho!$I$32</f>
        <v>L</v>
      </c>
      <c r="AD8" s="14" t="str">
        <f>[4]Junho!$I$33</f>
        <v>L</v>
      </c>
      <c r="AE8" s="14" t="str">
        <f>[4]Junho!$I$34</f>
        <v>L</v>
      </c>
      <c r="AF8" s="86" t="str">
        <f>[4]Junho!$I$35</f>
        <v>L</v>
      </c>
    </row>
    <row r="9" spans="1:32" ht="11.25" customHeight="1" x14ac:dyDescent="0.2">
      <c r="A9" s="135" t="s">
        <v>48</v>
      </c>
      <c r="B9" s="15" t="str">
        <f>[5]Junho!$I$5</f>
        <v>N</v>
      </c>
      <c r="C9" s="15" t="str">
        <f>[5]Junho!$I$6</f>
        <v>SO</v>
      </c>
      <c r="D9" s="15" t="str">
        <f>[5]Junho!$I$7</f>
        <v>S</v>
      </c>
      <c r="E9" s="15" t="str">
        <f>[5]Junho!$I$8</f>
        <v>SO</v>
      </c>
      <c r="F9" s="15" t="str">
        <f>[5]Junho!$I$9</f>
        <v>SO</v>
      </c>
      <c r="G9" s="15" t="str">
        <f>[5]Junho!$I$10</f>
        <v>SO</v>
      </c>
      <c r="H9" s="15" t="str">
        <f>[5]Junho!$I$11</f>
        <v>SO</v>
      </c>
      <c r="I9" s="15" t="str">
        <f>[5]Junho!$I$12</f>
        <v>NE</v>
      </c>
      <c r="J9" s="15" t="str">
        <f>[5]Junho!$I$13</f>
        <v>N</v>
      </c>
      <c r="K9" s="15" t="str">
        <f>[5]Junho!$I$14</f>
        <v>N</v>
      </c>
      <c r="L9" s="15" t="str">
        <f>[5]Junho!$I$15</f>
        <v>N</v>
      </c>
      <c r="M9" s="15" t="str">
        <f>[5]Junho!$I$16</f>
        <v>NE</v>
      </c>
      <c r="N9" s="15" t="str">
        <f>[5]Junho!$I$17</f>
        <v>S</v>
      </c>
      <c r="O9" s="15" t="str">
        <f>[5]Junho!$I$18</f>
        <v>SO</v>
      </c>
      <c r="P9" s="15" t="str">
        <f>[5]Junho!$I$19</f>
        <v>S</v>
      </c>
      <c r="Q9" s="15" t="str">
        <f>[5]Junho!$I$20</f>
        <v>SO</v>
      </c>
      <c r="R9" s="15" t="str">
        <f>[5]Junho!$I$21</f>
        <v>SO</v>
      </c>
      <c r="S9" s="15" t="str">
        <f>[5]Junho!$I$22</f>
        <v>SO</v>
      </c>
      <c r="T9" s="14" t="str">
        <f>[5]Junho!$I$23</f>
        <v>NE</v>
      </c>
      <c r="U9" s="14" t="str">
        <f>[5]Junho!$I$24</f>
        <v>NE</v>
      </c>
      <c r="V9" s="14" t="str">
        <f>[5]Junho!$I$25</f>
        <v>NE</v>
      </c>
      <c r="W9" s="14" t="str">
        <f>[5]Junho!$I$26</f>
        <v>N</v>
      </c>
      <c r="X9" s="14" t="str">
        <f>[5]Junho!$I$27</f>
        <v>NE</v>
      </c>
      <c r="Y9" s="14" t="str">
        <f>[5]Junho!$I$28</f>
        <v>NE</v>
      </c>
      <c r="Z9" s="14" t="str">
        <f>[5]Junho!$I$29</f>
        <v>S</v>
      </c>
      <c r="AA9" s="14" t="str">
        <f>[5]Junho!$I$30</f>
        <v>NE</v>
      </c>
      <c r="AB9" s="14" t="str">
        <f>[5]Junho!$I$31</f>
        <v>L</v>
      </c>
      <c r="AC9" s="14" t="str">
        <f>[5]Junho!$I$32</f>
        <v>L</v>
      </c>
      <c r="AD9" s="14" t="str">
        <f>[5]Junho!$I$33</f>
        <v>NE</v>
      </c>
      <c r="AE9" s="14" t="str">
        <f>[5]Junho!$I$34</f>
        <v>NE</v>
      </c>
      <c r="AF9" s="86" t="str">
        <f>[5]Junho!$I$35</f>
        <v>NE</v>
      </c>
    </row>
    <row r="10" spans="1:32" ht="12.75" customHeight="1" x14ac:dyDescent="0.2">
      <c r="A10" s="135" t="s">
        <v>2</v>
      </c>
      <c r="B10" s="15" t="str">
        <f>[6]Junho!$I$5</f>
        <v>N</v>
      </c>
      <c r="C10" s="15" t="str">
        <f>[6]Junho!$I$6</f>
        <v>N</v>
      </c>
      <c r="D10" s="15" t="str">
        <f>[6]Junho!$I$7</f>
        <v>N</v>
      </c>
      <c r="E10" s="15" t="str">
        <f>[6]Junho!$I$8</f>
        <v>N</v>
      </c>
      <c r="F10" s="15" t="str">
        <f>[6]Junho!$I$9</f>
        <v>N</v>
      </c>
      <c r="G10" s="15" t="str">
        <f>[6]Junho!$I$10</f>
        <v>N</v>
      </c>
      <c r="H10" s="15" t="str">
        <f>[6]Junho!$I$11</f>
        <v>N</v>
      </c>
      <c r="I10" s="15" t="str">
        <f>[6]Junho!$I$12</f>
        <v>SE</v>
      </c>
      <c r="J10" s="15" t="str">
        <f>[6]Junho!$I$13</f>
        <v>L</v>
      </c>
      <c r="K10" s="15" t="str">
        <f>[6]Junho!$I$14</f>
        <v>N</v>
      </c>
      <c r="L10" s="15" t="str">
        <f>[6]Junho!$I$15</f>
        <v>N</v>
      </c>
      <c r="M10" s="15" t="str">
        <f>[6]Junho!$I$16</f>
        <v>N</v>
      </c>
      <c r="N10" s="15" t="str">
        <f>[6]Junho!$I$17</f>
        <v>N</v>
      </c>
      <c r="O10" s="15" t="str">
        <f>[6]Junho!$I$18</f>
        <v>L</v>
      </c>
      <c r="P10" s="15" t="str">
        <f>[6]Junho!$I$19</f>
        <v>L</v>
      </c>
      <c r="Q10" s="15" t="str">
        <f>[6]Junho!$I$20</f>
        <v>NE</v>
      </c>
      <c r="R10" s="15" t="str">
        <f>[6]Junho!$I$21</f>
        <v>L</v>
      </c>
      <c r="S10" s="15" t="str">
        <f>[6]Junho!$I$22</f>
        <v>SE</v>
      </c>
      <c r="T10" s="14" t="str">
        <f>[6]Junho!$I$23</f>
        <v>SE</v>
      </c>
      <c r="U10" s="14" t="str">
        <f>[6]Junho!$I$24</f>
        <v>L</v>
      </c>
      <c r="V10" s="15" t="str">
        <f>[6]Junho!$I$25</f>
        <v>L</v>
      </c>
      <c r="W10" s="14" t="str">
        <f>[6]Junho!$I$26</f>
        <v>N</v>
      </c>
      <c r="X10" s="14" t="str">
        <f>[6]Junho!$I$27</f>
        <v>NE</v>
      </c>
      <c r="Y10" s="14" t="str">
        <f>[6]Junho!$I$28</f>
        <v>N</v>
      </c>
      <c r="Z10" s="14" t="str">
        <f>[6]Junho!$I$29</f>
        <v>L</v>
      </c>
      <c r="AA10" s="14" t="str">
        <f>[6]Junho!$I$30</f>
        <v>N</v>
      </c>
      <c r="AB10" s="14" t="str">
        <f>[6]Junho!$I$31</f>
        <v>N</v>
      </c>
      <c r="AC10" s="14" t="str">
        <f>[6]Junho!$I$32</f>
        <v>NE</v>
      </c>
      <c r="AD10" s="14" t="str">
        <f>[6]Junho!$I$33</f>
        <v>N</v>
      </c>
      <c r="AE10" s="14" t="str">
        <f>[6]Junho!$I$34</f>
        <v>N</v>
      </c>
      <c r="AF10" s="86" t="str">
        <f>[6]Junho!$I$35</f>
        <v>N</v>
      </c>
    </row>
    <row r="11" spans="1:32" ht="11.25" customHeight="1" x14ac:dyDescent="0.2">
      <c r="A11" s="135" t="s">
        <v>3</v>
      </c>
      <c r="B11" s="15" t="str">
        <f>[7]Junho!$I$5</f>
        <v>SO</v>
      </c>
      <c r="C11" s="15" t="str">
        <f>[7]Junho!$I$6</f>
        <v>O</v>
      </c>
      <c r="D11" s="15" t="str">
        <f>[7]Junho!$I$7</f>
        <v>O</v>
      </c>
      <c r="E11" s="15" t="str">
        <f>[7]Junho!$I$8</f>
        <v>L</v>
      </c>
      <c r="F11" s="15" t="str">
        <f>[7]Junho!$I$9</f>
        <v>L</v>
      </c>
      <c r="G11" s="15" t="str">
        <f>[7]Junho!$I$10</f>
        <v>L</v>
      </c>
      <c r="H11" s="15" t="str">
        <f>[7]Junho!$I$11</f>
        <v>SO</v>
      </c>
      <c r="I11" s="15" t="str">
        <f>[7]Junho!$I$12</f>
        <v>SE</v>
      </c>
      <c r="J11" s="15" t="str">
        <f>[7]Junho!$I$13</f>
        <v>L</v>
      </c>
      <c r="K11" s="15" t="str">
        <f>[7]Junho!$I$14</f>
        <v>N</v>
      </c>
      <c r="L11" s="15" t="str">
        <f>[7]Junho!$I$15</f>
        <v>N</v>
      </c>
      <c r="M11" s="15" t="str">
        <f>[7]Junho!$I$16</f>
        <v>NO</v>
      </c>
      <c r="N11" s="15" t="str">
        <f>[7]Junho!$I$17</f>
        <v>SO</v>
      </c>
      <c r="O11" s="15" t="str">
        <f>[7]Junho!$I$18</f>
        <v>S</v>
      </c>
      <c r="P11" s="15" t="str">
        <f>[7]Junho!$I$19</f>
        <v>S</v>
      </c>
      <c r="Q11" s="15" t="str">
        <f>[7]Junho!$I$20</f>
        <v>SE</v>
      </c>
      <c r="R11" s="15" t="str">
        <f>[7]Junho!$I$21</f>
        <v>SE</v>
      </c>
      <c r="S11" s="15" t="str">
        <f>[7]Junho!$I$22</f>
        <v>NO</v>
      </c>
      <c r="T11" s="14" t="str">
        <f>[7]Junho!$I$23</f>
        <v>L</v>
      </c>
      <c r="U11" s="14" t="str">
        <f>[7]Junho!$I$24</f>
        <v>SO</v>
      </c>
      <c r="V11" s="14" t="str">
        <f>[7]Junho!$I$25</f>
        <v>SO</v>
      </c>
      <c r="W11" s="14" t="str">
        <f>[7]Junho!$I$26</f>
        <v>NE</v>
      </c>
      <c r="X11" s="14" t="str">
        <f>[7]Junho!$I$27</f>
        <v>N</v>
      </c>
      <c r="Y11" s="14" t="str">
        <f>[7]Junho!$I$28</f>
        <v>SO</v>
      </c>
      <c r="Z11" s="14" t="str">
        <f>[7]Junho!$I$29</f>
        <v>SO</v>
      </c>
      <c r="AA11" s="14" t="str">
        <f>[7]Junho!$I$30</f>
        <v>SO</v>
      </c>
      <c r="AB11" s="14" t="str">
        <f>[7]Junho!$I$31</f>
        <v>SO</v>
      </c>
      <c r="AC11" s="14" t="str">
        <f>[7]Junho!$I$32</f>
        <v>NE</v>
      </c>
      <c r="AD11" s="14" t="str">
        <f>[7]Junho!$I$33</f>
        <v>O</v>
      </c>
      <c r="AE11" s="14" t="str">
        <f>[7]Junho!$I$34</f>
        <v>O</v>
      </c>
      <c r="AF11" s="86" t="str">
        <f>[7]Junho!$I$35</f>
        <v>SO</v>
      </c>
    </row>
    <row r="12" spans="1:32" ht="10.5" customHeight="1" x14ac:dyDescent="0.2">
      <c r="A12" s="135" t="s">
        <v>4</v>
      </c>
      <c r="B12" s="15" t="str">
        <f>[8]Junho!$I$5</f>
        <v>SO</v>
      </c>
      <c r="C12" s="15" t="str">
        <f>[8]Junho!$I$6</f>
        <v>SE</v>
      </c>
      <c r="D12" s="15" t="str">
        <f>[8]Junho!$I$7</f>
        <v>N</v>
      </c>
      <c r="E12" s="15" t="str">
        <f>[8]Junho!$I$8</f>
        <v>N</v>
      </c>
      <c r="F12" s="15" t="str">
        <f>[8]Junho!$I$9</f>
        <v>N</v>
      </c>
      <c r="G12" s="15" t="str">
        <f>[8]Junho!$I$10</f>
        <v>L</v>
      </c>
      <c r="H12" s="15" t="str">
        <f>[8]Junho!$I$11</f>
        <v>L</v>
      </c>
      <c r="I12" s="15" t="str">
        <f>[8]Junho!$I$12</f>
        <v>O</v>
      </c>
      <c r="J12" s="15" t="str">
        <f>[8]Junho!$I$13</f>
        <v>O</v>
      </c>
      <c r="K12" s="15" t="str">
        <f>[8]Junho!$I$14</f>
        <v>SO</v>
      </c>
      <c r="L12" s="15" t="str">
        <f>[8]Junho!$I$15</f>
        <v>SO</v>
      </c>
      <c r="M12" s="15" t="str">
        <f>[8]Junho!$I$16</f>
        <v>S</v>
      </c>
      <c r="N12" s="15" t="str">
        <f>[8]Junho!$I$17</f>
        <v>SE</v>
      </c>
      <c r="O12" s="15" t="str">
        <f>[8]Junho!$I$18</f>
        <v>N</v>
      </c>
      <c r="P12" s="15" t="str">
        <f>[8]Junho!$I$19</f>
        <v>N</v>
      </c>
      <c r="Q12" s="15" t="str">
        <f>[8]Junho!$I$20</f>
        <v>N</v>
      </c>
      <c r="R12" s="15" t="str">
        <f>[8]Junho!$I$21</f>
        <v>N</v>
      </c>
      <c r="S12" s="15" t="str">
        <f>[8]Junho!$I$22</f>
        <v>N</v>
      </c>
      <c r="T12" s="14" t="str">
        <f>[8]Junho!$I$23</f>
        <v>NO</v>
      </c>
      <c r="U12" s="14" t="str">
        <f>[8]Junho!$I$24</f>
        <v>NO</v>
      </c>
      <c r="V12" s="14" t="str">
        <f>[8]Junho!$I$25</f>
        <v>SO</v>
      </c>
      <c r="W12" s="14" t="str">
        <f>[8]Junho!$I$26</f>
        <v>O</v>
      </c>
      <c r="X12" s="14" t="str">
        <f>[8]Junho!$I$27</f>
        <v>O</v>
      </c>
      <c r="Y12" s="14" t="str">
        <f>[8]Junho!$I$28</f>
        <v>S</v>
      </c>
      <c r="Z12" s="14" t="str">
        <f>[8]Junho!$I$29</f>
        <v>O</v>
      </c>
      <c r="AA12" s="14" t="str">
        <f>[8]Junho!$I$30</f>
        <v>SO</v>
      </c>
      <c r="AB12" s="14" t="str">
        <f>[8]Junho!$I$31</f>
        <v>SO</v>
      </c>
      <c r="AC12" s="14" t="str">
        <f>[8]Junho!$I$32</f>
        <v>O</v>
      </c>
      <c r="AD12" s="14" t="str">
        <f>[8]Junho!$I$33</f>
        <v>O</v>
      </c>
      <c r="AE12" s="14" t="str">
        <f>[8]Junho!$I$34</f>
        <v>S</v>
      </c>
      <c r="AF12" s="86" t="str">
        <f>[8]Junho!$I$35</f>
        <v>N</v>
      </c>
    </row>
    <row r="13" spans="1:32" ht="10.5" customHeight="1" x14ac:dyDescent="0.2">
      <c r="A13" s="135" t="s">
        <v>5</v>
      </c>
      <c r="B13" s="14" t="str">
        <f>[9]Junho!$I$5</f>
        <v>O</v>
      </c>
      <c r="C13" s="14" t="str">
        <f>[9]Junho!$I$6</f>
        <v>SO</v>
      </c>
      <c r="D13" s="14" t="str">
        <f>[9]Junho!$I$7</f>
        <v>SO</v>
      </c>
      <c r="E13" s="14" t="str">
        <f>[9]Junho!$I$8</f>
        <v>SO</v>
      </c>
      <c r="F13" s="14" t="str">
        <f>[9]Junho!$I$9</f>
        <v>SO</v>
      </c>
      <c r="G13" s="14" t="str">
        <f>[9]Junho!$I$10</f>
        <v>NO</v>
      </c>
      <c r="H13" s="14" t="str">
        <f>[9]Junho!$I$11</f>
        <v>SO</v>
      </c>
      <c r="I13" s="14" t="str">
        <f>[9]Junho!$I$12</f>
        <v>NE</v>
      </c>
      <c r="J13" s="14" t="str">
        <f>[9]Junho!$I$13</f>
        <v>L</v>
      </c>
      <c r="K13" s="14" t="str">
        <f>[9]Junho!$I$14</f>
        <v>L</v>
      </c>
      <c r="L13" s="14" t="str">
        <f>[9]Junho!$I$15</f>
        <v>N</v>
      </c>
      <c r="M13" s="14" t="str">
        <f>[9]Junho!$I$16</f>
        <v>L</v>
      </c>
      <c r="N13" s="14" t="str">
        <f>[9]Junho!$I$17</f>
        <v>SO</v>
      </c>
      <c r="O13" s="14" t="str">
        <f>[9]Junho!$I$18</f>
        <v>SO</v>
      </c>
      <c r="P13" s="14" t="str">
        <f>[9]Junho!$I$19</f>
        <v>SO</v>
      </c>
      <c r="Q13" s="14" t="str">
        <f>[9]Junho!$I$20</f>
        <v>SO</v>
      </c>
      <c r="R13" s="14" t="str">
        <f>[9]Junho!$I$21</f>
        <v>SO</v>
      </c>
      <c r="S13" s="14" t="str">
        <f>[9]Junho!$I$22</f>
        <v>S</v>
      </c>
      <c r="T13" s="14" t="str">
        <f>[9]Junho!$I$23</f>
        <v>SE</v>
      </c>
      <c r="U13" s="14" t="str">
        <f>[9]Junho!$I$24</f>
        <v>SE</v>
      </c>
      <c r="V13" s="14" t="str">
        <f>[9]Junho!$I$25</f>
        <v>L</v>
      </c>
      <c r="W13" s="14" t="str">
        <f>[9]Junho!$I$26</f>
        <v>SE</v>
      </c>
      <c r="X13" s="14" t="str">
        <f>[9]Junho!$I$27</f>
        <v>L</v>
      </c>
      <c r="Y13" s="14" t="str">
        <f>[9]Junho!$I$28</f>
        <v>L</v>
      </c>
      <c r="Z13" s="14" t="str">
        <f>[9]Junho!$I$29</f>
        <v>NE</v>
      </c>
      <c r="AA13" s="14" t="str">
        <f>[9]Junho!$I$30</f>
        <v>L</v>
      </c>
      <c r="AB13" s="14" t="str">
        <f>[9]Junho!$I$31</f>
        <v>L</v>
      </c>
      <c r="AC13" s="14" t="str">
        <f>[9]Junho!$I$32</f>
        <v>NE</v>
      </c>
      <c r="AD13" s="14" t="str">
        <f>[9]Junho!$I$33</f>
        <v>L</v>
      </c>
      <c r="AE13" s="14" t="str">
        <f>[9]Junho!$I$34</f>
        <v>L</v>
      </c>
      <c r="AF13" s="86" t="str">
        <f>[9]Junho!$I$35</f>
        <v>SO</v>
      </c>
    </row>
    <row r="14" spans="1:32" ht="12" customHeight="1" x14ac:dyDescent="0.2">
      <c r="A14" s="135" t="s">
        <v>50</v>
      </c>
      <c r="B14" s="14" t="str">
        <f>[10]Junho!$I$5</f>
        <v>NE</v>
      </c>
      <c r="C14" s="14" t="str">
        <f>[10]Junho!$I$6</f>
        <v>NE</v>
      </c>
      <c r="D14" s="14" t="str">
        <f>[10]Junho!$I$7</f>
        <v>SE</v>
      </c>
      <c r="E14" s="14" t="str">
        <f>[10]Junho!$I$8</f>
        <v>L</v>
      </c>
      <c r="F14" s="14" t="str">
        <f>[10]Junho!$I$9</f>
        <v>NE</v>
      </c>
      <c r="G14" s="14" t="str">
        <f>[10]Junho!$I$10</f>
        <v>O</v>
      </c>
      <c r="H14" s="14" t="str">
        <f>[10]Junho!$I$11</f>
        <v>O</v>
      </c>
      <c r="I14" s="14" t="str">
        <f>[10]Junho!$I$12</f>
        <v>NE</v>
      </c>
      <c r="J14" s="14" t="str">
        <f>[10]Junho!$I$13</f>
        <v>NE</v>
      </c>
      <c r="K14" s="14" t="str">
        <f>[10]Junho!$I$14</f>
        <v>NE</v>
      </c>
      <c r="L14" s="14" t="str">
        <f>[10]Junho!$I$15</f>
        <v>N</v>
      </c>
      <c r="M14" s="14" t="str">
        <f>[10]Junho!$I$16</f>
        <v>NE</v>
      </c>
      <c r="N14" s="14" t="str">
        <f>[10]Junho!$I$17</f>
        <v>SO</v>
      </c>
      <c r="O14" s="14" t="str">
        <f>[10]Junho!$I$18</f>
        <v>SE</v>
      </c>
      <c r="P14" s="14" t="str">
        <f>[10]Junho!$I$19</f>
        <v>SE</v>
      </c>
      <c r="Q14" s="14" t="str">
        <f>[10]Junho!$I$20</f>
        <v>SE</v>
      </c>
      <c r="R14" s="14" t="str">
        <f>[10]Junho!$I$21</f>
        <v>SE</v>
      </c>
      <c r="S14" s="14" t="str">
        <f>[10]Junho!$I$22</f>
        <v>SE</v>
      </c>
      <c r="T14" s="14" t="str">
        <f>[10]Junho!$I$23</f>
        <v>L</v>
      </c>
      <c r="U14" s="14" t="str">
        <f>[10]Junho!$I$24</f>
        <v>NE</v>
      </c>
      <c r="V14" s="14" t="str">
        <f>[10]Junho!$I$25</f>
        <v>NE</v>
      </c>
      <c r="W14" s="14" t="str">
        <f>[10]Junho!$I$26</f>
        <v>NE</v>
      </c>
      <c r="X14" s="14" t="str">
        <f>[10]Junho!$I$27</f>
        <v>NE</v>
      </c>
      <c r="Y14" s="14" t="str">
        <f>[10]Junho!$I$28</f>
        <v>N</v>
      </c>
      <c r="Z14" s="14" t="str">
        <f>[10]Junho!$I$29</f>
        <v>NE</v>
      </c>
      <c r="AA14" s="14" t="str">
        <f>[10]Junho!$I$30</f>
        <v>NE</v>
      </c>
      <c r="AB14" s="14" t="str">
        <f>[10]Junho!$I$31</f>
        <v>NE</v>
      </c>
      <c r="AC14" s="14" t="str">
        <f>[10]Junho!$I$32</f>
        <v>NE</v>
      </c>
      <c r="AD14" s="14" t="str">
        <f>[10]Junho!$I$33</f>
        <v>NE</v>
      </c>
      <c r="AE14" s="14" t="str">
        <f>[10]Junho!$I$34</f>
        <v>NE</v>
      </c>
      <c r="AF14" s="86" t="str">
        <f>[10]Junho!$I$35</f>
        <v>NE</v>
      </c>
    </row>
    <row r="15" spans="1:32" ht="9.75" customHeight="1" x14ac:dyDescent="0.2">
      <c r="A15" s="135" t="s">
        <v>6</v>
      </c>
      <c r="B15" s="14" t="str">
        <f>[11]Junho!$I$5</f>
        <v>SE</v>
      </c>
      <c r="C15" s="14" t="str">
        <f>[11]Junho!$I$6</f>
        <v>O</v>
      </c>
      <c r="D15" s="14" t="str">
        <f>[11]Junho!$I$7</f>
        <v>O</v>
      </c>
      <c r="E15" s="14" t="str">
        <f>[11]Junho!$I$8</f>
        <v>O</v>
      </c>
      <c r="F15" s="14" t="str">
        <f>[11]Junho!$I$9</f>
        <v>O</v>
      </c>
      <c r="G15" s="14" t="str">
        <f>[11]Junho!$I$10</f>
        <v>NO</v>
      </c>
      <c r="H15" s="14" t="str">
        <f>[11]Junho!$I$11</f>
        <v>SO</v>
      </c>
      <c r="I15" s="14" t="str">
        <f>[11]Junho!$I$12</f>
        <v>O</v>
      </c>
      <c r="J15" s="14" t="str">
        <f>[11]Junho!$I$13</f>
        <v>SE</v>
      </c>
      <c r="K15" s="14" t="str">
        <f>[11]Junho!$I$14</f>
        <v>NO</v>
      </c>
      <c r="L15" s="14" t="str">
        <f>[11]Junho!$I$15</f>
        <v>NO</v>
      </c>
      <c r="M15" s="14" t="str">
        <f>[11]Junho!$I$16</f>
        <v>SE</v>
      </c>
      <c r="N15" s="14" t="str">
        <f>[11]Junho!$I$17</f>
        <v>O</v>
      </c>
      <c r="O15" s="14" t="str">
        <f>[11]Junho!$I$18</f>
        <v>SE</v>
      </c>
      <c r="P15" s="14" t="str">
        <f>[11]Junho!$I$19</f>
        <v>SE</v>
      </c>
      <c r="Q15" s="14" t="str">
        <f>[11]Junho!$I$20</f>
        <v>SE</v>
      </c>
      <c r="R15" s="14" t="str">
        <f>[11]Junho!$I$21</f>
        <v>SE</v>
      </c>
      <c r="S15" s="14" t="str">
        <f>[11]Junho!$I$22</f>
        <v>SE</v>
      </c>
      <c r="T15" s="14" t="str">
        <f>[11]Junho!$I$23</f>
        <v>SE</v>
      </c>
      <c r="U15" s="14" t="str">
        <f>[11]Junho!$I$24</f>
        <v>SE</v>
      </c>
      <c r="V15" s="14" t="str">
        <f>[11]Junho!$I$25</f>
        <v>L</v>
      </c>
      <c r="W15" s="14" t="str">
        <f>[11]Junho!$I$26</f>
        <v>L</v>
      </c>
      <c r="X15" s="14" t="str">
        <f>[11]Junho!$I$27</f>
        <v>SE</v>
      </c>
      <c r="Y15" s="14" t="str">
        <f>[11]Junho!$I$28</f>
        <v>O</v>
      </c>
      <c r="Z15" s="14" t="str">
        <f>[11]Junho!$I$29</f>
        <v>L</v>
      </c>
      <c r="AA15" s="14" t="str">
        <f>[11]Junho!$I$30</f>
        <v>O</v>
      </c>
      <c r="AB15" s="14" t="str">
        <f>[11]Junho!$I$31</f>
        <v>O</v>
      </c>
      <c r="AC15" s="14" t="str">
        <f>[11]Junho!$I$32</f>
        <v>NE</v>
      </c>
      <c r="AD15" s="14" t="str">
        <f>[11]Junho!$I$33</f>
        <v>NO</v>
      </c>
      <c r="AE15" s="14" t="str">
        <f>[11]Junho!$I$34</f>
        <v>L</v>
      </c>
      <c r="AF15" s="86" t="str">
        <f>[11]Junho!$I$35</f>
        <v>SE</v>
      </c>
    </row>
    <row r="16" spans="1:32" ht="10.5" customHeight="1" x14ac:dyDescent="0.2">
      <c r="A16" s="135" t="s">
        <v>7</v>
      </c>
      <c r="B16" s="15" t="str">
        <f>[12]Junho!$I$5</f>
        <v>NO</v>
      </c>
      <c r="C16" s="15" t="str">
        <f>[12]Junho!$I$6</f>
        <v>SO</v>
      </c>
      <c r="D16" s="15" t="str">
        <f>[12]Junho!$I$7</f>
        <v>S</v>
      </c>
      <c r="E16" s="15" t="str">
        <f>[12]Junho!$I$8</f>
        <v>S</v>
      </c>
      <c r="F16" s="15" t="str">
        <f>[12]Junho!$I$9</f>
        <v>S</v>
      </c>
      <c r="G16" s="15" t="str">
        <f>[12]Junho!$I$10</f>
        <v>S</v>
      </c>
      <c r="H16" s="15" t="str">
        <f>[12]Junho!$I$11</f>
        <v>SO</v>
      </c>
      <c r="I16" s="15" t="str">
        <f>[12]Junho!$I$12</f>
        <v>SO</v>
      </c>
      <c r="J16" s="15" t="str">
        <f>[12]Junho!$I$13</f>
        <v>NE</v>
      </c>
      <c r="K16" s="15" t="str">
        <f>[12]Junho!$I$14</f>
        <v>NE</v>
      </c>
      <c r="L16" s="15" t="str">
        <f>[12]Junho!$I$15</f>
        <v>N</v>
      </c>
      <c r="M16" s="15" t="str">
        <f>[12]Junho!$I$16</f>
        <v>N</v>
      </c>
      <c r="N16" s="15" t="str">
        <f>[12]Junho!$I$17</f>
        <v>S</v>
      </c>
      <c r="O16" s="15" t="str">
        <f>[12]Junho!$I$18</f>
        <v>S</v>
      </c>
      <c r="P16" s="15" t="str">
        <f>[12]Junho!$I$19</f>
        <v>S</v>
      </c>
      <c r="Q16" s="15" t="str">
        <f>[12]Junho!$I$20</f>
        <v>S</v>
      </c>
      <c r="R16" s="15" t="str">
        <f>[12]Junho!$I$21</f>
        <v>S</v>
      </c>
      <c r="S16" s="15" t="str">
        <f>[12]Junho!$I$22</f>
        <v>S</v>
      </c>
      <c r="T16" s="14" t="str">
        <f>[12]Junho!$I$23</f>
        <v>SE</v>
      </c>
      <c r="U16" s="14" t="str">
        <f>[12]Junho!$I$24</f>
        <v>L</v>
      </c>
      <c r="V16" s="14" t="str">
        <f>[12]Junho!$I$25</f>
        <v>NE</v>
      </c>
      <c r="W16" s="14" t="str">
        <f>[12]Junho!$I$26</f>
        <v>N</v>
      </c>
      <c r="X16" s="14" t="str">
        <f>[12]Junho!$I$27</f>
        <v>N</v>
      </c>
      <c r="Y16" s="14" t="str">
        <f>[12]Junho!$I$28</f>
        <v>NO</v>
      </c>
      <c r="Z16" s="14" t="str">
        <f>[12]Junho!$I$29</f>
        <v>N</v>
      </c>
      <c r="AA16" s="14" t="str">
        <f>[12]Junho!$I$30</f>
        <v>S</v>
      </c>
      <c r="AB16" s="14" t="str">
        <f>[12]Junho!$I$31</f>
        <v>S</v>
      </c>
      <c r="AC16" s="14" t="str">
        <f>[12]Junho!$I$32</f>
        <v>SO</v>
      </c>
      <c r="AD16" s="14" t="str">
        <f>[12]Junho!$I$33</f>
        <v>SE</v>
      </c>
      <c r="AE16" s="14" t="str">
        <f>[12]Junho!$I$34</f>
        <v>NO</v>
      </c>
      <c r="AF16" s="86" t="str">
        <f>[12]Junho!$I$35</f>
        <v>S</v>
      </c>
    </row>
    <row r="17" spans="1:36" ht="11.25" customHeight="1" x14ac:dyDescent="0.2">
      <c r="A17" s="135" t="s">
        <v>8</v>
      </c>
      <c r="B17" s="15" t="str">
        <f>[13]Junho!$I$5</f>
        <v>SO</v>
      </c>
      <c r="C17" s="15" t="str">
        <f>[13]Junho!$I$6</f>
        <v>NO</v>
      </c>
      <c r="D17" s="15" t="str">
        <f>[13]Junho!$I$7</f>
        <v>NO</v>
      </c>
      <c r="E17" s="15" t="str">
        <f>[13]Junho!$I$8</f>
        <v>NO</v>
      </c>
      <c r="F17" s="15" t="str">
        <f>[13]Junho!$I$9</f>
        <v>NO</v>
      </c>
      <c r="G17" s="15" t="str">
        <f>[13]Junho!$I$10</f>
        <v>NO</v>
      </c>
      <c r="H17" s="15" t="str">
        <f>[13]Junho!$I$11</f>
        <v>NO</v>
      </c>
      <c r="I17" s="15" t="str">
        <f>[13]Junho!$I$12</f>
        <v>S</v>
      </c>
      <c r="J17" s="15" t="str">
        <f>[13]Junho!$I$13</f>
        <v>S</v>
      </c>
      <c r="K17" s="15" t="str">
        <f>[13]Junho!$I$14</f>
        <v>SE</v>
      </c>
      <c r="L17" s="15" t="str">
        <f>[13]Junho!$I$15</f>
        <v>L</v>
      </c>
      <c r="M17" s="15" t="str">
        <f>[13]Junho!$I$16</f>
        <v>L</v>
      </c>
      <c r="N17" s="15" t="str">
        <f>[13]Junho!$I$17</f>
        <v>NO</v>
      </c>
      <c r="O17" s="15" t="str">
        <f>[13]Junho!$I$18</f>
        <v>NO</v>
      </c>
      <c r="P17" s="15" t="str">
        <f>[13]Junho!$I$19</f>
        <v>NO</v>
      </c>
      <c r="Q17" s="14" t="str">
        <f>[13]Junho!$I$20</f>
        <v>NO</v>
      </c>
      <c r="R17" s="14" t="str">
        <f>[13]Junho!$I$21</f>
        <v>O</v>
      </c>
      <c r="S17" s="14" t="str">
        <f>[13]Junho!$I$22</f>
        <v>O</v>
      </c>
      <c r="T17" s="14" t="str">
        <f>[13]Junho!$I$23</f>
        <v>SO</v>
      </c>
      <c r="U17" s="14" t="str">
        <f>[13]Junho!$I$24</f>
        <v>S</v>
      </c>
      <c r="V17" s="14" t="str">
        <f>[13]Junho!$I$25</f>
        <v>SE</v>
      </c>
      <c r="W17" s="14" t="str">
        <f>[13]Junho!$I$26</f>
        <v>SE</v>
      </c>
      <c r="X17" s="14" t="str">
        <f>[13]Junho!$I$27</f>
        <v>SE</v>
      </c>
      <c r="Y17" s="14" t="str">
        <f>[13]Junho!$I$28</f>
        <v>SE</v>
      </c>
      <c r="Z17" s="14" t="str">
        <f>[13]Junho!$I$29</f>
        <v>NE</v>
      </c>
      <c r="AA17" s="14" t="str">
        <f>[13]Junho!$I$30</f>
        <v>O</v>
      </c>
      <c r="AB17" s="14" t="str">
        <f>[13]Junho!$I$31</f>
        <v>SE</v>
      </c>
      <c r="AC17" s="14" t="str">
        <f>[13]Junho!$I$32</f>
        <v>SO</v>
      </c>
      <c r="AD17" s="14" t="str">
        <f>[13]Junho!$I$33</f>
        <v>SE</v>
      </c>
      <c r="AE17" s="14" t="str">
        <f>[13]Junho!$I$34</f>
        <v>SO</v>
      </c>
      <c r="AF17" s="86" t="str">
        <f>[13]Junho!$I$35</f>
        <v>NO</v>
      </c>
      <c r="AJ17" t="s">
        <v>54</v>
      </c>
    </row>
    <row r="18" spans="1:36" ht="11.25" customHeight="1" x14ac:dyDescent="0.2">
      <c r="A18" s="135" t="s">
        <v>9</v>
      </c>
      <c r="B18" s="15" t="str">
        <f>[14]Junho!$I$5</f>
        <v>NE</v>
      </c>
      <c r="C18" s="15" t="str">
        <f>[14]Junho!$I$6</f>
        <v>SO</v>
      </c>
      <c r="D18" s="15" t="str">
        <f>[14]Junho!$I$7</f>
        <v>S</v>
      </c>
      <c r="E18" s="15" t="str">
        <f>[14]Junho!$I$8</f>
        <v>S</v>
      </c>
      <c r="F18" s="15" t="str">
        <f>[14]Junho!$I$9</f>
        <v>S</v>
      </c>
      <c r="G18" s="15" t="str">
        <f>[14]Junho!$I$10</f>
        <v>S</v>
      </c>
      <c r="H18" s="15" t="str">
        <f>[14]Junho!$I$11</f>
        <v>SO</v>
      </c>
      <c r="I18" s="15" t="str">
        <f>[14]Junho!$I$12</f>
        <v>SO</v>
      </c>
      <c r="J18" s="15" t="str">
        <f>[14]Junho!$I$13</f>
        <v>NE</v>
      </c>
      <c r="K18" s="15" t="str">
        <f>[14]Junho!$I$14</f>
        <v>N</v>
      </c>
      <c r="L18" s="15" t="str">
        <f>[14]Junho!$I$15</f>
        <v>N</v>
      </c>
      <c r="M18" s="15" t="str">
        <f>[14]Junho!$I$16</f>
        <v>N</v>
      </c>
      <c r="N18" s="15" t="str">
        <f>[14]Junho!$I$17</f>
        <v>S</v>
      </c>
      <c r="O18" s="15" t="str">
        <f>[14]Junho!$I$18</f>
        <v>S</v>
      </c>
      <c r="P18" s="15" t="str">
        <f>[14]Junho!$I$19</f>
        <v>S</v>
      </c>
      <c r="Q18" s="15" t="str">
        <f>[14]Junho!$I$20</f>
        <v>S</v>
      </c>
      <c r="R18" s="15" t="str">
        <f>[14]Junho!$I$21</f>
        <v>S</v>
      </c>
      <c r="S18" s="15" t="str">
        <f>[14]Junho!$I$22</f>
        <v>S</v>
      </c>
      <c r="T18" s="14" t="str">
        <f>[14]Junho!$I$23</f>
        <v>SE</v>
      </c>
      <c r="U18" s="14" t="str">
        <f>[14]Junho!$I$24</f>
        <v>SE</v>
      </c>
      <c r="V18" s="14" t="str">
        <f>[14]Junho!$I$25</f>
        <v>L</v>
      </c>
      <c r="W18" s="14" t="str">
        <f>[14]Junho!$I$26</f>
        <v>NE</v>
      </c>
      <c r="X18" s="14" t="str">
        <f>[14]Junho!$I$27</f>
        <v>N</v>
      </c>
      <c r="Y18" s="14" t="str">
        <f>[14]Junho!$I$28</f>
        <v>NO</v>
      </c>
      <c r="Z18" s="14" t="str">
        <f>[14]Junho!$I$29</f>
        <v>NE</v>
      </c>
      <c r="AA18" s="14" t="str">
        <f>[14]Junho!$I$30</f>
        <v>S</v>
      </c>
      <c r="AB18" s="14" t="str">
        <f>[14]Junho!$I$31</f>
        <v>S</v>
      </c>
      <c r="AC18" s="14" t="str">
        <f>[14]Junho!$I$32</f>
        <v>SE</v>
      </c>
      <c r="AD18" s="14" t="str">
        <f>[14]Junho!$I$33</f>
        <v>SE</v>
      </c>
      <c r="AE18" s="14" t="str">
        <f>[14]Junho!$I$34</f>
        <v>S</v>
      </c>
      <c r="AF18" s="86" t="str">
        <f>[14]Junho!$I$35</f>
        <v>S</v>
      </c>
      <c r="AG18" s="19" t="s">
        <v>54</v>
      </c>
    </row>
    <row r="19" spans="1:36" ht="12" customHeight="1" x14ac:dyDescent="0.2">
      <c r="A19" s="135" t="s">
        <v>49</v>
      </c>
      <c r="B19" s="15" t="str">
        <f>[15]Junho!$I$5</f>
        <v>N</v>
      </c>
      <c r="C19" s="15" t="str">
        <f>[15]Junho!$I$6</f>
        <v>SO</v>
      </c>
      <c r="D19" s="15" t="str">
        <f>[15]Junho!$I$7</f>
        <v>S</v>
      </c>
      <c r="E19" s="15" t="str">
        <f>[15]Junho!$I$8</f>
        <v>S</v>
      </c>
      <c r="F19" s="15" t="str">
        <f>[15]Junho!$I$9</f>
        <v>SO</v>
      </c>
      <c r="G19" s="15" t="str">
        <f>[15]Junho!$I$10</f>
        <v>S</v>
      </c>
      <c r="H19" s="15" t="str">
        <f>[15]Junho!$I$11</f>
        <v>SO</v>
      </c>
      <c r="I19" s="15" t="str">
        <f>[15]Junho!$I$12</f>
        <v>NE</v>
      </c>
      <c r="J19" s="15" t="str">
        <f>[15]Junho!$I$13</f>
        <v>NE</v>
      </c>
      <c r="K19" s="15" t="str">
        <f>[15]Junho!$I$14</f>
        <v>N</v>
      </c>
      <c r="L19" s="15" t="str">
        <f>[15]Junho!$I$15</f>
        <v>N</v>
      </c>
      <c r="M19" s="15" t="str">
        <f>[15]Junho!$I$16</f>
        <v>N</v>
      </c>
      <c r="N19" s="15" t="str">
        <f>[15]Junho!$I$17</f>
        <v>S</v>
      </c>
      <c r="O19" s="15" t="str">
        <f>[15]Junho!$I$18</f>
        <v>S</v>
      </c>
      <c r="P19" s="15" t="str">
        <f>[15]Junho!$I$19</f>
        <v>S</v>
      </c>
      <c r="Q19" s="15" t="str">
        <f>[15]Junho!$I$20</f>
        <v>S</v>
      </c>
      <c r="R19" s="15" t="str">
        <f>[15]Junho!$I$21</f>
        <v>S</v>
      </c>
      <c r="S19" s="15" t="str">
        <f>[15]Junho!$I$22</f>
        <v>S</v>
      </c>
      <c r="T19" s="14" t="str">
        <f>[15]Junho!$I$23</f>
        <v>S</v>
      </c>
      <c r="U19" s="14" t="str">
        <f>[15]Junho!$I$24</f>
        <v>SE</v>
      </c>
      <c r="V19" s="14" t="str">
        <f>[15]Junho!$I$25</f>
        <v>SE</v>
      </c>
      <c r="W19" s="14" t="str">
        <f>[15]Junho!$I$26</f>
        <v>N</v>
      </c>
      <c r="X19" s="14" t="str">
        <f>[15]Junho!$I$27</f>
        <v>N</v>
      </c>
      <c r="Y19" s="14" t="str">
        <f>[15]Junho!$I$28</f>
        <v>SE</v>
      </c>
      <c r="Z19" s="14" t="str">
        <f>[15]Junho!$I$29</f>
        <v>S</v>
      </c>
      <c r="AA19" s="14" t="str">
        <f>[15]Junho!$I$30</f>
        <v>N</v>
      </c>
      <c r="AB19" s="14" t="str">
        <f>[15]Junho!$I$31</f>
        <v>N</v>
      </c>
      <c r="AC19" s="14" t="str">
        <f>[15]Junho!$I$32</f>
        <v>SE</v>
      </c>
      <c r="AD19" s="14" t="str">
        <f>[15]Junho!$I$33</f>
        <v>SE</v>
      </c>
      <c r="AE19" s="14" t="str">
        <f>[15]Junho!$I$34</f>
        <v>N</v>
      </c>
      <c r="AF19" s="86" t="str">
        <f>[15]Junho!$I$35</f>
        <v>S</v>
      </c>
    </row>
    <row r="20" spans="1:36" ht="11.25" customHeight="1" x14ac:dyDescent="0.2">
      <c r="A20" s="135" t="s">
        <v>10</v>
      </c>
      <c r="B20" s="13" t="str">
        <f>[16]Junho!$I$5</f>
        <v>SE</v>
      </c>
      <c r="C20" s="13" t="str">
        <f>[16]Junho!$I$6</f>
        <v>L</v>
      </c>
      <c r="D20" s="13" t="str">
        <f>[16]Junho!$I$7</f>
        <v>NE</v>
      </c>
      <c r="E20" s="13" t="str">
        <f>[16]Junho!$I$8</f>
        <v>NE</v>
      </c>
      <c r="F20" s="13" t="str">
        <f>[16]Junho!$I$9</f>
        <v>NE</v>
      </c>
      <c r="G20" s="13" t="str">
        <f>[16]Junho!$I$10</f>
        <v>NE</v>
      </c>
      <c r="H20" s="13" t="str">
        <f>[16]Junho!$I$11</f>
        <v>L</v>
      </c>
      <c r="I20" s="13" t="str">
        <f>[16]Junho!$I$12</f>
        <v>SE</v>
      </c>
      <c r="J20" s="13" t="str">
        <f>[16]Junho!$I$13</f>
        <v>O</v>
      </c>
      <c r="K20" s="13" t="str">
        <f>[16]Junho!$I$14</f>
        <v>O</v>
      </c>
      <c r="L20" s="13" t="str">
        <f>[16]Junho!$I$15</f>
        <v>SO</v>
      </c>
      <c r="M20" s="13" t="str">
        <f>[16]Junho!$I$16</f>
        <v>S</v>
      </c>
      <c r="N20" s="13" t="str">
        <f>[16]Junho!$I$17</f>
        <v>NE</v>
      </c>
      <c r="O20" s="13" t="str">
        <f>[16]Junho!$I$18</f>
        <v>NE</v>
      </c>
      <c r="P20" s="13" t="str">
        <f>[16]Junho!$I$19</f>
        <v>NE</v>
      </c>
      <c r="Q20" s="13" t="str">
        <f>[16]Junho!$I$20</f>
        <v>NE</v>
      </c>
      <c r="R20" s="13" t="str">
        <f>[16]Junho!$I$21</f>
        <v>NE</v>
      </c>
      <c r="S20" s="13" t="str">
        <f>[16]Junho!$I$22</f>
        <v>N</v>
      </c>
      <c r="T20" s="14" t="str">
        <f>[16]Junho!$I$23</f>
        <v>NO</v>
      </c>
      <c r="U20" s="14" t="str">
        <f>[16]Junho!$I$24</f>
        <v>NO</v>
      </c>
      <c r="V20" s="14" t="str">
        <f>[16]Junho!$I$25</f>
        <v>O</v>
      </c>
      <c r="W20" s="14" t="str">
        <f>[16]Junho!$I$26</f>
        <v>O</v>
      </c>
      <c r="X20" s="14" t="str">
        <f>[16]Junho!$I$27</f>
        <v>SO</v>
      </c>
      <c r="Y20" s="14" t="str">
        <f>[16]Junho!$I$28</f>
        <v>S</v>
      </c>
      <c r="Z20" s="14" t="str">
        <f>[16]Junho!$I$29</f>
        <v>SE</v>
      </c>
      <c r="AA20" s="14" t="str">
        <f>[16]Junho!$I$30</f>
        <v>N</v>
      </c>
      <c r="AB20" s="14" t="str">
        <f>[16]Junho!$I$31</f>
        <v>SO</v>
      </c>
      <c r="AC20" s="14" t="str">
        <f>[16]Junho!$I$32</f>
        <v>NO</v>
      </c>
      <c r="AD20" s="14" t="str">
        <f>[16]Junho!$I$33</f>
        <v>S</v>
      </c>
      <c r="AE20" s="14" t="str">
        <f>[16]Junho!$I$34</f>
        <v>NO</v>
      </c>
      <c r="AF20" s="86" t="str">
        <f>[16]Junho!$I$35</f>
        <v>NE</v>
      </c>
      <c r="AH20" t="s">
        <v>54</v>
      </c>
    </row>
    <row r="21" spans="1:36" ht="12.75" customHeight="1" x14ac:dyDescent="0.2">
      <c r="A21" s="135" t="s">
        <v>11</v>
      </c>
      <c r="B21" s="15" t="str">
        <f>[17]Junho!$I$5</f>
        <v>L</v>
      </c>
      <c r="C21" s="15" t="str">
        <f>[17]Junho!$I$6</f>
        <v>N</v>
      </c>
      <c r="D21" s="15" t="str">
        <f>[17]Junho!$I$7</f>
        <v>NO</v>
      </c>
      <c r="E21" s="15" t="str">
        <f>[17]Junho!$I$8</f>
        <v>O</v>
      </c>
      <c r="F21" s="15" t="str">
        <f>[17]Junho!$I$9</f>
        <v>NO</v>
      </c>
      <c r="G21" s="15" t="str">
        <f>[17]Junho!$I$10</f>
        <v>O</v>
      </c>
      <c r="H21" s="15" t="str">
        <f>[17]Junho!$I$11</f>
        <v>N</v>
      </c>
      <c r="I21" s="15" t="str">
        <f>[17]Junho!$I$12</f>
        <v>SO</v>
      </c>
      <c r="J21" s="15" t="str">
        <f>[17]Junho!$I$13</f>
        <v>SO</v>
      </c>
      <c r="K21" s="15" t="str">
        <f>[17]Junho!$I$14</f>
        <v>L</v>
      </c>
      <c r="L21" s="15" t="str">
        <f>[17]Junho!$I$15</f>
        <v>L</v>
      </c>
      <c r="M21" s="15" t="str">
        <f>[17]Junho!$I$16</f>
        <v>L</v>
      </c>
      <c r="N21" s="15" t="str">
        <f>[17]Junho!$I$17</f>
        <v>NO</v>
      </c>
      <c r="O21" s="15" t="str">
        <f>[17]Junho!$I$18</f>
        <v>NO</v>
      </c>
      <c r="P21" s="15" t="str">
        <f>[17]Junho!$I$19</f>
        <v>NO</v>
      </c>
      <c r="Q21" s="15" t="str">
        <f>[17]Junho!$I$20</f>
        <v>NO</v>
      </c>
      <c r="R21" s="15" t="str">
        <f>[17]Junho!$I$21</f>
        <v>NO</v>
      </c>
      <c r="S21" s="15" t="str">
        <f>[17]Junho!$I$22</f>
        <v>SO</v>
      </c>
      <c r="T21" s="14" t="str">
        <f>[17]Junho!$I$23</f>
        <v>SO</v>
      </c>
      <c r="U21" s="14" t="str">
        <f>[17]Junho!$I$24</f>
        <v>SO</v>
      </c>
      <c r="V21" s="14" t="str">
        <f>[17]Junho!$I$25</f>
        <v>NE</v>
      </c>
      <c r="W21" s="14" t="str">
        <f>[17]Junho!$I$26</f>
        <v>L</v>
      </c>
      <c r="X21" s="14" t="str">
        <f>[17]Junho!$I$27</f>
        <v>NE</v>
      </c>
      <c r="Y21" s="14" t="str">
        <f>[17]Junho!$I$28</f>
        <v>NE</v>
      </c>
      <c r="Z21" s="14" t="str">
        <f>[17]Junho!$I$29</f>
        <v>NE</v>
      </c>
      <c r="AA21" s="14" t="str">
        <f>[17]Junho!$I$30</f>
        <v>SO</v>
      </c>
      <c r="AB21" s="14" t="str">
        <f>[17]Junho!$I$31</f>
        <v>NE</v>
      </c>
      <c r="AC21" s="14" t="str">
        <f>[17]Junho!$I$32</f>
        <v>S</v>
      </c>
      <c r="AD21" s="14" t="str">
        <f>[17]Junho!$I$33</f>
        <v>NE</v>
      </c>
      <c r="AE21" s="14" t="str">
        <f>[17]Junho!$I$34</f>
        <v>NE</v>
      </c>
      <c r="AF21" s="86" t="str">
        <f>[17]Junho!$I$35</f>
        <v>NO</v>
      </c>
      <c r="AG21" s="19" t="s">
        <v>54</v>
      </c>
    </row>
    <row r="22" spans="1:36" ht="12.75" customHeight="1" x14ac:dyDescent="0.2">
      <c r="A22" s="135" t="s">
        <v>12</v>
      </c>
      <c r="B22" s="15" t="str">
        <f>[18]Junho!$I$5</f>
        <v>*</v>
      </c>
      <c r="C22" s="15" t="str">
        <f>[18]Junho!$I$6</f>
        <v>*</v>
      </c>
      <c r="D22" s="15" t="str">
        <f>[18]Junho!$I$7</f>
        <v>*</v>
      </c>
      <c r="E22" s="15" t="str">
        <f>[18]Junho!$I$8</f>
        <v>N</v>
      </c>
      <c r="F22" s="15" t="str">
        <f>[18]Junho!$I$9</f>
        <v>*</v>
      </c>
      <c r="G22" s="15" t="str">
        <f>[18]Junho!$I$10</f>
        <v>*</v>
      </c>
      <c r="H22" s="15" t="str">
        <f>[18]Junho!$I$11</f>
        <v>N</v>
      </c>
      <c r="I22" s="15" t="str">
        <f>[18]Junho!$I$12</f>
        <v>*</v>
      </c>
      <c r="J22" s="15" t="str">
        <f>[18]Junho!$I$13</f>
        <v>*</v>
      </c>
      <c r="K22" s="15" t="str">
        <f>[18]Junho!$I$14</f>
        <v>N</v>
      </c>
      <c r="L22" s="15" t="str">
        <f>[18]Junho!$I$15</f>
        <v>N</v>
      </c>
      <c r="M22" s="15" t="str">
        <f>[18]Junho!$I$16</f>
        <v>N</v>
      </c>
      <c r="N22" s="15" t="str">
        <f>[18]Junho!$I$17</f>
        <v>S</v>
      </c>
      <c r="O22" s="15" t="str">
        <f>[18]Junho!$I$18</f>
        <v>S</v>
      </c>
      <c r="P22" s="15" t="str">
        <f>[18]Junho!$I$19</f>
        <v>S</v>
      </c>
      <c r="Q22" s="15" t="str">
        <f>[18]Junho!$I$20</f>
        <v>S</v>
      </c>
      <c r="R22" s="15" t="str">
        <f>[18]Junho!$I$21</f>
        <v>S</v>
      </c>
      <c r="S22" s="15" t="str">
        <f>[18]Junho!$I$22</f>
        <v>S</v>
      </c>
      <c r="T22" s="15" t="str">
        <f>[18]Junho!$I$23</f>
        <v>S</v>
      </c>
      <c r="U22" s="15" t="str">
        <f>[18]Junho!$I$24</f>
        <v>NE</v>
      </c>
      <c r="V22" s="15" t="str">
        <f>[18]Junho!$I$25</f>
        <v>O</v>
      </c>
      <c r="W22" s="15" t="str">
        <f>[18]Junho!$I$26</f>
        <v>O</v>
      </c>
      <c r="X22" s="15" t="str">
        <f>[18]Junho!$I$27</f>
        <v>N</v>
      </c>
      <c r="Y22" s="15" t="str">
        <f>[18]Junho!$I$28</f>
        <v>O</v>
      </c>
      <c r="Z22" s="15" t="str">
        <f>[18]Junho!$I$29</f>
        <v>SO</v>
      </c>
      <c r="AA22" s="15" t="str">
        <f>[18]Junho!$I$30</f>
        <v>NO</v>
      </c>
      <c r="AB22" s="15" t="str">
        <f>[18]Junho!$I$31</f>
        <v>NO</v>
      </c>
      <c r="AC22" s="15" t="str">
        <f>[18]Junho!$I$32</f>
        <v>SE</v>
      </c>
      <c r="AD22" s="15" t="str">
        <f>[18]Junho!$I$33</f>
        <v>N</v>
      </c>
      <c r="AE22" s="15" t="str">
        <f>[18]Junho!$I$34</f>
        <v>O</v>
      </c>
      <c r="AF22" s="85" t="str">
        <f>[18]Junho!$I$35</f>
        <v>N</v>
      </c>
    </row>
    <row r="23" spans="1:36" ht="12" customHeight="1" x14ac:dyDescent="0.2">
      <c r="A23" s="135" t="s">
        <v>13</v>
      </c>
      <c r="B23" s="14" t="str">
        <f>[19]Junho!$I$5</f>
        <v>*</v>
      </c>
      <c r="C23" s="14" t="str">
        <f>[19]Junho!$I$6</f>
        <v>*</v>
      </c>
      <c r="D23" s="14" t="str">
        <f>[19]Junho!$I$7</f>
        <v>*</v>
      </c>
      <c r="E23" s="14" t="str">
        <f>[19]Junho!$I$8</f>
        <v>*</v>
      </c>
      <c r="F23" s="14" t="str">
        <f>[19]Junho!$I$9</f>
        <v>*</v>
      </c>
      <c r="G23" s="14" t="str">
        <f>[19]Junho!$I$10</f>
        <v>*</v>
      </c>
      <c r="H23" s="14" t="str">
        <f>[19]Junho!$I$11</f>
        <v>*</v>
      </c>
      <c r="I23" s="14" t="str">
        <f>[19]Junho!$I$12</f>
        <v>*</v>
      </c>
      <c r="J23" s="14" t="str">
        <f>[19]Junho!$I$13</f>
        <v>*</v>
      </c>
      <c r="K23" s="14" t="str">
        <f>[19]Junho!$I$14</f>
        <v>*</v>
      </c>
      <c r="L23" s="14" t="str">
        <f>[19]Junho!$I$15</f>
        <v>*</v>
      </c>
      <c r="M23" s="14" t="str">
        <f>[19]Junho!$I$16</f>
        <v>*</v>
      </c>
      <c r="N23" s="14" t="str">
        <f>[19]Junho!$I$17</f>
        <v>*</v>
      </c>
      <c r="O23" s="14" t="str">
        <f>[19]Junho!$I$18</f>
        <v>*</v>
      </c>
      <c r="P23" s="14" t="str">
        <f>[19]Junho!$I$19</f>
        <v>*</v>
      </c>
      <c r="Q23" s="14" t="str">
        <f>[19]Junho!$I$20</f>
        <v>*</v>
      </c>
      <c r="R23" s="14" t="str">
        <f>[19]Junho!$I$21</f>
        <v>*</v>
      </c>
      <c r="S23" s="14" t="str">
        <f>[19]Junho!$I$22</f>
        <v>*</v>
      </c>
      <c r="T23" s="14" t="str">
        <f>[19]Junho!$I$23</f>
        <v>*</v>
      </c>
      <c r="U23" s="14" t="str">
        <f>[19]Junho!$I$24</f>
        <v>*</v>
      </c>
      <c r="V23" s="14" t="str">
        <f>[19]Junho!$I$25</f>
        <v>*</v>
      </c>
      <c r="W23" s="14" t="str">
        <f>[19]Junho!$I$26</f>
        <v>*</v>
      </c>
      <c r="X23" s="14" t="str">
        <f>[19]Junho!$I$27</f>
        <v>*</v>
      </c>
      <c r="Y23" s="14" t="str">
        <f>[19]Junho!$I$28</f>
        <v>*</v>
      </c>
      <c r="Z23" s="14" t="str">
        <f>[19]Junho!$I$29</f>
        <v>*</v>
      </c>
      <c r="AA23" s="14" t="str">
        <f>[19]Junho!$I$30</f>
        <v>*</v>
      </c>
      <c r="AB23" s="14" t="str">
        <f>[19]Junho!$I$31</f>
        <v>*</v>
      </c>
      <c r="AC23" s="14" t="str">
        <f>[19]Junho!$I$32</f>
        <v>*</v>
      </c>
      <c r="AD23" s="14" t="str">
        <f>[19]Junho!$I$33</f>
        <v>*</v>
      </c>
      <c r="AE23" s="14" t="str">
        <f>[19]Junho!$I$34</f>
        <v>*</v>
      </c>
      <c r="AF23" s="86" t="str">
        <f>[19]Junho!$I$35</f>
        <v>*</v>
      </c>
    </row>
    <row r="24" spans="1:36" ht="11.25" customHeight="1" x14ac:dyDescent="0.2">
      <c r="A24" s="135" t="s">
        <v>14</v>
      </c>
      <c r="B24" s="15" t="str">
        <f>[20]Junho!$I$5</f>
        <v>NE</v>
      </c>
      <c r="C24" s="15" t="str">
        <f>[20]Junho!$I$6</f>
        <v>N</v>
      </c>
      <c r="D24" s="15" t="str">
        <f>[20]Junho!$I$7</f>
        <v>S</v>
      </c>
      <c r="E24" s="15" t="str">
        <f>[20]Junho!$I$8</f>
        <v>SO</v>
      </c>
      <c r="F24" s="15" t="str">
        <f>[20]Junho!$I$9</f>
        <v>SO</v>
      </c>
      <c r="G24" s="15" t="str">
        <f>[20]Junho!$I$10</f>
        <v>SO</v>
      </c>
      <c r="H24" s="15" t="str">
        <f>[20]Junho!$I$11</f>
        <v>O</v>
      </c>
      <c r="I24" s="15" t="str">
        <f>[20]Junho!$I$12</f>
        <v>S</v>
      </c>
      <c r="J24" s="15" t="str">
        <f>[20]Junho!$I$13</f>
        <v>SE</v>
      </c>
      <c r="K24" s="15" t="str">
        <f>[20]Junho!$I$14</f>
        <v>NE</v>
      </c>
      <c r="L24" s="15" t="str">
        <f>[20]Junho!$I$15</f>
        <v>NE</v>
      </c>
      <c r="M24" s="15" t="str">
        <f>[20]Junho!$I$16</f>
        <v>N</v>
      </c>
      <c r="N24" s="15" t="str">
        <f>[20]Junho!$I$17</f>
        <v>S</v>
      </c>
      <c r="O24" s="15" t="str">
        <f>[20]Junho!$I$18</f>
        <v>S</v>
      </c>
      <c r="P24" s="15" t="str">
        <f>[20]Junho!$I$19</f>
        <v>SO</v>
      </c>
      <c r="Q24" s="15" t="str">
        <f>[20]Junho!$I$20</f>
        <v>S</v>
      </c>
      <c r="R24" s="15" t="str">
        <f>[20]Junho!$I$21</f>
        <v>S</v>
      </c>
      <c r="S24" s="15" t="str">
        <f>[20]Junho!$I$22</f>
        <v>S</v>
      </c>
      <c r="T24" s="15" t="str">
        <f>[20]Junho!$I$23</f>
        <v>SE</v>
      </c>
      <c r="U24" s="15" t="str">
        <f>[20]Junho!$I$24</f>
        <v>S</v>
      </c>
      <c r="V24" s="15" t="str">
        <f>[20]Junho!$I$25</f>
        <v>NE</v>
      </c>
      <c r="W24" s="15" t="str">
        <f>[20]Junho!$I$26</f>
        <v>NE</v>
      </c>
      <c r="X24" s="15" t="str">
        <f>[20]Junho!$I$27</f>
        <v>NE</v>
      </c>
      <c r="Y24" s="15" t="str">
        <f>[20]Junho!$I$28</f>
        <v>NE</v>
      </c>
      <c r="Z24" s="15" t="str">
        <f>[20]Junho!$I$29</f>
        <v>N</v>
      </c>
      <c r="AA24" s="15" t="str">
        <f>[20]Junho!$I$30</f>
        <v>NO</v>
      </c>
      <c r="AB24" s="15" t="str">
        <f>[20]Junho!$I$31</f>
        <v>O</v>
      </c>
      <c r="AC24" s="15" t="str">
        <f>[20]Junho!$I$32</f>
        <v>NE</v>
      </c>
      <c r="AD24" s="15" t="str">
        <f>[20]Junho!$I$33</f>
        <v>N</v>
      </c>
      <c r="AE24" s="15" t="str">
        <f>[20]Junho!$I$34</f>
        <v>N</v>
      </c>
      <c r="AF24" s="85" t="str">
        <f>[20]Junho!$I$35</f>
        <v>NE</v>
      </c>
      <c r="AH24" s="19" t="s">
        <v>54</v>
      </c>
    </row>
    <row r="25" spans="1:36" ht="12" customHeight="1" x14ac:dyDescent="0.2">
      <c r="A25" s="135" t="s">
        <v>15</v>
      </c>
      <c r="B25" s="15" t="str">
        <f>[21]Junho!$I$5</f>
        <v>NO</v>
      </c>
      <c r="C25" s="15" t="str">
        <f>[21]Junho!$I$6</f>
        <v>SO</v>
      </c>
      <c r="D25" s="15" t="str">
        <f>[21]Junho!$I$7</f>
        <v>SO</v>
      </c>
      <c r="E25" s="15" t="str">
        <f>[21]Junho!$I$8</f>
        <v>SO</v>
      </c>
      <c r="F25" s="15" t="str">
        <f>[21]Junho!$I$9</f>
        <v>SO</v>
      </c>
      <c r="G25" s="15" t="str">
        <f>[21]Junho!$I$10</f>
        <v>SO</v>
      </c>
      <c r="H25" s="15" t="str">
        <f>[21]Junho!$I$11</f>
        <v>SO</v>
      </c>
      <c r="I25" s="15" t="str">
        <f>[21]Junho!$I$12</f>
        <v>NO</v>
      </c>
      <c r="J25" s="15" t="str">
        <f>[21]Junho!$I$13</f>
        <v>NO</v>
      </c>
      <c r="K25" s="15" t="str">
        <f>[21]Junho!$I$14</f>
        <v>NO</v>
      </c>
      <c r="L25" s="15" t="str">
        <f>[21]Junho!$I$15</f>
        <v>N</v>
      </c>
      <c r="M25" s="15" t="str">
        <f>[21]Junho!$I$16</f>
        <v>NO</v>
      </c>
      <c r="N25" s="15" t="str">
        <f>[21]Junho!$I$17</f>
        <v>S</v>
      </c>
      <c r="O25" s="15" t="str">
        <f>[21]Junho!$I$18</f>
        <v>S</v>
      </c>
      <c r="P25" s="15" t="str">
        <f>[21]Junho!$I$19</f>
        <v>SO</v>
      </c>
      <c r="Q25" s="15" t="str">
        <f>[21]Junho!$I$20</f>
        <v>SO</v>
      </c>
      <c r="R25" s="15" t="str">
        <f>[21]Junho!$I$21</f>
        <v>SO</v>
      </c>
      <c r="S25" s="15" t="str">
        <f>[21]Junho!$I$22</f>
        <v>O</v>
      </c>
      <c r="T25" s="15" t="str">
        <f>[21]Junho!$I$23</f>
        <v>NO</v>
      </c>
      <c r="U25" s="15" t="str">
        <f>[21]Junho!$I$24</f>
        <v>NO</v>
      </c>
      <c r="V25" s="15" t="str">
        <f>[21]Junho!$I$25</f>
        <v>NO</v>
      </c>
      <c r="W25" s="15" t="str">
        <f>[21]Junho!$I$26</f>
        <v>NO</v>
      </c>
      <c r="X25" s="15" t="str">
        <f>[21]Junho!$I$27</f>
        <v>NO</v>
      </c>
      <c r="Y25" s="15" t="str">
        <f>[21]Junho!$I$28</f>
        <v>NO</v>
      </c>
      <c r="Z25" s="15" t="str">
        <f>[21]Junho!$I$29</f>
        <v>SO</v>
      </c>
      <c r="AA25" s="15" t="str">
        <f>[21]Junho!$I$30</f>
        <v>NO</v>
      </c>
      <c r="AB25" s="15" t="str">
        <f>[21]Junho!$I$31</f>
        <v>NO</v>
      </c>
      <c r="AC25" s="15" t="str">
        <f>[21]Junho!$I$32</f>
        <v>NO</v>
      </c>
      <c r="AD25" s="15" t="str">
        <f>[21]Junho!$I$33</f>
        <v>NO</v>
      </c>
      <c r="AE25" s="15" t="str">
        <f>[21]Junho!$I$34</f>
        <v>NO</v>
      </c>
      <c r="AF25" s="85" t="str">
        <f>[21]Junho!$I$35</f>
        <v>NO</v>
      </c>
      <c r="AI25" s="19" t="s">
        <v>54</v>
      </c>
    </row>
    <row r="26" spans="1:36" ht="12.75" customHeight="1" x14ac:dyDescent="0.2">
      <c r="A26" s="135" t="s">
        <v>16</v>
      </c>
      <c r="B26" s="16" t="str">
        <f>[22]Junho!$I$5</f>
        <v>SO</v>
      </c>
      <c r="C26" s="16" t="str">
        <f>[22]Junho!$I$6</f>
        <v>SO</v>
      </c>
      <c r="D26" s="16" t="str">
        <f>[22]Junho!$I$7</f>
        <v>S</v>
      </c>
      <c r="E26" s="16" t="str">
        <f>[22]Junho!$I$8</f>
        <v>S</v>
      </c>
      <c r="F26" s="16" t="str">
        <f>[22]Junho!$I$9</f>
        <v>S</v>
      </c>
      <c r="G26" s="16" t="str">
        <f>[22]Junho!$I$10</f>
        <v>S</v>
      </c>
      <c r="H26" s="16" t="str">
        <f>[22]Junho!$I$11</f>
        <v>S</v>
      </c>
      <c r="I26" s="16" t="str">
        <f>[22]Junho!$I$12</f>
        <v>NO</v>
      </c>
      <c r="J26" s="16" t="str">
        <f>[22]Junho!$I$13</f>
        <v>N</v>
      </c>
      <c r="K26" s="16" t="str">
        <f>[22]Junho!$I$14</f>
        <v>N</v>
      </c>
      <c r="L26" s="16" t="str">
        <f>[22]Junho!$I$15</f>
        <v>N</v>
      </c>
      <c r="M26" s="16" t="str">
        <f>[22]Junho!$I$16</f>
        <v>N</v>
      </c>
      <c r="N26" s="16" t="str">
        <f>[22]Junho!$I$17</f>
        <v>S</v>
      </c>
      <c r="O26" s="16" t="str">
        <f>[22]Junho!$I$18</f>
        <v>S</v>
      </c>
      <c r="P26" s="16" t="str">
        <f>[22]Junho!$I$19</f>
        <v>S</v>
      </c>
      <c r="Q26" s="16" t="str">
        <f>[22]Junho!$I$20</f>
        <v>S</v>
      </c>
      <c r="R26" s="16" t="str">
        <f>[22]Junho!$I$21</f>
        <v>S</v>
      </c>
      <c r="S26" s="16" t="str">
        <f>[22]Junho!$I$22</f>
        <v>S</v>
      </c>
      <c r="T26" s="16" t="str">
        <f>[22]Junho!$I$23</f>
        <v>SE</v>
      </c>
      <c r="U26" s="16" t="str">
        <f>[22]Junho!$I$24</f>
        <v>L</v>
      </c>
      <c r="V26" s="16" t="str">
        <f>[22]Junho!$I$25</f>
        <v>N</v>
      </c>
      <c r="W26" s="16" t="str">
        <f>[22]Junho!$I$26</f>
        <v>N</v>
      </c>
      <c r="X26" s="16" t="str">
        <f>[22]Junho!$I$27</f>
        <v>NE</v>
      </c>
      <c r="Y26" s="16" t="str">
        <f>[22]Junho!$I$28</f>
        <v>N</v>
      </c>
      <c r="Z26" s="16" t="str">
        <f>[22]Junho!$I$29</f>
        <v>S</v>
      </c>
      <c r="AA26" s="16" t="str">
        <f>[22]Junho!$I$30</f>
        <v>S</v>
      </c>
      <c r="AB26" s="16" t="str">
        <f>[22]Junho!$I$31</f>
        <v>S</v>
      </c>
      <c r="AC26" s="16" t="str">
        <f>[22]Junho!$I$32</f>
        <v>NE</v>
      </c>
      <c r="AD26" s="16" t="str">
        <f>[22]Junho!$I$33</f>
        <v>N</v>
      </c>
      <c r="AE26" s="16" t="str">
        <f>[22]Junho!$I$34</f>
        <v>N</v>
      </c>
      <c r="AF26" s="87" t="str">
        <f>[22]Junho!$I$35</f>
        <v>S</v>
      </c>
    </row>
    <row r="27" spans="1:36" ht="11.25" customHeight="1" x14ac:dyDescent="0.2">
      <c r="A27" s="135" t="s">
        <v>17</v>
      </c>
      <c r="B27" s="15" t="str">
        <f>[23]Junho!$I$5</f>
        <v>SO</v>
      </c>
      <c r="C27" s="15" t="str">
        <f>[23]Junho!$I$6</f>
        <v>S</v>
      </c>
      <c r="D27" s="15" t="str">
        <f>[23]Junho!$I$7</f>
        <v>SE</v>
      </c>
      <c r="E27" s="15" t="str">
        <f>[23]Junho!$I$8</f>
        <v>SE</v>
      </c>
      <c r="F27" s="15" t="str">
        <f>[23]Junho!$I$9</f>
        <v>SE</v>
      </c>
      <c r="G27" s="15" t="str">
        <f>[23]Junho!$I$10</f>
        <v>SE</v>
      </c>
      <c r="H27" s="15" t="str">
        <f>[23]Junho!$I$11</f>
        <v>S</v>
      </c>
      <c r="I27" s="15" t="str">
        <f>[23]Junho!$I$12</f>
        <v>S</v>
      </c>
      <c r="J27" s="15" t="str">
        <f>[23]Junho!$I$13</f>
        <v>N</v>
      </c>
      <c r="K27" s="15" t="str">
        <f>[23]Junho!$I$14</f>
        <v>N</v>
      </c>
      <c r="L27" s="15" t="str">
        <f>[23]Junho!$I$15</f>
        <v>NO</v>
      </c>
      <c r="M27" s="15" t="str">
        <f>[23]Junho!$I$16</f>
        <v>NO</v>
      </c>
      <c r="N27" s="15" t="str">
        <f>[23]Junho!$I$17</f>
        <v>SE</v>
      </c>
      <c r="O27" s="15" t="str">
        <f>[23]Junho!$I$18</f>
        <v>SE</v>
      </c>
      <c r="P27" s="15" t="str">
        <f>[23]Junho!$I$19</f>
        <v>SE</v>
      </c>
      <c r="Q27" s="15" t="str">
        <f>[23]Junho!$I$20</f>
        <v>SE</v>
      </c>
      <c r="R27" s="15" t="str">
        <f>[23]Junho!$I$21</f>
        <v>SE</v>
      </c>
      <c r="S27" s="15" t="str">
        <f>[23]Junho!$I$22</f>
        <v>L</v>
      </c>
      <c r="T27" s="15" t="str">
        <f>[23]Junho!$I$23</f>
        <v>L</v>
      </c>
      <c r="U27" s="15" t="str">
        <f>[23]Junho!$I$24</f>
        <v>L</v>
      </c>
      <c r="V27" s="15" t="str">
        <f>[23]Junho!$I$25</f>
        <v>N</v>
      </c>
      <c r="W27" s="15" t="str">
        <f>[23]Junho!$I$26</f>
        <v>N</v>
      </c>
      <c r="X27" s="15" t="str">
        <f>[23]Junho!$I$27</f>
        <v>O</v>
      </c>
      <c r="Y27" s="15" t="str">
        <f>[23]Junho!$I$28</f>
        <v>O</v>
      </c>
      <c r="Z27" s="15" t="str">
        <f>[23]Junho!$I$29</f>
        <v>NO</v>
      </c>
      <c r="AA27" s="15" t="str">
        <f>[23]Junho!$I$30</f>
        <v>SE</v>
      </c>
      <c r="AB27" s="15" t="str">
        <f>[23]Junho!$I$31</f>
        <v>O</v>
      </c>
      <c r="AC27" s="15" t="str">
        <f>[23]Junho!$I$32</f>
        <v>N</v>
      </c>
      <c r="AD27" s="15" t="str">
        <f>[23]Junho!$I$33</f>
        <v>O</v>
      </c>
      <c r="AE27" s="15" t="str">
        <f>[23]Junho!$I$34</f>
        <v>NO</v>
      </c>
      <c r="AF27" s="85" t="str">
        <f>[23]Junho!$I$35</f>
        <v>SE</v>
      </c>
    </row>
    <row r="28" spans="1:36" ht="12" customHeight="1" x14ac:dyDescent="0.2">
      <c r="A28" s="135" t="s">
        <v>18</v>
      </c>
      <c r="B28" s="15" t="str">
        <f>[24]Junho!$I$5</f>
        <v>L</v>
      </c>
      <c r="C28" s="15" t="str">
        <f>[24]Junho!$I$6</f>
        <v>SO</v>
      </c>
      <c r="D28" s="15" t="str">
        <f>[24]Junho!$I$7</f>
        <v>S</v>
      </c>
      <c r="E28" s="15" t="str">
        <f>[24]Junho!$I$8</f>
        <v>S</v>
      </c>
      <c r="F28" s="15" t="str">
        <f>[24]Junho!$I$9</f>
        <v>SO</v>
      </c>
      <c r="G28" s="15" t="str">
        <f>[24]Junho!$I$10</f>
        <v>N</v>
      </c>
      <c r="H28" s="15" t="str">
        <f>[24]Junho!$I$11</f>
        <v>O</v>
      </c>
      <c r="I28" s="15" t="str">
        <f>[24]Junho!$I$12</f>
        <v>L</v>
      </c>
      <c r="J28" s="15" t="str">
        <f>[24]Junho!$I$13</f>
        <v>L</v>
      </c>
      <c r="K28" s="15" t="str">
        <f>[24]Junho!$I$14</f>
        <v>N</v>
      </c>
      <c r="L28" s="15" t="str">
        <f>[24]Junho!$I$15</f>
        <v>N</v>
      </c>
      <c r="M28" s="15" t="str">
        <f>[24]Junho!$I$16</f>
        <v>NO</v>
      </c>
      <c r="N28" s="15" t="str">
        <f>[24]Junho!$I$17</f>
        <v>S</v>
      </c>
      <c r="O28" s="15" t="str">
        <f>[24]Junho!$I$18</f>
        <v>S</v>
      </c>
      <c r="P28" s="15" t="str">
        <f>[24]Junho!$I$19</f>
        <v>S</v>
      </c>
      <c r="Q28" s="15" t="str">
        <f>[24]Junho!$I$20</f>
        <v>S</v>
      </c>
      <c r="R28" s="15" t="str">
        <f>[24]Junho!$I$21</f>
        <v>L</v>
      </c>
      <c r="S28" s="15" t="str">
        <f>[24]Junho!$I$22</f>
        <v>L</v>
      </c>
      <c r="T28" s="15" t="str">
        <f>[24]Junho!$I$23</f>
        <v>L</v>
      </c>
      <c r="U28" s="15" t="str">
        <f>[24]Junho!$I$24</f>
        <v>L</v>
      </c>
      <c r="V28" s="15" t="str">
        <f>[24]Junho!$I$25</f>
        <v>SE</v>
      </c>
      <c r="W28" s="15" t="str">
        <f>[24]Junho!$I$26</f>
        <v>NO</v>
      </c>
      <c r="X28" s="15" t="str">
        <f>[24]Junho!$I$27</f>
        <v>N</v>
      </c>
      <c r="Y28" s="15" t="str">
        <f>[24]Junho!$I$28</f>
        <v>N</v>
      </c>
      <c r="Z28" s="15" t="str">
        <f>[24]Junho!$I$29</f>
        <v>SE</v>
      </c>
      <c r="AA28" s="15" t="str">
        <f>[24]Junho!$I$30</f>
        <v>NO</v>
      </c>
      <c r="AB28" s="15" t="str">
        <f>[24]Junho!$I$31</f>
        <v>NO</v>
      </c>
      <c r="AC28" s="15" t="str">
        <f>[24]Junho!$I$32</f>
        <v>SE</v>
      </c>
      <c r="AD28" s="15" t="str">
        <f>[24]Junho!$I$33</f>
        <v>N</v>
      </c>
      <c r="AE28" s="15" t="str">
        <f>[24]Junho!$I$34</f>
        <v>L</v>
      </c>
      <c r="AF28" s="85" t="str">
        <f>[24]Junho!$I$35</f>
        <v>L</v>
      </c>
    </row>
    <row r="29" spans="1:36" ht="12.75" customHeight="1" x14ac:dyDescent="0.2">
      <c r="A29" s="135" t="s">
        <v>19</v>
      </c>
      <c r="B29" s="15" t="str">
        <f>[25]Junho!$I$5</f>
        <v>L</v>
      </c>
      <c r="C29" s="15" t="str">
        <f>[25]Junho!$I$6</f>
        <v>SO</v>
      </c>
      <c r="D29" s="15" t="str">
        <f>[25]Junho!$I$7</f>
        <v>S</v>
      </c>
      <c r="E29" s="15" t="str">
        <f>[25]Junho!$I$8</f>
        <v>SO</v>
      </c>
      <c r="F29" s="15" t="str">
        <f>[25]Junho!$I$9</f>
        <v>S</v>
      </c>
      <c r="G29" s="15" t="str">
        <f>[25]Junho!$I$10</f>
        <v>S</v>
      </c>
      <c r="H29" s="15" t="str">
        <f>[25]Junho!$I$11</f>
        <v>SO</v>
      </c>
      <c r="I29" s="15" t="str">
        <f>[25]Junho!$I$12</f>
        <v>SE</v>
      </c>
      <c r="J29" s="15" t="str">
        <f>[25]Junho!$I$13</f>
        <v>NE</v>
      </c>
      <c r="K29" s="15" t="str">
        <f>[25]Junho!$I$14</f>
        <v>NE</v>
      </c>
      <c r="L29" s="15" t="str">
        <f>[25]Junho!$I$15</f>
        <v>N</v>
      </c>
      <c r="M29" s="15" t="str">
        <f>[25]Junho!$I$16</f>
        <v>N</v>
      </c>
      <c r="N29" s="15" t="str">
        <f>[25]Junho!$I$17</f>
        <v>S</v>
      </c>
      <c r="O29" s="15" t="str">
        <f>[25]Junho!$I$18</f>
        <v>S</v>
      </c>
      <c r="P29" s="15" t="str">
        <f>[25]Junho!$I$19</f>
        <v>S</v>
      </c>
      <c r="Q29" s="15" t="str">
        <f>[25]Junho!$I$20</f>
        <v>S</v>
      </c>
      <c r="R29" s="15" t="str">
        <f>[25]Junho!$I$21</f>
        <v>S</v>
      </c>
      <c r="S29" s="15" t="str">
        <f>[25]Junho!$I$22</f>
        <v>SE</v>
      </c>
      <c r="T29" s="15" t="str">
        <f>[25]Junho!$I$23</f>
        <v>L</v>
      </c>
      <c r="U29" s="15" t="str">
        <f>[25]Junho!$I$24</f>
        <v>L</v>
      </c>
      <c r="V29" s="15" t="str">
        <f>[25]Junho!$I$25</f>
        <v>NE</v>
      </c>
      <c r="W29" s="15" t="str">
        <f>[25]Junho!$I$26</f>
        <v>NE</v>
      </c>
      <c r="X29" s="15" t="str">
        <f>[25]Junho!$I$27</f>
        <v>NE</v>
      </c>
      <c r="Y29" s="15" t="str">
        <f>[25]Junho!$I$28</f>
        <v>NE</v>
      </c>
      <c r="Z29" s="15" t="str">
        <f>[25]Junho!$I$29</f>
        <v>SO</v>
      </c>
      <c r="AA29" s="15" t="str">
        <f>[25]Junho!$I$30</f>
        <v>S</v>
      </c>
      <c r="AB29" s="15" t="str">
        <f>[25]Junho!$I$31</f>
        <v>NE</v>
      </c>
      <c r="AC29" s="15" t="str">
        <f>[25]Junho!$I$32</f>
        <v>SE</v>
      </c>
      <c r="AD29" s="15" t="str">
        <f>[25]Junho!$I$33</f>
        <v>SE</v>
      </c>
      <c r="AE29" s="15" t="str">
        <f>[25]Junho!$I$34</f>
        <v>SE</v>
      </c>
      <c r="AF29" s="85" t="str">
        <f>[25]Junho!$I$35</f>
        <v>S</v>
      </c>
      <c r="AJ29" s="19" t="s">
        <v>54</v>
      </c>
    </row>
    <row r="30" spans="1:36" ht="11.25" customHeight="1" x14ac:dyDescent="0.2">
      <c r="A30" s="135" t="s">
        <v>31</v>
      </c>
      <c r="B30" s="15" t="str">
        <f>[26]Junho!$I$5</f>
        <v>NO</v>
      </c>
      <c r="C30" s="15" t="str">
        <f>[26]Junho!$I$6</f>
        <v>S</v>
      </c>
      <c r="D30" s="15" t="str">
        <f>[26]Junho!$I$7</f>
        <v>S</v>
      </c>
      <c r="E30" s="15" t="str">
        <f>[26]Junho!$I$8</f>
        <v>SE</v>
      </c>
      <c r="F30" s="15" t="str">
        <f>[26]Junho!$I$9</f>
        <v>SE</v>
      </c>
      <c r="G30" s="15" t="str">
        <f>[26]Junho!$I$10</f>
        <v>NO</v>
      </c>
      <c r="H30" s="15" t="str">
        <f>[26]Junho!$I$11</f>
        <v>NO</v>
      </c>
      <c r="I30" s="15" t="str">
        <f>[26]Junho!$I$12</f>
        <v>SE</v>
      </c>
      <c r="J30" s="15" t="str">
        <f>[26]Junho!$I$13</f>
        <v>NE</v>
      </c>
      <c r="K30" s="15" t="str">
        <f>[26]Junho!$I$14</f>
        <v>NO</v>
      </c>
      <c r="L30" s="15" t="str">
        <f>[26]Junho!$I$15</f>
        <v>NO</v>
      </c>
      <c r="M30" s="15" t="str">
        <f>[26]Junho!$I$16</f>
        <v>NO</v>
      </c>
      <c r="N30" s="15" t="str">
        <f>[26]Junho!$I$17</f>
        <v>S</v>
      </c>
      <c r="O30" s="15" t="str">
        <f>[26]Junho!$I$18</f>
        <v>SE</v>
      </c>
      <c r="P30" s="15" t="str">
        <f>[26]Junho!$I$19</f>
        <v>SE</v>
      </c>
      <c r="Q30" s="15" t="str">
        <f>[26]Junho!$I$20</f>
        <v>S</v>
      </c>
      <c r="R30" s="15" t="str">
        <f>[26]Junho!$I$21</f>
        <v>SE</v>
      </c>
      <c r="S30" s="15" t="str">
        <f>[26]Junho!$I$22</f>
        <v>SE</v>
      </c>
      <c r="T30" s="15" t="str">
        <f>[26]Junho!$I$23</f>
        <v>SE</v>
      </c>
      <c r="U30" s="15" t="str">
        <f>[26]Junho!$I$24</f>
        <v>SE</v>
      </c>
      <c r="V30" s="15" t="str">
        <f>[26]Junho!$I$25</f>
        <v>N</v>
      </c>
      <c r="W30" s="15" t="str">
        <f>[26]Junho!$I$26</f>
        <v>NO</v>
      </c>
      <c r="X30" s="15" t="str">
        <f>[26]Junho!$I$27</f>
        <v>N</v>
      </c>
      <c r="Y30" s="15" t="str">
        <f>[26]Junho!$I$28</f>
        <v>NO</v>
      </c>
      <c r="Z30" s="15" t="str">
        <f>[26]Junho!$I$29</f>
        <v>SE</v>
      </c>
      <c r="AA30" s="15" t="str">
        <f>[26]Junho!$I$30</f>
        <v>SE</v>
      </c>
      <c r="AB30" s="15" t="str">
        <f>[26]Junho!$I$31</f>
        <v>N</v>
      </c>
      <c r="AC30" s="15" t="str">
        <f>[26]Junho!$I$32</f>
        <v>SE</v>
      </c>
      <c r="AD30" s="15" t="str">
        <f>[26]Junho!$I$33</f>
        <v>NO</v>
      </c>
      <c r="AE30" s="15" t="str">
        <f>[26]Junho!$I$34</f>
        <v>NO</v>
      </c>
      <c r="AF30" s="85" t="str">
        <f>[26]Junho!$I$35</f>
        <v>SE</v>
      </c>
      <c r="AH30" t="s">
        <v>54</v>
      </c>
    </row>
    <row r="31" spans="1:36" ht="11.25" customHeight="1" x14ac:dyDescent="0.2">
      <c r="A31" s="135" t="s">
        <v>51</v>
      </c>
      <c r="B31" s="15" t="str">
        <f>[27]Junho!$I$5</f>
        <v>L</v>
      </c>
      <c r="C31" s="15" t="str">
        <f>[27]Junho!$I$6</f>
        <v>SO</v>
      </c>
      <c r="D31" s="15" t="str">
        <f>[27]Junho!$I$7</f>
        <v>SO</v>
      </c>
      <c r="E31" s="15" t="str">
        <f>[27]Junho!$I$8</f>
        <v>SO</v>
      </c>
      <c r="F31" s="15" t="str">
        <f>[27]Junho!$I$9</f>
        <v>SO</v>
      </c>
      <c r="G31" s="15" t="str">
        <f>[27]Junho!$I$10</f>
        <v>O</v>
      </c>
      <c r="H31" s="15" t="str">
        <f>[27]Junho!$I$11</f>
        <v>SO</v>
      </c>
      <c r="I31" s="15" t="str">
        <f>[27]Junho!$I$12</f>
        <v>SO</v>
      </c>
      <c r="J31" s="15" t="str">
        <f>[27]Junho!$I$13</f>
        <v>L</v>
      </c>
      <c r="K31" s="15" t="str">
        <f>[27]Junho!$I$14</f>
        <v>L</v>
      </c>
      <c r="L31" s="15" t="str">
        <f>[27]Junho!$I$15</f>
        <v>NE</v>
      </c>
      <c r="M31" s="15" t="str">
        <f>[27]Junho!$I$16</f>
        <v>NO</v>
      </c>
      <c r="N31" s="15" t="str">
        <f>[27]Junho!$I$17</f>
        <v>SO</v>
      </c>
      <c r="O31" s="15" t="str">
        <f>[27]Junho!$I$18</f>
        <v>S</v>
      </c>
      <c r="P31" s="15" t="str">
        <f>[27]Junho!$I$19</f>
        <v>SO</v>
      </c>
      <c r="Q31" s="15" t="str">
        <f>[27]Junho!$I$20</f>
        <v>SO</v>
      </c>
      <c r="R31" s="15" t="str">
        <f>[27]Junho!$I$21</f>
        <v>SE</v>
      </c>
      <c r="S31" s="15" t="str">
        <f>[27]Junho!$I$22</f>
        <v>SE</v>
      </c>
      <c r="T31" s="15" t="str">
        <f>[27]Junho!$I$23</f>
        <v>SE</v>
      </c>
      <c r="U31" s="15" t="str">
        <f>[27]Junho!$I$24</f>
        <v>L</v>
      </c>
      <c r="V31" s="15" t="str">
        <f>[27]Junho!$I$25</f>
        <v>SE</v>
      </c>
      <c r="W31" s="15" t="str">
        <f>[27]Junho!$I$26</f>
        <v>L</v>
      </c>
      <c r="X31" s="15" t="str">
        <f>[27]Junho!$I$27</f>
        <v>L</v>
      </c>
      <c r="Y31" s="15" t="str">
        <f>[27]Junho!$I$28</f>
        <v>L</v>
      </c>
      <c r="Z31" s="15" t="str">
        <f>[27]Junho!$I$29</f>
        <v>L</v>
      </c>
      <c r="AA31" s="15" t="str">
        <f>[27]Junho!$I$30</f>
        <v>L</v>
      </c>
      <c r="AB31" s="15" t="str">
        <f>[27]Junho!$I$31</f>
        <v>L</v>
      </c>
      <c r="AC31" s="15" t="str">
        <f>[27]Junho!$I$32</f>
        <v>L</v>
      </c>
      <c r="AD31" s="15" t="str">
        <f>[27]Junho!$I$33</f>
        <v>L</v>
      </c>
      <c r="AE31" s="15" t="str">
        <f>[27]Junho!$I$34</f>
        <v>N</v>
      </c>
      <c r="AF31" s="133" t="str">
        <f>[27]Junho!$I$35</f>
        <v>L</v>
      </c>
      <c r="AI31" s="19" t="s">
        <v>54</v>
      </c>
    </row>
    <row r="32" spans="1:36" ht="11.25" customHeight="1" x14ac:dyDescent="0.2">
      <c r="A32" s="135" t="s">
        <v>20</v>
      </c>
      <c r="B32" s="14" t="str">
        <f>[28]Junho!$I$5</f>
        <v>N</v>
      </c>
      <c r="C32" s="14" t="str">
        <f>[28]Junho!$I$6</f>
        <v>SO</v>
      </c>
      <c r="D32" s="14" t="str">
        <f>[28]Junho!$I$7</f>
        <v>S</v>
      </c>
      <c r="E32" s="14" t="str">
        <f>[28]Junho!$I$8</f>
        <v>S</v>
      </c>
      <c r="F32" s="14" t="str">
        <f>[28]Junho!$I$9</f>
        <v>S</v>
      </c>
      <c r="G32" s="14" t="str">
        <f>[28]Junho!$I$10</f>
        <v>S</v>
      </c>
      <c r="H32" s="14" t="str">
        <f>[28]Junho!$I$11</f>
        <v>O</v>
      </c>
      <c r="I32" s="14" t="str">
        <f>[28]Junho!$I$12</f>
        <v>S</v>
      </c>
      <c r="J32" s="14" t="str">
        <f>[28]Junho!$I$13</f>
        <v>SO</v>
      </c>
      <c r="K32" s="14" t="str">
        <f>[28]Junho!$I$14</f>
        <v>NE</v>
      </c>
      <c r="L32" s="14" t="str">
        <f>[28]Junho!$I$15</f>
        <v>N</v>
      </c>
      <c r="M32" s="14" t="str">
        <f>[28]Junho!$I$16</f>
        <v>N</v>
      </c>
      <c r="N32" s="14" t="str">
        <f>[28]Junho!$I$17</f>
        <v>S</v>
      </c>
      <c r="O32" s="14" t="str">
        <f>[28]Junho!$I$18</f>
        <v>SO</v>
      </c>
      <c r="P32" s="14" t="str">
        <f>[28]Junho!$I$19</f>
        <v>S</v>
      </c>
      <c r="Q32" s="14" t="str">
        <f>[28]Junho!$I$20</f>
        <v>S</v>
      </c>
      <c r="R32" s="14" t="str">
        <f>[28]Junho!$I$21</f>
        <v>S</v>
      </c>
      <c r="S32" s="14" t="str">
        <f>[28]Junho!$I$22</f>
        <v>S</v>
      </c>
      <c r="T32" s="14" t="str">
        <f>[28]Junho!$I$23</f>
        <v>S</v>
      </c>
      <c r="U32" s="14" t="str">
        <f>[28]Junho!$I$24</f>
        <v>S</v>
      </c>
      <c r="V32" s="14" t="str">
        <f>[28]Junho!$I$25</f>
        <v>NE</v>
      </c>
      <c r="W32" s="14" t="str">
        <f>[28]Junho!$I$26</f>
        <v>NE</v>
      </c>
      <c r="X32" s="14" t="str">
        <f>[28]Junho!$I$27</f>
        <v>NE</v>
      </c>
      <c r="Y32" s="14" t="str">
        <f>[28]Junho!$I$28</f>
        <v>N</v>
      </c>
      <c r="Z32" s="14" t="str">
        <f>[28]Junho!$I$29</f>
        <v>N</v>
      </c>
      <c r="AA32" s="14" t="str">
        <f>[28]Junho!$I$30</f>
        <v>N</v>
      </c>
      <c r="AB32" s="14" t="str">
        <f>[28]Junho!$I$31</f>
        <v>NE</v>
      </c>
      <c r="AC32" s="14" t="str">
        <f>[28]Junho!$I$32</f>
        <v>NE</v>
      </c>
      <c r="AD32" s="14" t="str">
        <f>[28]Junho!$I$33</f>
        <v>NE</v>
      </c>
      <c r="AE32" s="14" t="str">
        <f>[28]Junho!$I$34</f>
        <v>N</v>
      </c>
      <c r="AF32" s="86" t="str">
        <f>[28]Junho!$I$35</f>
        <v>S</v>
      </c>
      <c r="AI32" s="19"/>
    </row>
    <row r="33" spans="1:35" ht="11.25" customHeight="1" x14ac:dyDescent="0.2">
      <c r="A33" s="51" t="s">
        <v>147</v>
      </c>
      <c r="B33" s="14" t="str">
        <f>[29]Junho!$I$5</f>
        <v>NE</v>
      </c>
      <c r="C33" s="14" t="str">
        <f>[29]Junho!$I$6</f>
        <v>SO</v>
      </c>
      <c r="D33" s="14" t="str">
        <f>[29]Junho!$I$7</f>
        <v>SO</v>
      </c>
      <c r="E33" s="14" t="str">
        <f>[29]Junho!$I$8</f>
        <v>SO</v>
      </c>
      <c r="F33" s="14" t="str">
        <f>[29]Junho!$I$9</f>
        <v>SO</v>
      </c>
      <c r="G33" s="14" t="str">
        <f>[29]Junho!$I$10</f>
        <v>S</v>
      </c>
      <c r="H33" s="14" t="str">
        <f>[29]Junho!$I$11</f>
        <v>SO</v>
      </c>
      <c r="I33" s="14" t="str">
        <f>[29]Junho!$I$12</f>
        <v>O</v>
      </c>
      <c r="J33" s="14" t="str">
        <f>[29]Junho!$I$13</f>
        <v>L</v>
      </c>
      <c r="K33" s="14" t="str">
        <f>[29]Junho!$I$14</f>
        <v>NE</v>
      </c>
      <c r="L33" s="14" t="str">
        <f>[29]Junho!$I$15</f>
        <v>NO</v>
      </c>
      <c r="M33" s="14" t="str">
        <f>[29]Junho!$I$16</f>
        <v>N</v>
      </c>
      <c r="N33" s="14" t="str">
        <f>[29]Junho!$I$17</f>
        <v>*</v>
      </c>
      <c r="O33" s="14" t="str">
        <f>[29]Junho!$I$18</f>
        <v>*</v>
      </c>
      <c r="P33" s="14" t="str">
        <f>[29]Junho!$I$19</f>
        <v>*</v>
      </c>
      <c r="Q33" s="14" t="str">
        <f>[29]Junho!$I$20</f>
        <v>*</v>
      </c>
      <c r="R33" s="14" t="str">
        <f>[29]Junho!$I$21</f>
        <v>*</v>
      </c>
      <c r="S33" s="14" t="str">
        <f>[29]Junho!$I$22</f>
        <v>*</v>
      </c>
      <c r="T33" s="14" t="str">
        <f>[29]Junho!$I$23</f>
        <v>*</v>
      </c>
      <c r="U33" s="14" t="str">
        <f>[29]Junho!$I$24</f>
        <v>*</v>
      </c>
      <c r="V33" s="14" t="str">
        <f>[29]Junho!$I$25</f>
        <v>*</v>
      </c>
      <c r="W33" s="14" t="str">
        <f>[29]Junho!$I$26</f>
        <v>*</v>
      </c>
      <c r="X33" s="14" t="str">
        <f>[29]Junho!$I$27</f>
        <v>*</v>
      </c>
      <c r="Y33" s="14" t="str">
        <f>[29]Junho!$I$28</f>
        <v>*</v>
      </c>
      <c r="Z33" s="14" t="str">
        <f>[29]Junho!$I$29</f>
        <v>*</v>
      </c>
      <c r="AA33" s="14" t="str">
        <f>[29]Junho!$I$30</f>
        <v>*</v>
      </c>
      <c r="AB33" s="14" t="str">
        <f>[29]Junho!$I$31</f>
        <v>*</v>
      </c>
      <c r="AC33" s="14" t="str">
        <f>[29]Junho!$I$32</f>
        <v>*</v>
      </c>
      <c r="AD33" s="14" t="str">
        <f>[29]Junho!$I$33</f>
        <v>*</v>
      </c>
      <c r="AE33" s="14" t="str">
        <f>[29]Junho!$I$34</f>
        <v>*</v>
      </c>
      <c r="AF33" s="86" t="str">
        <f>[29]Junho!$I$35</f>
        <v>SO</v>
      </c>
      <c r="AI33" s="19"/>
    </row>
    <row r="34" spans="1:35" ht="11.25" customHeight="1" x14ac:dyDescent="0.2">
      <c r="A34" s="51" t="s">
        <v>148</v>
      </c>
      <c r="B34" s="13" t="str">
        <f>[30]Junho!$I$5</f>
        <v>NO</v>
      </c>
      <c r="C34" s="13" t="str">
        <f>[30]Junho!$I$6</f>
        <v>SO</v>
      </c>
      <c r="D34" s="13" t="str">
        <f>[30]Junho!$I$7</f>
        <v>SO</v>
      </c>
      <c r="E34" s="13" t="str">
        <f>[30]Junho!$I$8</f>
        <v>O</v>
      </c>
      <c r="F34" s="13" t="str">
        <f>[30]Junho!$I$9</f>
        <v>SO</v>
      </c>
      <c r="G34" s="13" t="str">
        <f>[30]Junho!$I$10</f>
        <v>SE</v>
      </c>
      <c r="H34" s="13" t="str">
        <f>[30]Junho!$I$11</f>
        <v>SO</v>
      </c>
      <c r="I34" s="13" t="str">
        <f>[30]Junho!$I$12</f>
        <v>L</v>
      </c>
      <c r="J34" s="13" t="str">
        <f>[30]Junho!$I$13</f>
        <v>NE</v>
      </c>
      <c r="K34" s="13" t="str">
        <f>[30]Junho!$I$14</f>
        <v>NE</v>
      </c>
      <c r="L34" s="13" t="str">
        <f>[30]Junho!$I$15</f>
        <v>N</v>
      </c>
      <c r="M34" s="13" t="str">
        <f>[30]Junho!$I$16</f>
        <v>NO</v>
      </c>
      <c r="N34" s="13" t="str">
        <f>[30]Junho!$I$17</f>
        <v>*</v>
      </c>
      <c r="O34" s="13" t="str">
        <f>[30]Junho!$I$18</f>
        <v>*</v>
      </c>
      <c r="P34" s="13" t="str">
        <f>[30]Junho!$I$19</f>
        <v>*</v>
      </c>
      <c r="Q34" s="13" t="str">
        <f>[30]Junho!$I$20</f>
        <v>*</v>
      </c>
      <c r="R34" s="13" t="str">
        <f>[30]Junho!$I$21</f>
        <v>*</v>
      </c>
      <c r="S34" s="13" t="str">
        <f>[30]Junho!$I$22</f>
        <v>*</v>
      </c>
      <c r="T34" s="14" t="str">
        <f>[30]Junho!$I$23</f>
        <v>*</v>
      </c>
      <c r="U34" s="14" t="str">
        <f>[30]Junho!$I$24</f>
        <v>*</v>
      </c>
      <c r="V34" s="14" t="str">
        <f>[30]Junho!$I$25</f>
        <v>*</v>
      </c>
      <c r="W34" s="14" t="str">
        <f>[30]Junho!$I$26</f>
        <v>*</v>
      </c>
      <c r="X34" s="14" t="str">
        <f>[30]Junho!$I$27</f>
        <v>*</v>
      </c>
      <c r="Y34" s="14" t="str">
        <f>[30]Junho!$I$28</f>
        <v>*</v>
      </c>
      <c r="Z34" s="14" t="str">
        <f>[30]Junho!$I$29</f>
        <v>*</v>
      </c>
      <c r="AA34" s="14" t="str">
        <f>[30]Junho!$I$30</f>
        <v>*</v>
      </c>
      <c r="AB34" s="14" t="str">
        <f>[30]Junho!$I$31</f>
        <v>*</v>
      </c>
      <c r="AC34" s="14" t="str">
        <f>[30]Junho!$I$32</f>
        <v>*</v>
      </c>
      <c r="AD34" s="14" t="str">
        <f>[30]Junho!$I$33</f>
        <v>*</v>
      </c>
      <c r="AE34" s="14" t="str">
        <f>[30]Junho!$I$34</f>
        <v>*</v>
      </c>
      <c r="AF34" s="86" t="str">
        <f>[30]Junho!$I$35</f>
        <v>SO</v>
      </c>
      <c r="AI34" s="19"/>
    </row>
    <row r="35" spans="1:35" ht="11.25" customHeight="1" x14ac:dyDescent="0.2">
      <c r="A35" s="51" t="s">
        <v>149</v>
      </c>
      <c r="B35" s="13" t="str">
        <f>[31]Junho!$I$5</f>
        <v>NE</v>
      </c>
      <c r="C35" s="13" t="str">
        <f>[31]Junho!$I$6</f>
        <v>O</v>
      </c>
      <c r="D35" s="13" t="str">
        <f>[31]Junho!$I$7</f>
        <v>SE</v>
      </c>
      <c r="E35" s="13" t="str">
        <f>[31]Junho!$I$8</f>
        <v>SE</v>
      </c>
      <c r="F35" s="13" t="str">
        <f>[31]Junho!$I$9</f>
        <v>SE</v>
      </c>
      <c r="G35" s="13" t="str">
        <f>[31]Junho!$I$10</f>
        <v>O</v>
      </c>
      <c r="H35" s="13" t="str">
        <f>[31]Junho!$I$11</f>
        <v>O</v>
      </c>
      <c r="I35" s="13" t="str">
        <f>[31]Junho!$I$12</f>
        <v>SE</v>
      </c>
      <c r="J35" s="13" t="str">
        <f>[31]Junho!$I$13</f>
        <v>SE</v>
      </c>
      <c r="K35" s="13" t="str">
        <f>[31]Junho!$I$14</f>
        <v>NO</v>
      </c>
      <c r="L35" s="13" t="str">
        <f>[31]Junho!$I$15</f>
        <v>NO</v>
      </c>
      <c r="M35" s="13" t="str">
        <f>[31]Junho!$I$16</f>
        <v>NO</v>
      </c>
      <c r="N35" s="13" t="str">
        <f>[31]Junho!$I$17</f>
        <v>*</v>
      </c>
      <c r="O35" s="13" t="str">
        <f>[31]Junho!$I$18</f>
        <v>*</v>
      </c>
      <c r="P35" s="13" t="str">
        <f>[31]Junho!$I$19</f>
        <v>*</v>
      </c>
      <c r="Q35" s="13" t="str">
        <f>[31]Junho!$I$20</f>
        <v>*</v>
      </c>
      <c r="R35" s="13" t="str">
        <f>[31]Junho!$I$21</f>
        <v>*</v>
      </c>
      <c r="S35" s="13" t="str">
        <f>[31]Junho!$I$22</f>
        <v>*</v>
      </c>
      <c r="T35" s="14" t="str">
        <f>[31]Junho!$I$23</f>
        <v>*</v>
      </c>
      <c r="U35" s="14" t="str">
        <f>[31]Junho!$I$24</f>
        <v>*</v>
      </c>
      <c r="V35" s="14" t="str">
        <f>[31]Junho!$I$25</f>
        <v>*</v>
      </c>
      <c r="W35" s="14" t="str">
        <f>[31]Junho!$I$26</f>
        <v>*</v>
      </c>
      <c r="X35" s="14" t="str">
        <f>[31]Junho!$I$27</f>
        <v>*</v>
      </c>
      <c r="Y35" s="14" t="str">
        <f>[31]Junho!$I$28</f>
        <v>*</v>
      </c>
      <c r="Z35" s="14" t="str">
        <f>[31]Junho!$I$29</f>
        <v>*</v>
      </c>
      <c r="AA35" s="14" t="str">
        <f>[31]Junho!$I$30</f>
        <v>*</v>
      </c>
      <c r="AB35" s="14" t="str">
        <f>[31]Junho!$I$31</f>
        <v>*</v>
      </c>
      <c r="AC35" s="14" t="str">
        <f>[31]Junho!$I$32</f>
        <v>*</v>
      </c>
      <c r="AD35" s="14" t="str">
        <f>[31]Junho!$I$33</f>
        <v>*</v>
      </c>
      <c r="AE35" s="14" t="str">
        <f>[31]Junho!$I$34</f>
        <v>*</v>
      </c>
      <c r="AF35" s="86" t="str">
        <f>[31]Junho!$I$35</f>
        <v>SE</v>
      </c>
      <c r="AI35" s="19"/>
    </row>
    <row r="36" spans="1:35" ht="11.25" customHeight="1" x14ac:dyDescent="0.2">
      <c r="A36" s="51" t="s">
        <v>150</v>
      </c>
      <c r="B36" s="13" t="str">
        <f>[32]Junho!$I$5</f>
        <v>*</v>
      </c>
      <c r="C36" s="13" t="str">
        <f>[32]Junho!$I$6</f>
        <v>*</v>
      </c>
      <c r="D36" s="13" t="str">
        <f>[32]Junho!$I$7</f>
        <v>*</v>
      </c>
      <c r="E36" s="13" t="str">
        <f>[32]Junho!$I$8</f>
        <v>*</v>
      </c>
      <c r="F36" s="13" t="str">
        <f>[32]Junho!$I$9</f>
        <v>*</v>
      </c>
      <c r="G36" s="13" t="str">
        <f>[32]Junho!$I$10</f>
        <v>*</v>
      </c>
      <c r="H36" s="13" t="str">
        <f>[32]Junho!$I$11</f>
        <v>*</v>
      </c>
      <c r="I36" s="13" t="str">
        <f>[32]Junho!$I$12</f>
        <v>*</v>
      </c>
      <c r="J36" s="13" t="str">
        <f>[32]Junho!$I$13</f>
        <v>*</v>
      </c>
      <c r="K36" s="13" t="str">
        <f>[32]Junho!$I$14</f>
        <v>*</v>
      </c>
      <c r="L36" s="13" t="str">
        <f>[32]Junho!$I$15</f>
        <v>*</v>
      </c>
      <c r="M36" s="13" t="str">
        <f>[32]Junho!$I$16</f>
        <v>*</v>
      </c>
      <c r="N36" s="13" t="str">
        <f>[32]Junho!$I$17</f>
        <v>*</v>
      </c>
      <c r="O36" s="13" t="str">
        <f>[32]Junho!$I$18</f>
        <v>*</v>
      </c>
      <c r="P36" s="13" t="str">
        <f>[32]Junho!$I$19</f>
        <v>*</v>
      </c>
      <c r="Q36" s="13" t="str">
        <f>[32]Junho!$I$20</f>
        <v>*</v>
      </c>
      <c r="R36" s="13" t="str">
        <f>[32]Junho!$I$21</f>
        <v>*</v>
      </c>
      <c r="S36" s="13" t="str">
        <f>[32]Junho!$I$22</f>
        <v>*</v>
      </c>
      <c r="T36" s="14" t="str">
        <f>[32]Junho!$I$23</f>
        <v>*</v>
      </c>
      <c r="U36" s="14" t="str">
        <f>[32]Junho!$I$24</f>
        <v>*</v>
      </c>
      <c r="V36" s="14" t="str">
        <f>[32]Junho!$I$25</f>
        <v>*</v>
      </c>
      <c r="W36" s="14" t="str">
        <f>[32]Junho!$I$26</f>
        <v>*</v>
      </c>
      <c r="X36" s="14" t="str">
        <f>[32]Junho!$I$27</f>
        <v>*</v>
      </c>
      <c r="Y36" s="14" t="str">
        <f>[32]Junho!$I$28</f>
        <v>*</v>
      </c>
      <c r="Z36" s="14" t="str">
        <f>[32]Junho!$I$29</f>
        <v>*</v>
      </c>
      <c r="AA36" s="14" t="str">
        <f>[32]Junho!$I$30</f>
        <v>*</v>
      </c>
      <c r="AB36" s="14" t="str">
        <f>[32]Junho!$I$31</f>
        <v>*</v>
      </c>
      <c r="AC36" s="14" t="str">
        <f>[32]Junho!$I$32</f>
        <v>*</v>
      </c>
      <c r="AD36" s="14" t="str">
        <f>[32]Junho!$I$33</f>
        <v>*</v>
      </c>
      <c r="AE36" s="14" t="str">
        <f>[32]Junho!$I$34</f>
        <v>*</v>
      </c>
      <c r="AF36" s="86" t="str">
        <f>[32]Junho!$I$35</f>
        <v>*</v>
      </c>
      <c r="AI36" s="19"/>
    </row>
    <row r="37" spans="1:35" ht="11.25" customHeight="1" x14ac:dyDescent="0.2">
      <c r="A37" s="51" t="s">
        <v>151</v>
      </c>
      <c r="B37" s="15" t="str">
        <f>[33]Junho!$I$5</f>
        <v>SE</v>
      </c>
      <c r="C37" s="15" t="str">
        <f>[33]Junho!$I$6</f>
        <v>SO</v>
      </c>
      <c r="D37" s="15" t="str">
        <f>[33]Junho!$I$7</f>
        <v>O</v>
      </c>
      <c r="E37" s="15" t="str">
        <f>[33]Junho!$I$8</f>
        <v>SO</v>
      </c>
      <c r="F37" s="15" t="str">
        <f>[33]Junho!$I$9</f>
        <v>SO</v>
      </c>
      <c r="G37" s="15" t="str">
        <f>[33]Junho!$I$10</f>
        <v>SO</v>
      </c>
      <c r="H37" s="15" t="str">
        <f>[33]Junho!$I$11</f>
        <v>O</v>
      </c>
      <c r="I37" s="15" t="str">
        <f>[33]Junho!$I$12</f>
        <v>O</v>
      </c>
      <c r="J37" s="15" t="str">
        <f>[33]Junho!$I$13</f>
        <v>SE</v>
      </c>
      <c r="K37" s="15" t="str">
        <f>[33]Junho!$I$14</f>
        <v>L</v>
      </c>
      <c r="L37" s="15" t="str">
        <f>[33]Junho!$I$15</f>
        <v>SE</v>
      </c>
      <c r="M37" s="15" t="str">
        <f>[33]Junho!$I$16</f>
        <v>N</v>
      </c>
      <c r="N37" s="15" t="str">
        <f>[33]Junho!$I$17</f>
        <v>*</v>
      </c>
      <c r="O37" s="15" t="str">
        <f>[33]Junho!$I$18</f>
        <v>*</v>
      </c>
      <c r="P37" s="15" t="str">
        <f>[33]Junho!$I$19</f>
        <v>*</v>
      </c>
      <c r="Q37" s="15" t="str">
        <f>[33]Junho!$I$20</f>
        <v>*</v>
      </c>
      <c r="R37" s="15" t="str">
        <f>[33]Junho!$I$21</f>
        <v>*</v>
      </c>
      <c r="S37" s="15" t="str">
        <f>[33]Junho!$I$22</f>
        <v>*</v>
      </c>
      <c r="T37" s="14" t="str">
        <f>[33]Junho!$I$23</f>
        <v>*</v>
      </c>
      <c r="U37" s="14" t="str">
        <f>[33]Junho!$I$24</f>
        <v>*</v>
      </c>
      <c r="V37" s="14" t="str">
        <f>[33]Junho!$I$25</f>
        <v>*</v>
      </c>
      <c r="W37" s="14" t="str">
        <f>[33]Junho!$I$26</f>
        <v>*</v>
      </c>
      <c r="X37" s="14" t="str">
        <f>[33]Junho!$I$27</f>
        <v>*</v>
      </c>
      <c r="Y37" s="14" t="str">
        <f>[33]Junho!$I$28</f>
        <v>*</v>
      </c>
      <c r="Z37" s="14" t="str">
        <f>[33]Junho!$I$29</f>
        <v>*</v>
      </c>
      <c r="AA37" s="14" t="str">
        <f>[33]Junho!$I$30</f>
        <v>*</v>
      </c>
      <c r="AB37" s="14" t="str">
        <f>[33]Junho!$I$31</f>
        <v>*</v>
      </c>
      <c r="AC37" s="14" t="str">
        <f>[33]Junho!$I$32</f>
        <v>*</v>
      </c>
      <c r="AD37" s="14" t="str">
        <f>[33]Junho!$I$33</f>
        <v>*</v>
      </c>
      <c r="AE37" s="14" t="str">
        <f>[33]Junho!$I$34</f>
        <v>*</v>
      </c>
      <c r="AF37" s="86" t="str">
        <f>[33]Junho!$I$35</f>
        <v>SO</v>
      </c>
      <c r="AI37" s="19"/>
    </row>
    <row r="38" spans="1:35" ht="11.25" customHeight="1" x14ac:dyDescent="0.2">
      <c r="A38" s="51" t="s">
        <v>152</v>
      </c>
      <c r="B38" s="15" t="str">
        <f>[34]Junho!$I$5</f>
        <v>NO</v>
      </c>
      <c r="C38" s="15" t="str">
        <f>[34]Junho!$I$6</f>
        <v>SO</v>
      </c>
      <c r="D38" s="15" t="str">
        <f>[34]Junho!$I$7</f>
        <v>S</v>
      </c>
      <c r="E38" s="15" t="str">
        <f>[34]Junho!$I$8</f>
        <v>S</v>
      </c>
      <c r="F38" s="15" t="str">
        <f>[34]Junho!$I$9</f>
        <v>S</v>
      </c>
      <c r="G38" s="15" t="str">
        <f>[34]Junho!$I$10</f>
        <v>S</v>
      </c>
      <c r="H38" s="15" t="str">
        <f>[34]Junho!$I$11</f>
        <v>SO</v>
      </c>
      <c r="I38" s="15" t="str">
        <f>[34]Junho!$I$12</f>
        <v>SO</v>
      </c>
      <c r="J38" s="15" t="str">
        <f>[34]Junho!$I$13</f>
        <v>NE</v>
      </c>
      <c r="K38" s="15" t="str">
        <f>[34]Junho!$I$14</f>
        <v>NE</v>
      </c>
      <c r="L38" s="15" t="str">
        <f>[34]Junho!$I$15</f>
        <v>N</v>
      </c>
      <c r="M38" s="15" t="str">
        <f>[34]Junho!$I$16</f>
        <v>N</v>
      </c>
      <c r="N38" s="15" t="str">
        <f>[34]Junho!$I$17</f>
        <v>*</v>
      </c>
      <c r="O38" s="15" t="str">
        <f>[34]Junho!$I$18</f>
        <v>*</v>
      </c>
      <c r="P38" s="15" t="str">
        <f>[34]Junho!$I$19</f>
        <v>*</v>
      </c>
      <c r="Q38" s="15" t="str">
        <f>[34]Junho!$I$20</f>
        <v>*</v>
      </c>
      <c r="R38" s="15" t="str">
        <f>[34]Junho!$I$21</f>
        <v>*</v>
      </c>
      <c r="S38" s="15" t="str">
        <f>[34]Junho!$I$22</f>
        <v>*</v>
      </c>
      <c r="T38" s="14" t="str">
        <f>[34]Junho!$I$23</f>
        <v>*</v>
      </c>
      <c r="U38" s="14" t="str">
        <f>[34]Junho!$I$24</f>
        <v>*</v>
      </c>
      <c r="V38" s="15" t="str">
        <f>[34]Junho!$I$25</f>
        <v>*</v>
      </c>
      <c r="W38" s="14" t="str">
        <f>[34]Junho!$I$26</f>
        <v>*</v>
      </c>
      <c r="X38" s="14" t="str">
        <f>[34]Junho!$I$27</f>
        <v>*</v>
      </c>
      <c r="Y38" s="14" t="str">
        <f>[34]Junho!$I$28</f>
        <v>*</v>
      </c>
      <c r="Z38" s="14" t="str">
        <f>[34]Junho!$I$29</f>
        <v>*</v>
      </c>
      <c r="AA38" s="14" t="str">
        <f>[34]Junho!$I$30</f>
        <v>*</v>
      </c>
      <c r="AB38" s="14" t="str">
        <f>[34]Junho!$I$31</f>
        <v>*</v>
      </c>
      <c r="AC38" s="14" t="str">
        <f>[34]Junho!$I$32</f>
        <v>*</v>
      </c>
      <c r="AD38" s="14" t="str">
        <f>[34]Junho!$I$33</f>
        <v>*</v>
      </c>
      <c r="AE38" s="14" t="str">
        <f>[34]Junho!$I$34</f>
        <v>*</v>
      </c>
      <c r="AF38" s="86" t="str">
        <f>[34]Junho!$I$35</f>
        <v>S</v>
      </c>
      <c r="AI38" s="19"/>
    </row>
    <row r="39" spans="1:35" ht="11.25" customHeight="1" x14ac:dyDescent="0.2">
      <c r="A39" s="51" t="s">
        <v>153</v>
      </c>
      <c r="B39" s="15" t="str">
        <f>[35]Junho!$I$5</f>
        <v>NO</v>
      </c>
      <c r="C39" s="15" t="str">
        <f>[35]Junho!$I$6</f>
        <v>S</v>
      </c>
      <c r="D39" s="15" t="str">
        <f>[35]Junho!$I$7</f>
        <v>S</v>
      </c>
      <c r="E39" s="15" t="str">
        <f>[35]Junho!$I$8</f>
        <v>S</v>
      </c>
      <c r="F39" s="15" t="str">
        <f>[35]Junho!$I$9</f>
        <v>S</v>
      </c>
      <c r="G39" s="15" t="str">
        <f>[35]Junho!$I$10</f>
        <v>S</v>
      </c>
      <c r="H39" s="15" t="str">
        <f>[35]Junho!$I$11</f>
        <v>SO</v>
      </c>
      <c r="I39" s="15" t="str">
        <f>[35]Junho!$I$12</f>
        <v>S</v>
      </c>
      <c r="J39" s="15" t="str">
        <f>[35]Junho!$I$13</f>
        <v>L</v>
      </c>
      <c r="K39" s="15" t="str">
        <f>[35]Junho!$I$14</f>
        <v>S</v>
      </c>
      <c r="L39" s="15" t="str">
        <f>[35]Junho!$I$15</f>
        <v>NO</v>
      </c>
      <c r="M39" s="15" t="str">
        <f>[35]Junho!$I$16</f>
        <v>NO</v>
      </c>
      <c r="N39" s="15" t="str">
        <f>[35]Junho!$I$17</f>
        <v>S</v>
      </c>
      <c r="O39" s="15" t="str">
        <f>[35]Junho!$I$18</f>
        <v>SE</v>
      </c>
      <c r="P39" s="15" t="str">
        <f>[35]Junho!$I$19</f>
        <v>S</v>
      </c>
      <c r="Q39" s="15" t="str">
        <f>[35]Junho!$I$20</f>
        <v>S</v>
      </c>
      <c r="R39" s="15" t="str">
        <f>[35]Junho!$I$21</f>
        <v>S</v>
      </c>
      <c r="S39" s="15" t="str">
        <f>[35]Junho!$I$22</f>
        <v>S</v>
      </c>
      <c r="T39" s="14" t="str">
        <f>[35]Junho!$I$23</f>
        <v>S</v>
      </c>
      <c r="U39" s="14" t="str">
        <f>[35]Junho!$I$24</f>
        <v>L</v>
      </c>
      <c r="V39" s="14" t="str">
        <f>[35]Junho!$I$25</f>
        <v>S</v>
      </c>
      <c r="W39" s="14" t="str">
        <f>[35]Junho!$I$26</f>
        <v>S</v>
      </c>
      <c r="X39" s="14" t="str">
        <f>[35]Junho!$I$27</f>
        <v>S</v>
      </c>
      <c r="Y39" s="14" t="str">
        <f>[35]Junho!$I$28</f>
        <v>S</v>
      </c>
      <c r="Z39" s="14" t="str">
        <f>[35]Junho!$I$29</f>
        <v>S</v>
      </c>
      <c r="AA39" s="14" t="str">
        <f>[35]Junho!$I$30</f>
        <v>S</v>
      </c>
      <c r="AB39" s="14" t="str">
        <f>[35]Junho!$I$31</f>
        <v>S</v>
      </c>
      <c r="AC39" s="14" t="str">
        <f>[35]Junho!$I$32</f>
        <v>S</v>
      </c>
      <c r="AD39" s="14" t="str">
        <f>[35]Junho!$I$33</f>
        <v>S</v>
      </c>
      <c r="AE39" s="14" t="str">
        <f>[35]Junho!$I$34</f>
        <v>S</v>
      </c>
      <c r="AF39" s="86" t="str">
        <f>[35]Junho!$I$35</f>
        <v>S</v>
      </c>
      <c r="AI39" s="19"/>
    </row>
    <row r="40" spans="1:35" ht="11.25" customHeight="1" x14ac:dyDescent="0.2">
      <c r="A40" s="51" t="s">
        <v>154</v>
      </c>
      <c r="B40" s="15" t="str">
        <f>[36]Junho!$I$5</f>
        <v>*</v>
      </c>
      <c r="C40" s="15" t="str">
        <f>[36]Junho!$I$6</f>
        <v>*</v>
      </c>
      <c r="D40" s="15" t="str">
        <f>[36]Junho!$I$7</f>
        <v>*</v>
      </c>
      <c r="E40" s="15" t="str">
        <f>[36]Junho!$I$8</f>
        <v>*</v>
      </c>
      <c r="F40" s="15" t="str">
        <f>[36]Junho!$I$9</f>
        <v>*</v>
      </c>
      <c r="G40" s="15" t="str">
        <f>[36]Junho!$I$10</f>
        <v>*</v>
      </c>
      <c r="H40" s="15" t="str">
        <f>[36]Junho!$I$11</f>
        <v>*</v>
      </c>
      <c r="I40" s="15" t="str">
        <f>[36]Junho!$I$12</f>
        <v>*</v>
      </c>
      <c r="J40" s="15" t="str">
        <f>[36]Junho!$I$13</f>
        <v>*</v>
      </c>
      <c r="K40" s="15" t="str">
        <f>[36]Junho!$I$14</f>
        <v>*</v>
      </c>
      <c r="L40" s="15" t="str">
        <f>[36]Junho!$I$15</f>
        <v>*</v>
      </c>
      <c r="M40" s="15" t="str">
        <f>[36]Junho!$I$16</f>
        <v>*</v>
      </c>
      <c r="N40" s="15" t="str">
        <f>[36]Junho!$I$17</f>
        <v>*</v>
      </c>
      <c r="O40" s="15" t="str">
        <f>[36]Junho!$I$18</f>
        <v>*</v>
      </c>
      <c r="P40" s="15" t="str">
        <f>[36]Junho!$I$19</f>
        <v>*</v>
      </c>
      <c r="Q40" s="15" t="str">
        <f>[36]Junho!$I$20</f>
        <v>*</v>
      </c>
      <c r="R40" s="15" t="str">
        <f>[36]Junho!$I$21</f>
        <v>*</v>
      </c>
      <c r="S40" s="15" t="str">
        <f>[36]Junho!$I$22</f>
        <v>*</v>
      </c>
      <c r="T40" s="14" t="str">
        <f>[36]Junho!$I$23</f>
        <v>*</v>
      </c>
      <c r="U40" s="14" t="str">
        <f>[36]Junho!$I$24</f>
        <v>*</v>
      </c>
      <c r="V40" s="14" t="str">
        <f>[36]Junho!$I$25</f>
        <v>*</v>
      </c>
      <c r="W40" s="14" t="str">
        <f>[36]Junho!$I$26</f>
        <v>*</v>
      </c>
      <c r="X40" s="14" t="str">
        <f>[36]Junho!$I$27</f>
        <v>*</v>
      </c>
      <c r="Y40" s="14" t="str">
        <f>[36]Junho!$I$28</f>
        <v>*</v>
      </c>
      <c r="Z40" s="14" t="str">
        <f>[36]Junho!$I$29</f>
        <v>*</v>
      </c>
      <c r="AA40" s="14" t="str">
        <f>[36]Junho!$I$30</f>
        <v>*</v>
      </c>
      <c r="AB40" s="14" t="str">
        <f>[36]Junho!$I$31</f>
        <v>*</v>
      </c>
      <c r="AC40" s="14" t="str">
        <f>[36]Junho!$I$32</f>
        <v>*</v>
      </c>
      <c r="AD40" s="14" t="str">
        <f>[36]Junho!$I$33</f>
        <v>*</v>
      </c>
      <c r="AE40" s="14" t="str">
        <f>[36]Junho!$I$34</f>
        <v>*</v>
      </c>
      <c r="AF40" s="86" t="str">
        <f>[36]Junho!$I$35</f>
        <v>*</v>
      </c>
      <c r="AI40" s="19"/>
    </row>
    <row r="41" spans="1:35" ht="11.25" customHeight="1" x14ac:dyDescent="0.2">
      <c r="A41" s="51" t="s">
        <v>155</v>
      </c>
      <c r="B41" s="14" t="str">
        <f>[37]Junho!$I$5</f>
        <v>L</v>
      </c>
      <c r="C41" s="14" t="str">
        <f>[37]Junho!$I$6</f>
        <v>SO</v>
      </c>
      <c r="D41" s="14" t="str">
        <f>[37]Junho!$I$7</f>
        <v>SO</v>
      </c>
      <c r="E41" s="14" t="str">
        <f>[37]Junho!$I$8</f>
        <v>SO</v>
      </c>
      <c r="F41" s="14" t="str">
        <f>[37]Junho!$I$9</f>
        <v>S</v>
      </c>
      <c r="G41" s="14" t="str">
        <f>[37]Junho!$I$10</f>
        <v>S</v>
      </c>
      <c r="H41" s="14" t="str">
        <f>[37]Junho!$I$11</f>
        <v>SO</v>
      </c>
      <c r="I41" s="14" t="str">
        <f>[37]Junho!$I$12</f>
        <v>NE</v>
      </c>
      <c r="J41" s="14" t="str">
        <f>[37]Junho!$I$13</f>
        <v>NE</v>
      </c>
      <c r="K41" s="14" t="str">
        <f>[37]Junho!$I$14</f>
        <v>NE</v>
      </c>
      <c r="L41" s="14" t="str">
        <f>[37]Junho!$I$15</f>
        <v>N</v>
      </c>
      <c r="M41" s="14" t="str">
        <f>[37]Junho!$I$16</f>
        <v>N</v>
      </c>
      <c r="N41" s="14" t="str">
        <f>[37]Junho!$I$17</f>
        <v>*</v>
      </c>
      <c r="O41" s="14" t="str">
        <f>[37]Junho!$I$18</f>
        <v>*</v>
      </c>
      <c r="P41" s="14" t="str">
        <f>[37]Junho!$I$19</f>
        <v>*</v>
      </c>
      <c r="Q41" s="14" t="str">
        <f>[37]Junho!$I$20</f>
        <v>*</v>
      </c>
      <c r="R41" s="14" t="str">
        <f>[37]Junho!$I$21</f>
        <v>*</v>
      </c>
      <c r="S41" s="14" t="str">
        <f>[37]Junho!$I$22</f>
        <v>*</v>
      </c>
      <c r="T41" s="14" t="str">
        <f>[37]Junho!$I$23</f>
        <v>*</v>
      </c>
      <c r="U41" s="14" t="str">
        <f>[37]Junho!$I$24</f>
        <v>*</v>
      </c>
      <c r="V41" s="14" t="str">
        <f>[37]Junho!$I$25</f>
        <v>*</v>
      </c>
      <c r="W41" s="14" t="str">
        <f>[37]Junho!$I$26</f>
        <v>*</v>
      </c>
      <c r="X41" s="14" t="str">
        <f>[37]Junho!$I$27</f>
        <v>*</v>
      </c>
      <c r="Y41" s="14" t="str">
        <f>[37]Junho!$I$28</f>
        <v>*</v>
      </c>
      <c r="Z41" s="14" t="str">
        <f>[37]Junho!$I$29</f>
        <v>*</v>
      </c>
      <c r="AA41" s="14" t="str">
        <f>[37]Junho!$I$30</f>
        <v>*</v>
      </c>
      <c r="AB41" s="14" t="str">
        <f>[37]Junho!$I$31</f>
        <v>*</v>
      </c>
      <c r="AC41" s="14" t="str">
        <f>[37]Junho!$I$32</f>
        <v>*</v>
      </c>
      <c r="AD41" s="14" t="str">
        <f>[37]Junho!$I$33</f>
        <v>*</v>
      </c>
      <c r="AE41" s="14" t="str">
        <f>[37]Junho!$I$34</f>
        <v>*</v>
      </c>
      <c r="AF41" s="86" t="str">
        <f>[37]Junho!$I$35</f>
        <v>SO</v>
      </c>
      <c r="AI41" s="19"/>
    </row>
    <row r="42" spans="1:35" ht="11.25" customHeight="1" x14ac:dyDescent="0.2">
      <c r="A42" s="51" t="s">
        <v>156</v>
      </c>
      <c r="B42" s="14" t="str">
        <f>[38]Junho!$I$5</f>
        <v>SE</v>
      </c>
      <c r="C42" s="14" t="str">
        <f>[38]Junho!$I$6</f>
        <v>SO</v>
      </c>
      <c r="D42" s="14" t="str">
        <f>[38]Junho!$I$7</f>
        <v>S</v>
      </c>
      <c r="E42" s="14" t="str">
        <f>[38]Junho!$I$8</f>
        <v>S</v>
      </c>
      <c r="F42" s="14" t="str">
        <f>[38]Junho!$I$9</f>
        <v>S</v>
      </c>
      <c r="G42" s="14" t="str">
        <f>[38]Junho!$I$10</f>
        <v>SE</v>
      </c>
      <c r="H42" s="14" t="str">
        <f>[38]Junho!$I$11</f>
        <v>SO</v>
      </c>
      <c r="I42" s="14" t="str">
        <f>[38]Junho!$I$12</f>
        <v>SE</v>
      </c>
      <c r="J42" s="14" t="str">
        <f>[38]Junho!$I$13</f>
        <v>L</v>
      </c>
      <c r="K42" s="14" t="str">
        <f>[38]Junho!$I$14</f>
        <v>N</v>
      </c>
      <c r="L42" s="14" t="str">
        <f>[38]Junho!$I$15</f>
        <v>N</v>
      </c>
      <c r="M42" s="14" t="str">
        <f>[38]Junho!$I$16</f>
        <v>N</v>
      </c>
      <c r="N42" s="14" t="str">
        <f>[38]Junho!$I$17</f>
        <v>*</v>
      </c>
      <c r="O42" s="14" t="str">
        <f>[38]Junho!$I$18</f>
        <v>*</v>
      </c>
      <c r="P42" s="14" t="str">
        <f>[38]Junho!$I$19</f>
        <v>*</v>
      </c>
      <c r="Q42" s="14" t="str">
        <f>[38]Junho!$I$20</f>
        <v>*</v>
      </c>
      <c r="R42" s="14" t="str">
        <f>[38]Junho!$I$21</f>
        <v>*</v>
      </c>
      <c r="S42" s="14" t="str">
        <f>[38]Junho!$I$22</f>
        <v>*</v>
      </c>
      <c r="T42" s="14" t="str">
        <f>[38]Junho!$I$23</f>
        <v>*</v>
      </c>
      <c r="U42" s="14" t="str">
        <f>[38]Junho!$I$24</f>
        <v>*</v>
      </c>
      <c r="V42" s="14" t="str">
        <f>[38]Junho!$I$25</f>
        <v>*</v>
      </c>
      <c r="W42" s="14" t="str">
        <f>[38]Junho!$I$26</f>
        <v>*</v>
      </c>
      <c r="X42" s="14" t="str">
        <f>[38]Junho!$I$27</f>
        <v>*</v>
      </c>
      <c r="Y42" s="14" t="str">
        <f>[38]Junho!$I$28</f>
        <v>*</v>
      </c>
      <c r="Z42" s="14" t="str">
        <f>[38]Junho!$I$29</f>
        <v>*</v>
      </c>
      <c r="AA42" s="14" t="str">
        <f>[38]Junho!$I$30</f>
        <v>*</v>
      </c>
      <c r="AB42" s="14" t="str">
        <f>[38]Junho!$I$31</f>
        <v>*</v>
      </c>
      <c r="AC42" s="14" t="str">
        <f>[38]Junho!$I$32</f>
        <v>*</v>
      </c>
      <c r="AD42" s="14" t="str">
        <f>[38]Junho!$I$33</f>
        <v>*</v>
      </c>
      <c r="AE42" s="14" t="str">
        <f>[38]Junho!$I$34</f>
        <v>*</v>
      </c>
      <c r="AF42" s="86" t="str">
        <f>[38]Junho!$I$35</f>
        <v>SE</v>
      </c>
      <c r="AI42" s="19"/>
    </row>
    <row r="43" spans="1:35" ht="11.25" customHeight="1" x14ac:dyDescent="0.2">
      <c r="A43" s="51" t="s">
        <v>157</v>
      </c>
      <c r="B43" s="14" t="str">
        <f>[39]Junho!$I$5</f>
        <v>NO</v>
      </c>
      <c r="C43" s="14" t="str">
        <f>[39]Junho!$I$6</f>
        <v>SO</v>
      </c>
      <c r="D43" s="14" t="str">
        <f>[39]Junho!$I$7</f>
        <v>S</v>
      </c>
      <c r="E43" s="14" t="str">
        <f>[39]Junho!$I$8</f>
        <v>S</v>
      </c>
      <c r="F43" s="14" t="str">
        <f>[39]Junho!$I$9</f>
        <v>S</v>
      </c>
      <c r="G43" s="14" t="str">
        <f>[39]Junho!$I$10</f>
        <v>S</v>
      </c>
      <c r="H43" s="14" t="str">
        <f>[39]Junho!$I$11</f>
        <v>S</v>
      </c>
      <c r="I43" s="14" t="str">
        <f>[39]Junho!$I$12</f>
        <v>NE</v>
      </c>
      <c r="J43" s="14" t="str">
        <f>[39]Junho!$I$13</f>
        <v>NE</v>
      </c>
      <c r="K43" s="14" t="str">
        <f>[39]Junho!$I$14</f>
        <v>N</v>
      </c>
      <c r="L43" s="14" t="str">
        <f>[39]Junho!$I$15</f>
        <v>N</v>
      </c>
      <c r="M43" s="14" t="str">
        <f>[39]Junho!$I$16</f>
        <v>N</v>
      </c>
      <c r="N43" s="14" t="str">
        <f>[39]Junho!$I$17</f>
        <v>*</v>
      </c>
      <c r="O43" s="14" t="str">
        <f>[39]Junho!$I$18</f>
        <v>*</v>
      </c>
      <c r="P43" s="14" t="str">
        <f>[39]Junho!$I$19</f>
        <v>*</v>
      </c>
      <c r="Q43" s="14" t="str">
        <f>[39]Junho!$I$20</f>
        <v>*</v>
      </c>
      <c r="R43" s="14" t="str">
        <f>[39]Junho!$I$21</f>
        <v>*</v>
      </c>
      <c r="S43" s="14" t="str">
        <f>[39]Junho!$I$22</f>
        <v>*</v>
      </c>
      <c r="T43" s="14" t="str">
        <f>[39]Junho!$I$23</f>
        <v>*</v>
      </c>
      <c r="U43" s="14" t="str">
        <f>[39]Junho!$I$24</f>
        <v>*</v>
      </c>
      <c r="V43" s="14" t="str">
        <f>[39]Junho!$I$25</f>
        <v>*</v>
      </c>
      <c r="W43" s="14" t="str">
        <f>[39]Junho!$I$26</f>
        <v>*</v>
      </c>
      <c r="X43" s="14" t="str">
        <f>[39]Junho!$I$27</f>
        <v>*</v>
      </c>
      <c r="Y43" s="14" t="str">
        <f>[39]Junho!$I$28</f>
        <v>*</v>
      </c>
      <c r="Z43" s="14" t="str">
        <f>[39]Junho!$I$29</f>
        <v>*</v>
      </c>
      <c r="AA43" s="14" t="str">
        <f>[39]Junho!$I$30</f>
        <v>*</v>
      </c>
      <c r="AB43" s="14" t="str">
        <f>[39]Junho!$I$31</f>
        <v>*</v>
      </c>
      <c r="AC43" s="14" t="str">
        <f>[39]Junho!$I$32</f>
        <v>*</v>
      </c>
      <c r="AD43" s="14" t="str">
        <f>[39]Junho!$I$33</f>
        <v>*</v>
      </c>
      <c r="AE43" s="14" t="str">
        <f>[39]Junho!$I$34</f>
        <v>*</v>
      </c>
      <c r="AF43" s="86" t="str">
        <f>[39]Junho!$I$35</f>
        <v>S</v>
      </c>
      <c r="AI43" s="19"/>
    </row>
    <row r="44" spans="1:35" ht="11.25" customHeight="1" x14ac:dyDescent="0.2">
      <c r="A44" s="51" t="s">
        <v>158</v>
      </c>
      <c r="B44" s="15" t="str">
        <f>[40]Junho!$I$5</f>
        <v>NE</v>
      </c>
      <c r="C44" s="15" t="str">
        <f>[40]Junho!$I$6</f>
        <v>SO</v>
      </c>
      <c r="D44" s="15" t="str">
        <f>[40]Junho!$I$7</f>
        <v>S</v>
      </c>
      <c r="E44" s="15" t="str">
        <f>[40]Junho!$I$8</f>
        <v>S</v>
      </c>
      <c r="F44" s="15" t="str">
        <f>[40]Junho!$I$9</f>
        <v>S</v>
      </c>
      <c r="G44" s="15" t="str">
        <f>[40]Junho!$I$10</f>
        <v>S</v>
      </c>
      <c r="H44" s="15" t="str">
        <f>[40]Junho!$I$11</f>
        <v>SO</v>
      </c>
      <c r="I44" s="15" t="str">
        <f>[40]Junho!$I$12</f>
        <v>L</v>
      </c>
      <c r="J44" s="15" t="str">
        <f>[40]Junho!$I$13</f>
        <v>NE</v>
      </c>
      <c r="K44" s="15" t="str">
        <f>[40]Junho!$I$14</f>
        <v>NE</v>
      </c>
      <c r="L44" s="15" t="str">
        <f>[40]Junho!$I$15</f>
        <v>NO</v>
      </c>
      <c r="M44" s="15" t="str">
        <f>[40]Junho!$I$16</f>
        <v>N</v>
      </c>
      <c r="N44" s="15" t="str">
        <f>[40]Junho!$I$17</f>
        <v>*</v>
      </c>
      <c r="O44" s="15" t="str">
        <f>[40]Junho!$I$18</f>
        <v>*</v>
      </c>
      <c r="P44" s="15" t="str">
        <f>[40]Junho!$I$19</f>
        <v>*</v>
      </c>
      <c r="Q44" s="15" t="str">
        <f>[40]Junho!$I$20</f>
        <v>*</v>
      </c>
      <c r="R44" s="15" t="str">
        <f>[40]Junho!$I$21</f>
        <v>*</v>
      </c>
      <c r="S44" s="15" t="str">
        <f>[40]Junho!$I$22</f>
        <v>*</v>
      </c>
      <c r="T44" s="14" t="str">
        <f>[40]Junho!$I$23</f>
        <v>*</v>
      </c>
      <c r="U44" s="14" t="str">
        <f>[40]Junho!$I$24</f>
        <v>*</v>
      </c>
      <c r="V44" s="14" t="str">
        <f>[40]Junho!$I$25</f>
        <v>*</v>
      </c>
      <c r="W44" s="14" t="str">
        <f>[40]Junho!$I$26</f>
        <v>*</v>
      </c>
      <c r="X44" s="14" t="str">
        <f>[40]Junho!$I$27</f>
        <v>*</v>
      </c>
      <c r="Y44" s="14" t="str">
        <f>[40]Junho!$I$28</f>
        <v>*</v>
      </c>
      <c r="Z44" s="14" t="str">
        <f>[40]Junho!$I$29</f>
        <v>*</v>
      </c>
      <c r="AA44" s="14" t="str">
        <f>[40]Junho!$I$30</f>
        <v>*</v>
      </c>
      <c r="AB44" s="14" t="str">
        <f>[40]Junho!$I$31</f>
        <v>*</v>
      </c>
      <c r="AC44" s="14" t="str">
        <f>[40]Junho!$I$32</f>
        <v>*</v>
      </c>
      <c r="AD44" s="14" t="str">
        <f>[40]Junho!$I$33</f>
        <v>*</v>
      </c>
      <c r="AE44" s="14" t="str">
        <f>[40]Junho!$I$34</f>
        <v>*</v>
      </c>
      <c r="AF44" s="86" t="str">
        <f>[40]Junho!$I$35</f>
        <v>S</v>
      </c>
      <c r="AI44" s="19"/>
    </row>
    <row r="45" spans="1:35" ht="11.25" customHeight="1" x14ac:dyDescent="0.2">
      <c r="A45" s="51" t="s">
        <v>159</v>
      </c>
      <c r="B45" s="15" t="str">
        <f>[41]Junho!$I$5</f>
        <v>NE</v>
      </c>
      <c r="C45" s="15" t="str">
        <f>[41]Junho!$I$6</f>
        <v>SO</v>
      </c>
      <c r="D45" s="15" t="str">
        <f>[41]Junho!$I$7</f>
        <v>SO</v>
      </c>
      <c r="E45" s="15" t="str">
        <f>[41]Junho!$I$8</f>
        <v>SO</v>
      </c>
      <c r="F45" s="15" t="str">
        <f>[41]Junho!$I$9</f>
        <v>S</v>
      </c>
      <c r="G45" s="15" t="str">
        <f>[41]Junho!$I$10</f>
        <v>S</v>
      </c>
      <c r="H45" s="15" t="str">
        <f>[41]Junho!$I$11</f>
        <v>SO</v>
      </c>
      <c r="I45" s="15" t="str">
        <f>[41]Junho!$I$12</f>
        <v>SO</v>
      </c>
      <c r="J45" s="15" t="str">
        <f>[41]Junho!$I$13</f>
        <v>L</v>
      </c>
      <c r="K45" s="15" t="str">
        <f>[41]Junho!$I$14</f>
        <v>NE</v>
      </c>
      <c r="L45" s="15" t="str">
        <f>[41]Junho!$I$15</f>
        <v>NE</v>
      </c>
      <c r="M45" s="15" t="str">
        <f>[41]Junho!$I$16</f>
        <v>N</v>
      </c>
      <c r="N45" s="15" t="str">
        <f>[41]Junho!$I$17</f>
        <v>*</v>
      </c>
      <c r="O45" s="15" t="str">
        <f>[41]Junho!$I$18</f>
        <v>*</v>
      </c>
      <c r="P45" s="15" t="str">
        <f>[41]Junho!$I$19</f>
        <v>*</v>
      </c>
      <c r="Q45" s="14" t="str">
        <f>[41]Junho!$I$20</f>
        <v>*</v>
      </c>
      <c r="R45" s="14" t="str">
        <f>[41]Junho!$I$21</f>
        <v>*</v>
      </c>
      <c r="S45" s="14" t="str">
        <f>[41]Junho!$I$22</f>
        <v>*</v>
      </c>
      <c r="T45" s="14" t="str">
        <f>[41]Junho!$I$23</f>
        <v>*</v>
      </c>
      <c r="U45" s="14" t="str">
        <f>[41]Junho!$I$24</f>
        <v>*</v>
      </c>
      <c r="V45" s="14" t="str">
        <f>[41]Junho!$I$25</f>
        <v>*</v>
      </c>
      <c r="W45" s="14" t="str">
        <f>[41]Junho!$I$26</f>
        <v>*</v>
      </c>
      <c r="X45" s="14" t="str">
        <f>[41]Junho!$I$27</f>
        <v>*</v>
      </c>
      <c r="Y45" s="14" t="str">
        <f>[41]Junho!$I$28</f>
        <v>*</v>
      </c>
      <c r="Z45" s="14" t="str">
        <f>[41]Junho!$I$29</f>
        <v>*</v>
      </c>
      <c r="AA45" s="14" t="str">
        <f>[41]Junho!$I$30</f>
        <v>*</v>
      </c>
      <c r="AB45" s="14" t="str">
        <f>[41]Junho!$I$31</f>
        <v>*</v>
      </c>
      <c r="AC45" s="14" t="str">
        <f>[41]Junho!$I$32</f>
        <v>*</v>
      </c>
      <c r="AD45" s="14" t="str">
        <f>[41]Junho!$I$33</f>
        <v>*</v>
      </c>
      <c r="AE45" s="14" t="str">
        <f>[41]Junho!$I$34</f>
        <v>*</v>
      </c>
      <c r="AF45" s="86" t="str">
        <f>[41]Junho!$I$35</f>
        <v>SO</v>
      </c>
      <c r="AI45" s="19"/>
    </row>
    <row r="46" spans="1:35" ht="11.25" customHeight="1" x14ac:dyDescent="0.2">
      <c r="A46" s="51" t="s">
        <v>160</v>
      </c>
      <c r="B46" s="15" t="str">
        <f>[42]Junho!$I$5</f>
        <v>SE</v>
      </c>
      <c r="C46" s="15" t="str">
        <f>[42]Junho!$I$6</f>
        <v>SO</v>
      </c>
      <c r="D46" s="15" t="str">
        <f>[42]Junho!$I$7</f>
        <v>SO</v>
      </c>
      <c r="E46" s="15" t="str">
        <f>[42]Junho!$I$8</f>
        <v>SO</v>
      </c>
      <c r="F46" s="15" t="str">
        <f>[42]Junho!$I$9</f>
        <v>N</v>
      </c>
      <c r="G46" s="15" t="str">
        <f>[42]Junho!$I$10</f>
        <v>O</v>
      </c>
      <c r="H46" s="15" t="str">
        <f>[42]Junho!$I$11</f>
        <v>NO</v>
      </c>
      <c r="I46" s="15" t="str">
        <f>[42]Junho!$I$12</f>
        <v>SE</v>
      </c>
      <c r="J46" s="15" t="str">
        <f>[42]Junho!$I$13</f>
        <v>SE</v>
      </c>
      <c r="K46" s="15" t="str">
        <f>[42]Junho!$I$14</f>
        <v>SE</v>
      </c>
      <c r="L46" s="15" t="str">
        <f>[42]Junho!$I$15</f>
        <v>SE</v>
      </c>
      <c r="M46" s="15" t="str">
        <f>[42]Junho!$I$16</f>
        <v>NO</v>
      </c>
      <c r="N46" s="15" t="str">
        <f>[42]Junho!$I$17</f>
        <v>*</v>
      </c>
      <c r="O46" s="15" t="str">
        <f>[42]Junho!$I$18</f>
        <v>*</v>
      </c>
      <c r="P46" s="15" t="str">
        <f>[42]Junho!$I$19</f>
        <v>*</v>
      </c>
      <c r="Q46" s="15" t="str">
        <f>[42]Junho!$I$20</f>
        <v>*</v>
      </c>
      <c r="R46" s="15" t="str">
        <f>[42]Junho!$I$21</f>
        <v>*</v>
      </c>
      <c r="S46" s="15" t="str">
        <f>[42]Junho!$I$22</f>
        <v>*</v>
      </c>
      <c r="T46" s="14" t="str">
        <f>[42]Junho!$I$23</f>
        <v>*</v>
      </c>
      <c r="U46" s="14" t="str">
        <f>[42]Junho!$I$24</f>
        <v>*</v>
      </c>
      <c r="V46" s="14" t="str">
        <f>[42]Junho!$I$25</f>
        <v>*</v>
      </c>
      <c r="W46" s="14" t="str">
        <f>[42]Junho!$I$26</f>
        <v>*</v>
      </c>
      <c r="X46" s="14" t="str">
        <f>[42]Junho!$I$27</f>
        <v>*</v>
      </c>
      <c r="Y46" s="14" t="str">
        <f>[42]Junho!$I$28</f>
        <v>*</v>
      </c>
      <c r="Z46" s="14" t="str">
        <f>[42]Junho!$I$29</f>
        <v>*</v>
      </c>
      <c r="AA46" s="14" t="str">
        <f>[42]Junho!$I$30</f>
        <v>*</v>
      </c>
      <c r="AB46" s="14" t="str">
        <f>[42]Junho!$I$31</f>
        <v>*</v>
      </c>
      <c r="AC46" s="14" t="str">
        <f>[42]Junho!$I$32</f>
        <v>*</v>
      </c>
      <c r="AD46" s="14" t="str">
        <f>[42]Junho!$I$33</f>
        <v>*</v>
      </c>
      <c r="AE46" s="14" t="str">
        <f>[42]Junho!$I$34</f>
        <v>*</v>
      </c>
      <c r="AF46" s="86" t="str">
        <f>[42]Junho!$I$35</f>
        <v>SE</v>
      </c>
      <c r="AI46" s="19"/>
    </row>
    <row r="47" spans="1:35" ht="11.25" customHeight="1" x14ac:dyDescent="0.2">
      <c r="A47" s="51" t="s">
        <v>161</v>
      </c>
      <c r="B47" s="15" t="str">
        <f>[43]Junho!$I$5</f>
        <v>NO</v>
      </c>
      <c r="C47" s="15" t="str">
        <f>[43]Junho!$I$6</f>
        <v>S</v>
      </c>
      <c r="D47" s="15" t="str">
        <f>[43]Junho!$I$7</f>
        <v>S</v>
      </c>
      <c r="E47" s="15" t="str">
        <f>[43]Junho!$I$8</f>
        <v>S</v>
      </c>
      <c r="F47" s="15" t="str">
        <f>[43]Junho!$I$9</f>
        <v>S</v>
      </c>
      <c r="G47" s="15" t="str">
        <f>[43]Junho!$I$10</f>
        <v>S</v>
      </c>
      <c r="H47" s="15" t="str">
        <f>[43]Junho!$I$11</f>
        <v>O</v>
      </c>
      <c r="I47" s="15" t="str">
        <f>[43]Junho!$I$12</f>
        <v>S</v>
      </c>
      <c r="J47" s="15" t="str">
        <f>[43]Junho!$I$13</f>
        <v>NE</v>
      </c>
      <c r="K47" s="15" t="str">
        <f>[43]Junho!$I$14</f>
        <v>N</v>
      </c>
      <c r="L47" s="15" t="str">
        <f>[43]Junho!$I$15</f>
        <v>NO</v>
      </c>
      <c r="M47" s="15" t="str">
        <f>[43]Junho!$I$16</f>
        <v>NO</v>
      </c>
      <c r="N47" s="15" t="str">
        <f>[43]Junho!$I$17</f>
        <v>*</v>
      </c>
      <c r="O47" s="15" t="str">
        <f>[43]Junho!$I$18</f>
        <v>*</v>
      </c>
      <c r="P47" s="15" t="str">
        <f>[43]Junho!$I$19</f>
        <v>*</v>
      </c>
      <c r="Q47" s="15" t="str">
        <f>[43]Junho!$I$20</f>
        <v>*</v>
      </c>
      <c r="R47" s="15" t="str">
        <f>[43]Junho!$I$21</f>
        <v>*</v>
      </c>
      <c r="S47" s="15" t="str">
        <f>[43]Junho!$I$22</f>
        <v>*</v>
      </c>
      <c r="T47" s="14" t="str">
        <f>[43]Junho!$I$23</f>
        <v>*</v>
      </c>
      <c r="U47" s="14" t="str">
        <f>[43]Junho!$I$24</f>
        <v>*</v>
      </c>
      <c r="V47" s="14" t="str">
        <f>[43]Junho!$I$25</f>
        <v>*</v>
      </c>
      <c r="W47" s="14" t="str">
        <f>[43]Junho!$I$26</f>
        <v>*</v>
      </c>
      <c r="X47" s="14" t="str">
        <f>[43]Junho!$I$27</f>
        <v>*</v>
      </c>
      <c r="Y47" s="14" t="str">
        <f>[43]Junho!$I$28</f>
        <v>*</v>
      </c>
      <c r="Z47" s="14" t="str">
        <f>[43]Junho!$I$29</f>
        <v>*</v>
      </c>
      <c r="AA47" s="14" t="str">
        <f>[43]Junho!$I$30</f>
        <v>*</v>
      </c>
      <c r="AB47" s="14" t="str">
        <f>[43]Junho!$I$31</f>
        <v>*</v>
      </c>
      <c r="AC47" s="14" t="str">
        <f>[43]Junho!$I$32</f>
        <v>*</v>
      </c>
      <c r="AD47" s="14" t="str">
        <f>[43]Junho!$I$33</f>
        <v>*</v>
      </c>
      <c r="AE47" s="14" t="str">
        <f>[43]Junho!$I$34</f>
        <v>*</v>
      </c>
      <c r="AF47" s="86" t="str">
        <f>[43]Junho!$I$35</f>
        <v>S</v>
      </c>
      <c r="AI47" s="19"/>
    </row>
    <row r="48" spans="1:35" ht="11.25" customHeight="1" x14ac:dyDescent="0.2">
      <c r="A48" s="51" t="s">
        <v>162</v>
      </c>
      <c r="B48" s="13" t="str">
        <f>[44]Junho!$I$5</f>
        <v>NE</v>
      </c>
      <c r="C48" s="13" t="str">
        <f>[44]Junho!$I$6</f>
        <v>SO</v>
      </c>
      <c r="D48" s="13" t="str">
        <f>[44]Junho!$I$7</f>
        <v>SO</v>
      </c>
      <c r="E48" s="13" t="str">
        <f>[44]Junho!$I$8</f>
        <v>S</v>
      </c>
      <c r="F48" s="13" t="str">
        <f>[44]Junho!$I$9</f>
        <v>SO</v>
      </c>
      <c r="G48" s="13" t="str">
        <f>[44]Junho!$I$10</f>
        <v>SO</v>
      </c>
      <c r="H48" s="13" t="str">
        <f>[44]Junho!$I$11</f>
        <v>O</v>
      </c>
      <c r="I48" s="13" t="str">
        <f>[44]Junho!$I$12</f>
        <v>L</v>
      </c>
      <c r="J48" s="13" t="str">
        <f>[44]Junho!$I$13</f>
        <v>L</v>
      </c>
      <c r="K48" s="13" t="str">
        <f>[44]Junho!$I$14</f>
        <v>NE</v>
      </c>
      <c r="L48" s="13" t="str">
        <f>[44]Junho!$I$15</f>
        <v>N</v>
      </c>
      <c r="M48" s="13" t="str">
        <f>[44]Junho!$I$16</f>
        <v>NE</v>
      </c>
      <c r="N48" s="13" t="str">
        <f>[44]Junho!$I$17</f>
        <v>*</v>
      </c>
      <c r="O48" s="13" t="str">
        <f>[44]Junho!$I$18</f>
        <v>*</v>
      </c>
      <c r="P48" s="13" t="str">
        <f>[44]Junho!$I$19</f>
        <v>*</v>
      </c>
      <c r="Q48" s="13" t="str">
        <f>[44]Junho!$I$20</f>
        <v>*</v>
      </c>
      <c r="R48" s="13" t="str">
        <f>[44]Junho!$I$21</f>
        <v>*</v>
      </c>
      <c r="S48" s="13" t="str">
        <f>[44]Junho!$I$22</f>
        <v>*</v>
      </c>
      <c r="T48" s="14" t="str">
        <f>[44]Junho!$I$23</f>
        <v>*</v>
      </c>
      <c r="U48" s="14" t="str">
        <f>[44]Junho!$I$24</f>
        <v>*</v>
      </c>
      <c r="V48" s="14" t="str">
        <f>[44]Junho!$I$25</f>
        <v>*</v>
      </c>
      <c r="W48" s="14" t="str">
        <f>[44]Junho!$I$26</f>
        <v>*</v>
      </c>
      <c r="X48" s="14" t="str">
        <f>[44]Junho!$I$27</f>
        <v>*</v>
      </c>
      <c r="Y48" s="14" t="str">
        <f>[44]Junho!$I$28</f>
        <v>*</v>
      </c>
      <c r="Z48" s="14" t="str">
        <f>[44]Junho!$I$29</f>
        <v>*</v>
      </c>
      <c r="AA48" s="14" t="str">
        <f>[44]Junho!$I$30</f>
        <v>*</v>
      </c>
      <c r="AB48" s="14" t="str">
        <f>[44]Junho!$I$31</f>
        <v>*</v>
      </c>
      <c r="AC48" s="14" t="str">
        <f>[44]Junho!$I$32</f>
        <v>*</v>
      </c>
      <c r="AD48" s="14" t="str">
        <f>[44]Junho!$I$33</f>
        <v>*</v>
      </c>
      <c r="AE48" s="14" t="str">
        <f>[44]Junho!$I$34</f>
        <v>*</v>
      </c>
      <c r="AF48" s="86" t="str">
        <f>[44]Junho!$I$35</f>
        <v>SO</v>
      </c>
      <c r="AI48" s="19"/>
    </row>
    <row r="49" spans="1:38" ht="11.25" customHeight="1" x14ac:dyDescent="0.2">
      <c r="A49" s="51" t="s">
        <v>163</v>
      </c>
      <c r="B49" s="15" t="str">
        <f>[45]Junho!$I$5</f>
        <v>N</v>
      </c>
      <c r="C49" s="15" t="str">
        <f>[45]Junho!$I$6</f>
        <v>L</v>
      </c>
      <c r="D49" s="15" t="str">
        <f>[45]Junho!$I$7</f>
        <v>SO</v>
      </c>
      <c r="E49" s="15" t="str">
        <f>[45]Junho!$I$8</f>
        <v>S</v>
      </c>
      <c r="F49" s="15" t="str">
        <f>[45]Junho!$I$9</f>
        <v>SO</v>
      </c>
      <c r="G49" s="15" t="str">
        <f>[45]Junho!$I$10</f>
        <v>SO</v>
      </c>
      <c r="H49" s="15" t="str">
        <f>[45]Junho!$I$11</f>
        <v>O</v>
      </c>
      <c r="I49" s="15" t="str">
        <f>[45]Junho!$I$12</f>
        <v>S</v>
      </c>
      <c r="J49" s="15" t="str">
        <f>[45]Junho!$I$13</f>
        <v>L</v>
      </c>
      <c r="K49" s="15" t="str">
        <f>[45]Junho!$I$14</f>
        <v>NE</v>
      </c>
      <c r="L49" s="15" t="str">
        <f>[45]Junho!$I$15</f>
        <v>N</v>
      </c>
      <c r="M49" s="15" t="str">
        <f>[45]Junho!$I$16</f>
        <v>N</v>
      </c>
      <c r="N49" s="15" t="str">
        <f>[45]Junho!$I$17</f>
        <v>*</v>
      </c>
      <c r="O49" s="15" t="str">
        <f>[45]Junho!$I$18</f>
        <v>*</v>
      </c>
      <c r="P49" s="15" t="str">
        <f>[45]Junho!$I$19</f>
        <v>*</v>
      </c>
      <c r="Q49" s="15" t="str">
        <f>[45]Junho!$I$20</f>
        <v>*</v>
      </c>
      <c r="R49" s="15" t="str">
        <f>[45]Junho!$I$21</f>
        <v>*</v>
      </c>
      <c r="S49" s="15" t="str">
        <f>[45]Junho!$I$22</f>
        <v>*</v>
      </c>
      <c r="T49" s="14" t="str">
        <f>[45]Junho!$I$23</f>
        <v>*</v>
      </c>
      <c r="U49" s="14" t="str">
        <f>[45]Junho!$I$24</f>
        <v>*</v>
      </c>
      <c r="V49" s="14" t="str">
        <f>[45]Junho!$I$25</f>
        <v>*</v>
      </c>
      <c r="W49" s="14" t="str">
        <f>[45]Junho!$I$26</f>
        <v>*</v>
      </c>
      <c r="X49" s="14" t="str">
        <f>[45]Junho!$I$27</f>
        <v>*</v>
      </c>
      <c r="Y49" s="14" t="str">
        <f>[45]Junho!$I$28</f>
        <v>*</v>
      </c>
      <c r="Z49" s="14" t="str">
        <f>[45]Junho!$I$29</f>
        <v>*</v>
      </c>
      <c r="AA49" s="14" t="str">
        <f>[45]Junho!$I$30</f>
        <v>*</v>
      </c>
      <c r="AB49" s="14" t="str">
        <f>[45]Junho!$I$31</f>
        <v>*</v>
      </c>
      <c r="AC49" s="14" t="str">
        <f>[45]Junho!$I$32</f>
        <v>*</v>
      </c>
      <c r="AD49" s="14" t="str">
        <f>[45]Junho!$I$33</f>
        <v>*</v>
      </c>
      <c r="AE49" s="14" t="str">
        <f>[45]Junho!$I$34</f>
        <v>*</v>
      </c>
      <c r="AF49" s="86" t="str">
        <f>[45]Junho!$I$35</f>
        <v>N</v>
      </c>
      <c r="AI49" s="19" t="s">
        <v>54</v>
      </c>
    </row>
    <row r="50" spans="1:38" s="5" customFormat="1" ht="13.5" customHeight="1" x14ac:dyDescent="0.2">
      <c r="A50" s="60" t="s">
        <v>38</v>
      </c>
      <c r="B50" s="134" t="s">
        <v>140</v>
      </c>
      <c r="C50" s="134" t="s">
        <v>140</v>
      </c>
      <c r="D50" s="134" t="s">
        <v>141</v>
      </c>
      <c r="E50" s="134" t="s">
        <v>140</v>
      </c>
      <c r="F50" s="134" t="s">
        <v>140</v>
      </c>
      <c r="G50" s="134" t="s">
        <v>140</v>
      </c>
      <c r="H50" s="134" t="s">
        <v>140</v>
      </c>
      <c r="I50" s="134" t="s">
        <v>140</v>
      </c>
      <c r="J50" s="134" t="s">
        <v>142</v>
      </c>
      <c r="K50" s="134" t="s">
        <v>143</v>
      </c>
      <c r="L50" s="134" t="s">
        <v>143</v>
      </c>
      <c r="M50" s="134" t="s">
        <v>144</v>
      </c>
      <c r="N50" s="134" t="s">
        <v>141</v>
      </c>
      <c r="O50" s="134" t="s">
        <v>141</v>
      </c>
      <c r="P50" s="134" t="s">
        <v>141</v>
      </c>
      <c r="Q50" s="134" t="s">
        <v>141</v>
      </c>
      <c r="R50" s="134" t="s">
        <v>141</v>
      </c>
      <c r="S50" s="134" t="s">
        <v>141</v>
      </c>
      <c r="T50" s="134" t="s">
        <v>142</v>
      </c>
      <c r="U50" s="134" t="s">
        <v>145</v>
      </c>
      <c r="V50" s="134" t="s">
        <v>146</v>
      </c>
      <c r="W50" s="134" t="s">
        <v>146</v>
      </c>
      <c r="X50" s="134" t="s">
        <v>146</v>
      </c>
      <c r="Y50" s="134" t="s">
        <v>143</v>
      </c>
      <c r="Z50" s="134" t="s">
        <v>140</v>
      </c>
      <c r="AA50" s="134" t="s">
        <v>140</v>
      </c>
      <c r="AB50" s="134" t="s">
        <v>140</v>
      </c>
      <c r="AC50" s="134" t="s">
        <v>146</v>
      </c>
      <c r="AD50" s="134" t="s">
        <v>145</v>
      </c>
      <c r="AE50" s="134" t="s">
        <v>143</v>
      </c>
      <c r="AF50" s="75"/>
    </row>
    <row r="51" spans="1:38" x14ac:dyDescent="0.2">
      <c r="A51" s="164" t="s">
        <v>37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26" t="s">
        <v>141</v>
      </c>
      <c r="AI51" s="19" t="s">
        <v>54</v>
      </c>
    </row>
    <row r="52" spans="1:38" x14ac:dyDescent="0.2">
      <c r="A52" s="62"/>
      <c r="B52" s="56"/>
      <c r="C52" s="56"/>
      <c r="D52" s="56" t="s">
        <v>137</v>
      </c>
      <c r="E52" s="56"/>
      <c r="F52" s="56"/>
      <c r="G52" s="56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65"/>
      <c r="AE52" s="65"/>
      <c r="AF52" s="66"/>
      <c r="AG52" s="2"/>
      <c r="AK52" t="s">
        <v>54</v>
      </c>
    </row>
    <row r="53" spans="1:38" x14ac:dyDescent="0.2">
      <c r="A53" s="62"/>
      <c r="B53" s="63" t="s">
        <v>138</v>
      </c>
      <c r="C53" s="63"/>
      <c r="D53" s="63"/>
      <c r="E53" s="63"/>
      <c r="F53" s="63"/>
      <c r="G53" s="63"/>
      <c r="H53" s="63"/>
      <c r="I53" s="63"/>
      <c r="J53" s="101"/>
      <c r="K53" s="101"/>
      <c r="L53" s="101"/>
      <c r="M53" s="101" t="s">
        <v>52</v>
      </c>
      <c r="N53" s="101"/>
      <c r="O53" s="101"/>
      <c r="P53" s="101"/>
      <c r="Q53" s="101"/>
      <c r="R53" s="101"/>
      <c r="S53" s="101"/>
      <c r="T53" s="142" t="s">
        <v>132</v>
      </c>
      <c r="U53" s="142"/>
      <c r="V53" s="142"/>
      <c r="W53" s="142"/>
      <c r="X53" s="142"/>
      <c r="Y53" s="101"/>
      <c r="Z53" s="101"/>
      <c r="AA53" s="101"/>
      <c r="AB53" s="101"/>
      <c r="AC53" s="101"/>
      <c r="AD53" s="101"/>
      <c r="AE53" s="101"/>
      <c r="AF53" s="64"/>
      <c r="AG53" s="2"/>
      <c r="AH53" s="2" t="s">
        <v>54</v>
      </c>
      <c r="AJ53" s="19" t="s">
        <v>54</v>
      </c>
      <c r="AL53" s="19" t="s">
        <v>54</v>
      </c>
    </row>
    <row r="54" spans="1:38" x14ac:dyDescent="0.2">
      <c r="A54" s="54"/>
      <c r="B54" s="101"/>
      <c r="C54" s="101"/>
      <c r="D54" s="101"/>
      <c r="E54" s="101"/>
      <c r="F54" s="101"/>
      <c r="G54" s="101"/>
      <c r="H54" s="101"/>
      <c r="I54" s="101"/>
      <c r="J54" s="100"/>
      <c r="K54" s="100"/>
      <c r="L54" s="100"/>
      <c r="M54" s="100" t="s">
        <v>53</v>
      </c>
      <c r="N54" s="100"/>
      <c r="O54" s="100"/>
      <c r="P54" s="100"/>
      <c r="Q54" s="101"/>
      <c r="R54" s="101"/>
      <c r="S54" s="101"/>
      <c r="T54" s="140" t="s">
        <v>133</v>
      </c>
      <c r="U54" s="140"/>
      <c r="V54" s="140"/>
      <c r="W54" s="140"/>
      <c r="X54" s="140"/>
      <c r="Y54" s="101"/>
      <c r="Z54" s="101"/>
      <c r="AA54" s="101"/>
      <c r="AB54" s="101"/>
      <c r="AC54" s="101"/>
      <c r="AD54" s="65"/>
      <c r="AE54" s="101"/>
      <c r="AF54" s="64"/>
      <c r="AG54" s="12"/>
    </row>
    <row r="55" spans="1:38" x14ac:dyDescent="0.2">
      <c r="A55" s="62"/>
      <c r="B55" s="56"/>
      <c r="C55" s="56"/>
      <c r="D55" s="56"/>
      <c r="E55" s="56"/>
      <c r="F55" s="56"/>
      <c r="G55" s="56"/>
      <c r="H55" s="56"/>
      <c r="I55" s="56"/>
      <c r="J55" s="56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65"/>
      <c r="AE55" s="101"/>
      <c r="AF55" s="64"/>
      <c r="AG55" s="19" t="s">
        <v>54</v>
      </c>
    </row>
    <row r="56" spans="1:38" ht="12" customHeight="1" x14ac:dyDescent="0.2">
      <c r="A56" s="54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64"/>
    </row>
    <row r="57" spans="1:38" ht="13.5" thickBot="1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04"/>
      <c r="AI57" s="19" t="s">
        <v>54</v>
      </c>
    </row>
    <row r="58" spans="1:38" x14ac:dyDescent="0.2">
      <c r="AB58" s="2" t="s">
        <v>54</v>
      </c>
    </row>
    <row r="61" spans="1:38" x14ac:dyDescent="0.2">
      <c r="AI61" s="19" t="s">
        <v>54</v>
      </c>
    </row>
    <row r="62" spans="1:38" x14ac:dyDescent="0.2">
      <c r="J62" s="2" t="s">
        <v>54</v>
      </c>
      <c r="AL62" s="19" t="s">
        <v>54</v>
      </c>
    </row>
  </sheetData>
  <sheetProtection algorithmName="SHA-512" hashValue="DbT54syZCGHiw8GpMh+2OSTGizazdIWSJsJM+uOGubbq5J+yQ4ZIat0OAe7MIbSMBfA447uh5xg5GXKNa0pRQw==" saltValue="/nzWmFKFbiuHZF2RMd0Zew==" spinCount="100000" sheet="1" objects="1" scenarios="1"/>
  <mergeCells count="36">
    <mergeCell ref="Y3:Y4"/>
    <mergeCell ref="T54:X54"/>
    <mergeCell ref="V3:V4"/>
    <mergeCell ref="W3:W4"/>
    <mergeCell ref="T53:X53"/>
    <mergeCell ref="A51:AE51"/>
    <mergeCell ref="A2:A4"/>
    <mergeCell ref="B3:B4"/>
    <mergeCell ref="C3:C4"/>
    <mergeCell ref="D3:D4"/>
    <mergeCell ref="E3:E4"/>
    <mergeCell ref="F3:F4"/>
    <mergeCell ref="G3:G4"/>
    <mergeCell ref="X3:X4"/>
    <mergeCell ref="M3:M4"/>
    <mergeCell ref="L3:L4"/>
    <mergeCell ref="A1:AF1"/>
    <mergeCell ref="Z3:Z4"/>
    <mergeCell ref="AE3:AE4"/>
    <mergeCell ref="AA3:AA4"/>
    <mergeCell ref="AB3:AB4"/>
    <mergeCell ref="AC3:AC4"/>
    <mergeCell ref="AD3:AD4"/>
    <mergeCell ref="N3:N4"/>
    <mergeCell ref="O3:O4"/>
    <mergeCell ref="P3:P4"/>
    <mergeCell ref="Q3:Q4"/>
    <mergeCell ref="K3:K4"/>
    <mergeCell ref="B2:AF2"/>
    <mergeCell ref="S3:S4"/>
    <mergeCell ref="T3:T4"/>
    <mergeCell ref="U3:U4"/>
    <mergeCell ref="H3:H4"/>
    <mergeCell ref="R3:R4"/>
    <mergeCell ref="I3:I4"/>
    <mergeCell ref="J3:J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AI59" sqref="AI5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65"/>
    </row>
    <row r="2" spans="1:33" s="4" customFormat="1" ht="20.100000000000001" customHeight="1" thickBot="1" x14ac:dyDescent="0.25">
      <c r="A2" s="166" t="s">
        <v>21</v>
      </c>
      <c r="B2" s="158" t="s">
        <v>136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0"/>
    </row>
    <row r="3" spans="1:33" s="5" customFormat="1" ht="20.100000000000001" customHeight="1" x14ac:dyDescent="0.2">
      <c r="A3" s="146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18" t="s">
        <v>41</v>
      </c>
      <c r="AG3" s="110" t="s">
        <v>40</v>
      </c>
    </row>
    <row r="4" spans="1:33" s="5" customFormat="1" ht="20.100000000000001" customHeight="1" x14ac:dyDescent="0.2">
      <c r="A4" s="14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78" t="s">
        <v>39</v>
      </c>
      <c r="AG4" s="111" t="s">
        <v>39</v>
      </c>
    </row>
    <row r="5" spans="1:33" s="5" customFormat="1" ht="20.100000000000001" customHeight="1" x14ac:dyDescent="0.2">
      <c r="A5" s="135" t="s">
        <v>47</v>
      </c>
      <c r="B5" s="13">
        <f>[1]Junho!$J$5</f>
        <v>17.64</v>
      </c>
      <c r="C5" s="13">
        <f>[1]Junho!$J$6</f>
        <v>24.12</v>
      </c>
      <c r="D5" s="13">
        <f>[1]Junho!$J$7</f>
        <v>29.880000000000003</v>
      </c>
      <c r="E5" s="13">
        <f>[1]Junho!$J$8</f>
        <v>18</v>
      </c>
      <c r="F5" s="13">
        <f>[1]Junho!$J$9</f>
        <v>29.880000000000003</v>
      </c>
      <c r="G5" s="13">
        <f>[1]Junho!$J$10</f>
        <v>23.400000000000002</v>
      </c>
      <c r="H5" s="13">
        <f>[1]Junho!$J$11</f>
        <v>26.28</v>
      </c>
      <c r="I5" s="13">
        <f>[1]Junho!$J$12</f>
        <v>25.92</v>
      </c>
      <c r="J5" s="13">
        <f>[1]Junho!$J$13</f>
        <v>20.88</v>
      </c>
      <c r="K5" s="13">
        <f>[1]Junho!$J$14</f>
        <v>41.4</v>
      </c>
      <c r="L5" s="13">
        <f>[1]Junho!$J$15</f>
        <v>47.519999999999996</v>
      </c>
      <c r="M5" s="13">
        <f>[1]Junho!$J$16</f>
        <v>47.519999999999996</v>
      </c>
      <c r="N5" s="13">
        <f>[1]Junho!$J$17</f>
        <v>25.92</v>
      </c>
      <c r="O5" s="13">
        <f>[1]Junho!$J$18</f>
        <v>24.48</v>
      </c>
      <c r="P5" s="13">
        <f>[1]Junho!$J$19</f>
        <v>26.64</v>
      </c>
      <c r="Q5" s="13">
        <f>[1]Junho!$J$20</f>
        <v>21.96</v>
      </c>
      <c r="R5" s="13">
        <f>[1]Junho!$J$21</f>
        <v>19.079999999999998</v>
      </c>
      <c r="S5" s="13">
        <f>[1]Junho!$J$22</f>
        <v>21.6</v>
      </c>
      <c r="T5" s="13">
        <f>[1]Junho!$J$23</f>
        <v>23.400000000000002</v>
      </c>
      <c r="U5" s="13">
        <f>[1]Junho!$J$24</f>
        <v>27</v>
      </c>
      <c r="V5" s="13">
        <f>[1]Junho!$J$25</f>
        <v>22.32</v>
      </c>
      <c r="W5" s="13">
        <f>[1]Junho!$J$26</f>
        <v>21.6</v>
      </c>
      <c r="X5" s="13">
        <f>[1]Junho!$J$27</f>
        <v>31.319999999999997</v>
      </c>
      <c r="Y5" s="13">
        <f>[1]Junho!$J$28</f>
        <v>21.96</v>
      </c>
      <c r="Z5" s="13">
        <f>[1]Junho!$J$29</f>
        <v>21.6</v>
      </c>
      <c r="AA5" s="13">
        <f>[1]Junho!$J$30</f>
        <v>20.52</v>
      </c>
      <c r="AB5" s="13">
        <f>[1]Junho!$J$31</f>
        <v>21.96</v>
      </c>
      <c r="AC5" s="13">
        <f>[1]Junho!$J$32</f>
        <v>33.480000000000004</v>
      </c>
      <c r="AD5" s="13">
        <f>[1]Junho!$J$33</f>
        <v>23.759999999999998</v>
      </c>
      <c r="AE5" s="13">
        <f>[1]Junho!$J$34</f>
        <v>23.759999999999998</v>
      </c>
      <c r="AF5" s="80">
        <f t="shared" ref="AF5:AF14" si="1">MAX(B5:AE5)</f>
        <v>47.519999999999996</v>
      </c>
      <c r="AG5" s="112">
        <f>AVERAGE(B5:AE5)</f>
        <v>26.160000000000007</v>
      </c>
    </row>
    <row r="6" spans="1:33" s="1" customFormat="1" ht="17.100000000000001" customHeight="1" x14ac:dyDescent="0.2">
      <c r="A6" s="135" t="s">
        <v>0</v>
      </c>
      <c r="B6" s="13">
        <f>[2]Junho!$J$5</f>
        <v>20.88</v>
      </c>
      <c r="C6" s="13">
        <f>[2]Junho!$J$6</f>
        <v>19.440000000000001</v>
      </c>
      <c r="D6" s="13">
        <f>[2]Junho!$J$7</f>
        <v>16.559999999999999</v>
      </c>
      <c r="E6" s="13">
        <f>[2]Junho!$J$8</f>
        <v>15.48</v>
      </c>
      <c r="F6" s="13">
        <f>[2]Junho!$J$9</f>
        <v>19.440000000000001</v>
      </c>
      <c r="G6" s="13">
        <f>[2]Junho!$J$10</f>
        <v>14.04</v>
      </c>
      <c r="H6" s="13">
        <f>[2]Junho!$J$11</f>
        <v>28.8</v>
      </c>
      <c r="I6" s="13">
        <f>[2]Junho!$J$12</f>
        <v>27</v>
      </c>
      <c r="J6" s="13">
        <f>[2]Junho!$J$13</f>
        <v>30.240000000000002</v>
      </c>
      <c r="K6" s="13">
        <f>[2]Junho!$J$14</f>
        <v>53.28</v>
      </c>
      <c r="L6" s="13">
        <f>[2]Junho!$J$15</f>
        <v>33.119999999999997</v>
      </c>
      <c r="M6" s="13">
        <f>[2]Junho!$J$16</f>
        <v>11.7</v>
      </c>
      <c r="N6" s="13">
        <f>[2]Junho!$J$17</f>
        <v>35.64</v>
      </c>
      <c r="O6" s="13">
        <f>[2]Junho!$J$18</f>
        <v>17.28</v>
      </c>
      <c r="P6" s="13">
        <f>[2]Junho!$J$19</f>
        <v>26.28</v>
      </c>
      <c r="Q6" s="13">
        <f>[2]Junho!$J$20</f>
        <v>15.48</v>
      </c>
      <c r="R6" s="13">
        <f>[2]Junho!$J$21</f>
        <v>12.24</v>
      </c>
      <c r="S6" s="13">
        <f>[2]Junho!$J$22</f>
        <v>13.68</v>
      </c>
      <c r="T6" s="13">
        <f>[2]Junho!$J$23</f>
        <v>20.16</v>
      </c>
      <c r="U6" s="13">
        <f>[2]Junho!$J$24</f>
        <v>26.28</v>
      </c>
      <c r="V6" s="13">
        <f>[2]Junho!$J$25</f>
        <v>14.04</v>
      </c>
      <c r="W6" s="13">
        <f>[2]Junho!$J$26</f>
        <v>27</v>
      </c>
      <c r="X6" s="13">
        <f>[2]Junho!$J$27</f>
        <v>33.480000000000004</v>
      </c>
      <c r="Y6" s="13">
        <f>[2]Junho!$J$28</f>
        <v>39.96</v>
      </c>
      <c r="Z6" s="13">
        <f>[2]Junho!$J$29</f>
        <v>15.840000000000002</v>
      </c>
      <c r="AA6" s="13">
        <f>[2]Junho!$J$30</f>
        <v>13.32</v>
      </c>
      <c r="AB6" s="13">
        <f>[2]Junho!$J$31</f>
        <v>12.24</v>
      </c>
      <c r="AC6" s="13">
        <f>[2]Junho!$J$32</f>
        <v>29.52</v>
      </c>
      <c r="AD6" s="13">
        <f>[2]Junho!$J$33</f>
        <v>25.56</v>
      </c>
      <c r="AE6" s="13">
        <f>[2]Junho!$J$34</f>
        <v>23.040000000000003</v>
      </c>
      <c r="AF6" s="80">
        <f t="shared" si="1"/>
        <v>53.28</v>
      </c>
      <c r="AG6" s="112">
        <f t="shared" ref="AG6:AG31" si="2">AVERAGE(B6:AE6)</f>
        <v>23.033999999999999</v>
      </c>
    </row>
    <row r="7" spans="1:33" ht="17.100000000000001" customHeight="1" x14ac:dyDescent="0.2">
      <c r="A7" s="135" t="s">
        <v>1</v>
      </c>
      <c r="B7" s="13">
        <f>[3]Junho!$J$5</f>
        <v>14.04</v>
      </c>
      <c r="C7" s="13">
        <f>[3]Junho!$J$6</f>
        <v>14.4</v>
      </c>
      <c r="D7" s="13">
        <f>[3]Junho!$J$7</f>
        <v>14.4</v>
      </c>
      <c r="E7" s="13">
        <f>[3]Junho!$J$8</f>
        <v>18.36</v>
      </c>
      <c r="F7" s="13">
        <f>[3]Junho!$J$9</f>
        <v>15.48</v>
      </c>
      <c r="G7" s="13">
        <f>[3]Junho!$J$10</f>
        <v>25.2</v>
      </c>
      <c r="H7" s="13">
        <f>[3]Junho!$J$11</f>
        <v>16.559999999999999</v>
      </c>
      <c r="I7" s="13">
        <f>[3]Junho!$J$12</f>
        <v>13.68</v>
      </c>
      <c r="J7" s="13">
        <f>[3]Junho!$J$13</f>
        <v>25.92</v>
      </c>
      <c r="K7" s="13">
        <f>[3]Junho!$J$14</f>
        <v>41.04</v>
      </c>
      <c r="L7" s="13">
        <f>[3]Junho!$J$15</f>
        <v>44.28</v>
      </c>
      <c r="M7" s="13">
        <f>[3]Junho!$J$16</f>
        <v>49.32</v>
      </c>
      <c r="N7" s="13">
        <f>[3]Junho!$J$17</f>
        <v>23.040000000000003</v>
      </c>
      <c r="O7" s="13">
        <f>[3]Junho!$J$18</f>
        <v>21.96</v>
      </c>
      <c r="P7" s="13">
        <f>[3]Junho!$J$19</f>
        <v>20.88</v>
      </c>
      <c r="Q7" s="13">
        <f>[3]Junho!$J$20</f>
        <v>20.52</v>
      </c>
      <c r="R7" s="13">
        <f>[3]Junho!$J$21</f>
        <v>18.720000000000002</v>
      </c>
      <c r="S7" s="13">
        <f>[3]Junho!$J$22</f>
        <v>23.759999999999998</v>
      </c>
      <c r="T7" s="13">
        <f>[3]Junho!$J$23</f>
        <v>28.8</v>
      </c>
      <c r="U7" s="13">
        <f>[3]Junho!$J$24</f>
        <v>28.8</v>
      </c>
      <c r="V7" s="13">
        <f>[3]Junho!$J$25</f>
        <v>24.840000000000003</v>
      </c>
      <c r="W7" s="13">
        <f>[3]Junho!$J$26</f>
        <v>23.040000000000003</v>
      </c>
      <c r="X7" s="13">
        <f>[3]Junho!$J$27</f>
        <v>36</v>
      </c>
      <c r="Y7" s="13">
        <f>[3]Junho!$J$28</f>
        <v>26.64</v>
      </c>
      <c r="Z7" s="13">
        <f>[3]Junho!$J$29</f>
        <v>14.4</v>
      </c>
      <c r="AA7" s="13">
        <f>[3]Junho!$J$30</f>
        <v>26.64</v>
      </c>
      <c r="AB7" s="13">
        <f>[3]Junho!$J$31</f>
        <v>19.8</v>
      </c>
      <c r="AC7" s="13">
        <f>[3]Junho!$J$32</f>
        <v>22.32</v>
      </c>
      <c r="AD7" s="13">
        <f>[3]Junho!$J$33</f>
        <v>29.52</v>
      </c>
      <c r="AE7" s="13">
        <f>[3]Junho!$J$34</f>
        <v>21.96</v>
      </c>
      <c r="AF7" s="80">
        <f t="shared" si="1"/>
        <v>49.32</v>
      </c>
      <c r="AG7" s="112">
        <f t="shared" si="2"/>
        <v>24.143999999999998</v>
      </c>
    </row>
    <row r="8" spans="1:33" ht="17.100000000000001" customHeight="1" x14ac:dyDescent="0.2">
      <c r="A8" s="135" t="s">
        <v>55</v>
      </c>
      <c r="B8" s="13">
        <f>[4]Junho!$J$5</f>
        <v>28.08</v>
      </c>
      <c r="C8" s="13">
        <f>[4]Junho!$J$6</f>
        <v>32.04</v>
      </c>
      <c r="D8" s="13">
        <f>[4]Junho!$J$7</f>
        <v>32.04</v>
      </c>
      <c r="E8" s="13">
        <f>[4]Junho!$J$8</f>
        <v>36</v>
      </c>
      <c r="F8" s="13">
        <f>[4]Junho!$J$9</f>
        <v>21.6</v>
      </c>
      <c r="G8" s="13">
        <f>[4]Junho!$J$10</f>
        <v>35.64</v>
      </c>
      <c r="H8" s="13">
        <f>[4]Junho!$J$11</f>
        <v>35.64</v>
      </c>
      <c r="I8" s="13">
        <f>[4]Junho!$J$12</f>
        <v>16.920000000000002</v>
      </c>
      <c r="J8" s="13">
        <f>[4]Junho!$J$13</f>
        <v>30.240000000000002</v>
      </c>
      <c r="K8" s="13">
        <f>[4]Junho!$J$14</f>
        <v>30.96</v>
      </c>
      <c r="L8" s="13">
        <f>[4]Junho!$J$15</f>
        <v>41.76</v>
      </c>
      <c r="M8" s="13">
        <f>[4]Junho!$J$16</f>
        <v>42.12</v>
      </c>
      <c r="N8" s="13">
        <f>[4]Junho!$J$17</f>
        <v>32.04</v>
      </c>
      <c r="O8" s="13">
        <f>[4]Junho!$J$18</f>
        <v>29.16</v>
      </c>
      <c r="P8" s="13">
        <f>[4]Junho!$J$19</f>
        <v>27.720000000000002</v>
      </c>
      <c r="Q8" s="13">
        <f>[4]Junho!$J$20</f>
        <v>33.119999999999997</v>
      </c>
      <c r="R8" s="13">
        <f>[4]Junho!$J$21</f>
        <v>21.240000000000002</v>
      </c>
      <c r="S8" s="13">
        <f>[4]Junho!$J$22</f>
        <v>24.840000000000003</v>
      </c>
      <c r="T8" s="13">
        <f>[4]Junho!$J$23</f>
        <v>29.52</v>
      </c>
      <c r="U8" s="13">
        <f>[4]Junho!$J$24</f>
        <v>30.96</v>
      </c>
      <c r="V8" s="13">
        <f>[4]Junho!$J$25</f>
        <v>26.64</v>
      </c>
      <c r="W8" s="13">
        <f>[4]Junho!$J$26</f>
        <v>27.36</v>
      </c>
      <c r="X8" s="13">
        <f>[4]Junho!$J$27</f>
        <v>33.119999999999997</v>
      </c>
      <c r="Y8" s="13">
        <f>[4]Junho!$J$28</f>
        <v>25.92</v>
      </c>
      <c r="Z8" s="13">
        <f>[4]Junho!$J$29</f>
        <v>28.44</v>
      </c>
      <c r="AA8" s="13">
        <f>[4]Junho!$J$30</f>
        <v>16.920000000000002</v>
      </c>
      <c r="AB8" s="13">
        <f>[4]Junho!$J$31</f>
        <v>21.240000000000002</v>
      </c>
      <c r="AC8" s="13">
        <f>[4]Junho!$J$32</f>
        <v>32.76</v>
      </c>
      <c r="AD8" s="13">
        <f>[4]Junho!$J$33</f>
        <v>27.720000000000002</v>
      </c>
      <c r="AE8" s="13">
        <f>[4]Junho!$J$34</f>
        <v>23.400000000000002</v>
      </c>
      <c r="AF8" s="80">
        <f t="shared" ref="AF8" si="3">MAX(B8:AE8)</f>
        <v>42.12</v>
      </c>
      <c r="AG8" s="112">
        <f t="shared" si="2"/>
        <v>29.172000000000004</v>
      </c>
    </row>
    <row r="9" spans="1:33" ht="17.100000000000001" customHeight="1" x14ac:dyDescent="0.2">
      <c r="A9" s="135" t="s">
        <v>48</v>
      </c>
      <c r="B9" s="13">
        <f>[5]Junho!$J$5</f>
        <v>44.28</v>
      </c>
      <c r="C9" s="13">
        <f>[5]Junho!$J$6</f>
        <v>26.64</v>
      </c>
      <c r="D9" s="13">
        <f>[5]Junho!$J$7</f>
        <v>26.64</v>
      </c>
      <c r="E9" s="13">
        <f>[5]Junho!$J$8</f>
        <v>21.240000000000002</v>
      </c>
      <c r="F9" s="13">
        <f>[5]Junho!$J$9</f>
        <v>24.840000000000003</v>
      </c>
      <c r="G9" s="13">
        <f>[5]Junho!$J$10</f>
        <v>18.720000000000002</v>
      </c>
      <c r="H9" s="13">
        <f>[5]Junho!$J$11</f>
        <v>25.2</v>
      </c>
      <c r="I9" s="13">
        <f>[5]Junho!$J$12</f>
        <v>23.400000000000002</v>
      </c>
      <c r="J9" s="13">
        <f>[5]Junho!$J$13</f>
        <v>42.480000000000004</v>
      </c>
      <c r="K9" s="13">
        <f>[5]Junho!$J$14</f>
        <v>51.480000000000004</v>
      </c>
      <c r="L9" s="13">
        <f>[5]Junho!$J$15</f>
        <v>38.159999999999997</v>
      </c>
      <c r="M9" s="13">
        <f>[5]Junho!$J$16</f>
        <v>37.800000000000004</v>
      </c>
      <c r="N9" s="13">
        <f>[5]Junho!$J$17</f>
        <v>32.04</v>
      </c>
      <c r="O9" s="13">
        <f>[5]Junho!$J$18</f>
        <v>24.840000000000003</v>
      </c>
      <c r="P9" s="13">
        <f>[5]Junho!$J$19</f>
        <v>29.880000000000003</v>
      </c>
      <c r="Q9" s="13">
        <f>[5]Junho!$J$20</f>
        <v>30.6</v>
      </c>
      <c r="R9" s="13">
        <f>[5]Junho!$J$21</f>
        <v>21.96</v>
      </c>
      <c r="S9" s="13">
        <f>[5]Junho!$J$22</f>
        <v>15.48</v>
      </c>
      <c r="T9" s="13">
        <f>[5]Junho!$J$23</f>
        <v>24.48</v>
      </c>
      <c r="U9" s="13">
        <f>[5]Junho!$J$24</f>
        <v>30.240000000000002</v>
      </c>
      <c r="V9" s="13">
        <f>[5]Junho!$J$25</f>
        <v>25.56</v>
      </c>
      <c r="W9" s="13">
        <f>[5]Junho!$J$26</f>
        <v>27</v>
      </c>
      <c r="X9" s="13">
        <f>[5]Junho!$J$27</f>
        <v>39.24</v>
      </c>
      <c r="Y9" s="13">
        <f>[5]Junho!$J$28</f>
        <v>32.04</v>
      </c>
      <c r="Z9" s="13">
        <f>[5]Junho!$J$29</f>
        <v>19.8</v>
      </c>
      <c r="AA9" s="13">
        <f>[5]Junho!$J$30</f>
        <v>16.920000000000002</v>
      </c>
      <c r="AB9" s="13">
        <f>[5]Junho!$J$31</f>
        <v>21.240000000000002</v>
      </c>
      <c r="AC9" s="13">
        <f>[5]Junho!$J$32</f>
        <v>32.76</v>
      </c>
      <c r="AD9" s="13">
        <f>[5]Junho!$J$33</f>
        <v>35.64</v>
      </c>
      <c r="AE9" s="13">
        <f>[5]Junho!$J$34</f>
        <v>23.040000000000003</v>
      </c>
      <c r="AF9" s="80">
        <f t="shared" si="1"/>
        <v>51.480000000000004</v>
      </c>
      <c r="AG9" s="112">
        <f t="shared" si="2"/>
        <v>28.788</v>
      </c>
    </row>
    <row r="10" spans="1:33" ht="17.100000000000001" customHeight="1" x14ac:dyDescent="0.2">
      <c r="A10" s="135" t="s">
        <v>2</v>
      </c>
      <c r="B10" s="13">
        <f>[6]Junho!$J$5</f>
        <v>23.400000000000002</v>
      </c>
      <c r="C10" s="13">
        <f>[6]Junho!$J$6</f>
        <v>17.28</v>
      </c>
      <c r="D10" s="13">
        <f>[6]Junho!$J$7</f>
        <v>29.880000000000003</v>
      </c>
      <c r="E10" s="13">
        <f>[6]Junho!$J$8</f>
        <v>27.36</v>
      </c>
      <c r="F10" s="13">
        <f>[6]Junho!$J$9</f>
        <v>25.2</v>
      </c>
      <c r="G10" s="13">
        <f>[6]Junho!$J$10</f>
        <v>27.720000000000002</v>
      </c>
      <c r="H10" s="13">
        <f>[6]Junho!$J$11</f>
        <v>25.56</v>
      </c>
      <c r="I10" s="13">
        <f>[6]Junho!$J$12</f>
        <v>26.64</v>
      </c>
      <c r="J10" s="13">
        <f>[6]Junho!$J$13</f>
        <v>35.28</v>
      </c>
      <c r="K10" s="13">
        <f>[6]Junho!$J$14</f>
        <v>51.480000000000004</v>
      </c>
      <c r="L10" s="13">
        <f>[6]Junho!$J$15</f>
        <v>47.88</v>
      </c>
      <c r="M10" s="13">
        <f>[6]Junho!$J$16</f>
        <v>48.6</v>
      </c>
      <c r="N10" s="13">
        <f>[6]Junho!$J$17</f>
        <v>39.24</v>
      </c>
      <c r="O10" s="13">
        <f>[6]Junho!$J$18</f>
        <v>36.72</v>
      </c>
      <c r="P10" s="13">
        <f>[6]Junho!$J$19</f>
        <v>37.440000000000005</v>
      </c>
      <c r="Q10" s="13">
        <f>[6]Junho!$J$20</f>
        <v>35.28</v>
      </c>
      <c r="R10" s="13">
        <f>[6]Junho!$J$21</f>
        <v>35.64</v>
      </c>
      <c r="S10" s="13">
        <f>[6]Junho!$J$22</f>
        <v>30.96</v>
      </c>
      <c r="T10" s="13">
        <f>[6]Junho!$J$23</f>
        <v>42.480000000000004</v>
      </c>
      <c r="U10" s="13">
        <f>[6]Junho!$J$24</f>
        <v>37.800000000000004</v>
      </c>
      <c r="V10" s="13">
        <f>[6]Junho!$J$25</f>
        <v>35.64</v>
      </c>
      <c r="W10" s="13">
        <f>[6]Junho!$J$26</f>
        <v>28.44</v>
      </c>
      <c r="X10" s="13">
        <f>[6]Junho!$J$27</f>
        <v>42.480000000000004</v>
      </c>
      <c r="Y10" s="13">
        <f>[6]Junho!$J$28</f>
        <v>36</v>
      </c>
      <c r="Z10" s="13">
        <f>[6]Junho!$J$29</f>
        <v>28.44</v>
      </c>
      <c r="AA10" s="13">
        <f>[6]Junho!$J$30</f>
        <v>34.200000000000003</v>
      </c>
      <c r="AB10" s="13">
        <f>[6]Junho!$J$31</f>
        <v>27.36</v>
      </c>
      <c r="AC10" s="13">
        <f>[6]Junho!$J$32</f>
        <v>29.52</v>
      </c>
      <c r="AD10" s="13">
        <f>[6]Junho!$J$33</f>
        <v>33.840000000000003</v>
      </c>
      <c r="AE10" s="13">
        <f>[6]Junho!$J$34</f>
        <v>30.240000000000002</v>
      </c>
      <c r="AF10" s="80">
        <f t="shared" si="1"/>
        <v>51.480000000000004</v>
      </c>
      <c r="AG10" s="112">
        <f t="shared" si="2"/>
        <v>33.600000000000009</v>
      </c>
    </row>
    <row r="11" spans="1:33" ht="17.100000000000001" customHeight="1" x14ac:dyDescent="0.2">
      <c r="A11" s="135" t="s">
        <v>3</v>
      </c>
      <c r="B11" s="13">
        <f>[7]Junho!$J$5</f>
        <v>22.32</v>
      </c>
      <c r="C11" s="13">
        <f>[7]Junho!$J$6</f>
        <v>18.36</v>
      </c>
      <c r="D11" s="13">
        <f>[7]Junho!$J$7</f>
        <v>14.76</v>
      </c>
      <c r="E11" s="13">
        <f>[7]Junho!$J$8</f>
        <v>27.720000000000002</v>
      </c>
      <c r="F11" s="13">
        <f>[7]Junho!$J$9</f>
        <v>25.56</v>
      </c>
      <c r="G11" s="13">
        <f>[7]Junho!$J$10</f>
        <v>15.120000000000001</v>
      </c>
      <c r="H11" s="13">
        <f>[7]Junho!$J$11</f>
        <v>36.36</v>
      </c>
      <c r="I11" s="13">
        <f>[7]Junho!$J$12</f>
        <v>0</v>
      </c>
      <c r="J11" s="13">
        <f>[7]Junho!$J$13</f>
        <v>21.96</v>
      </c>
      <c r="K11" s="13">
        <f>[7]Junho!$J$14</f>
        <v>30.96</v>
      </c>
      <c r="L11" s="13">
        <f>[7]Junho!$J$15</f>
        <v>18.720000000000002</v>
      </c>
      <c r="M11" s="13">
        <f>[7]Junho!$J$16</f>
        <v>30.96</v>
      </c>
      <c r="N11" s="13">
        <f>[7]Junho!$J$17</f>
        <v>28.44</v>
      </c>
      <c r="O11" s="13">
        <f>[7]Junho!$J$18</f>
        <v>24.48</v>
      </c>
      <c r="P11" s="13">
        <f>[7]Junho!$J$19</f>
        <v>13.32</v>
      </c>
      <c r="Q11" s="13">
        <f>[7]Junho!$J$20</f>
        <v>14.4</v>
      </c>
      <c r="R11" s="13">
        <f>[7]Junho!$J$21</f>
        <v>29.880000000000003</v>
      </c>
      <c r="S11" s="13">
        <f>[7]Junho!$J$22</f>
        <v>29.52</v>
      </c>
      <c r="T11" s="13">
        <f>[7]Junho!$J$23</f>
        <v>30.6</v>
      </c>
      <c r="U11" s="13">
        <f>[7]Junho!$J$24</f>
        <v>24.12</v>
      </c>
      <c r="V11" s="13">
        <f>[7]Junho!$J$25</f>
        <v>29.52</v>
      </c>
      <c r="W11" s="13">
        <f>[7]Junho!$J$26</f>
        <v>3.24</v>
      </c>
      <c r="X11" s="13">
        <f>[7]Junho!$J$27</f>
        <v>24.48</v>
      </c>
      <c r="Y11" s="13">
        <f>[7]Junho!$J$28</f>
        <v>14.04</v>
      </c>
      <c r="Z11" s="13">
        <f>[7]Junho!$J$29</f>
        <v>16.559999999999999</v>
      </c>
      <c r="AA11" s="13">
        <f>[7]Junho!$J$30</f>
        <v>17.28</v>
      </c>
      <c r="AB11" s="13">
        <f>[7]Junho!$J$31</f>
        <v>18.720000000000002</v>
      </c>
      <c r="AC11" s="13">
        <f>[7]Junho!$J$32</f>
        <v>28.8</v>
      </c>
      <c r="AD11" s="13">
        <f>[7]Junho!$J$33</f>
        <v>23.040000000000003</v>
      </c>
      <c r="AE11" s="13">
        <f>[7]Junho!$J$34</f>
        <v>22.32</v>
      </c>
      <c r="AF11" s="80">
        <f t="shared" si="1"/>
        <v>36.36</v>
      </c>
      <c r="AG11" s="112">
        <f t="shared" si="2"/>
        <v>21.851999999999993</v>
      </c>
    </row>
    <row r="12" spans="1:33" ht="17.100000000000001" customHeight="1" x14ac:dyDescent="0.2">
      <c r="A12" s="135" t="s">
        <v>4</v>
      </c>
      <c r="B12" s="13">
        <f>[8]Junho!$J$5</f>
        <v>32.04</v>
      </c>
      <c r="C12" s="13">
        <f>[8]Junho!$J$6</f>
        <v>19.079999999999998</v>
      </c>
      <c r="D12" s="13">
        <f>[8]Junho!$J$7</f>
        <v>24.48</v>
      </c>
      <c r="E12" s="13">
        <f>[8]Junho!$J$8</f>
        <v>29.52</v>
      </c>
      <c r="F12" s="13">
        <f>[8]Junho!$J$9</f>
        <v>38.159999999999997</v>
      </c>
      <c r="G12" s="13">
        <f>[8]Junho!$J$10</f>
        <v>23.400000000000002</v>
      </c>
      <c r="H12" s="13">
        <f>[8]Junho!$J$11</f>
        <v>27.720000000000002</v>
      </c>
      <c r="I12" s="13">
        <f>[8]Junho!$J$12</f>
        <v>20.88</v>
      </c>
      <c r="J12" s="13">
        <f>[8]Junho!$J$13</f>
        <v>29.880000000000003</v>
      </c>
      <c r="K12" s="13">
        <f>[8]Junho!$J$14</f>
        <v>49.32</v>
      </c>
      <c r="L12" s="13">
        <f>[8]Junho!$J$15</f>
        <v>41.04</v>
      </c>
      <c r="M12" s="13">
        <f>[8]Junho!$J$16</f>
        <v>44.28</v>
      </c>
      <c r="N12" s="13">
        <f>[8]Junho!$J$17</f>
        <v>25.92</v>
      </c>
      <c r="O12" s="13">
        <f>[8]Junho!$J$18</f>
        <v>27.720000000000002</v>
      </c>
      <c r="P12" s="13">
        <f>[8]Junho!$J$19</f>
        <v>26.64</v>
      </c>
      <c r="Q12" s="13">
        <f>[8]Junho!$J$20</f>
        <v>29.52</v>
      </c>
      <c r="R12" s="13">
        <f>[8]Junho!$J$21</f>
        <v>29.16</v>
      </c>
      <c r="S12" s="13">
        <f>[8]Junho!$J$22</f>
        <v>28.08</v>
      </c>
      <c r="T12" s="13">
        <f>[8]Junho!$J$23</f>
        <v>35.28</v>
      </c>
      <c r="U12" s="13">
        <f>[8]Junho!$J$24</f>
        <v>28.08</v>
      </c>
      <c r="V12" s="13">
        <f>[8]Junho!$J$25</f>
        <v>24.840000000000003</v>
      </c>
      <c r="W12" s="13">
        <f>[8]Junho!$J$26</f>
        <v>31.319999999999997</v>
      </c>
      <c r="X12" s="13">
        <f>[8]Junho!$J$27</f>
        <v>31.319999999999997</v>
      </c>
      <c r="Y12" s="13">
        <f>[8]Junho!$J$28</f>
        <v>23.400000000000002</v>
      </c>
      <c r="Z12" s="13">
        <f>[8]Junho!$J$29</f>
        <v>30.240000000000002</v>
      </c>
      <c r="AA12" s="13">
        <f>[8]Junho!$J$30</f>
        <v>28.8</v>
      </c>
      <c r="AB12" s="13">
        <f>[8]Junho!$J$31</f>
        <v>26.28</v>
      </c>
      <c r="AC12" s="13">
        <f>[8]Junho!$J$32</f>
        <v>33.840000000000003</v>
      </c>
      <c r="AD12" s="13">
        <f>[8]Junho!$J$33</f>
        <v>27.720000000000002</v>
      </c>
      <c r="AE12" s="13">
        <f>[8]Junho!$J$34</f>
        <v>23.759999999999998</v>
      </c>
      <c r="AF12" s="80">
        <f t="shared" si="1"/>
        <v>49.32</v>
      </c>
      <c r="AG12" s="112">
        <f t="shared" si="2"/>
        <v>29.724000000000004</v>
      </c>
    </row>
    <row r="13" spans="1:33" ht="17.100000000000001" customHeight="1" x14ac:dyDescent="0.2">
      <c r="A13" s="135" t="s">
        <v>5</v>
      </c>
      <c r="B13" s="13">
        <f>[9]Junho!$J$5</f>
        <v>31.680000000000003</v>
      </c>
      <c r="C13" s="13">
        <f>[9]Junho!$J$6</f>
        <v>27.36</v>
      </c>
      <c r="D13" s="13">
        <f>[9]Junho!$J$7</f>
        <v>39.6</v>
      </c>
      <c r="E13" s="13">
        <f>[9]Junho!$J$8</f>
        <v>21.96</v>
      </c>
      <c r="F13" s="13">
        <f>[9]Junho!$J$9</f>
        <v>30.96</v>
      </c>
      <c r="G13" s="13">
        <f>[9]Junho!$J$10</f>
        <v>0</v>
      </c>
      <c r="H13" s="13">
        <f>[9]Junho!$J$11</f>
        <v>34.200000000000003</v>
      </c>
      <c r="I13" s="13">
        <f>[9]Junho!$J$12</f>
        <v>14.04</v>
      </c>
      <c r="J13" s="13">
        <f>[9]Junho!$J$13</f>
        <v>19.440000000000001</v>
      </c>
      <c r="K13" s="13">
        <f>[9]Junho!$J$14</f>
        <v>16.559999999999999</v>
      </c>
      <c r="L13" s="13">
        <f>[9]Junho!$J$15</f>
        <v>38.159999999999997</v>
      </c>
      <c r="M13" s="13">
        <f>[9]Junho!$J$16</f>
        <v>31.319999999999997</v>
      </c>
      <c r="N13" s="13">
        <f>[9]Junho!$J$17</f>
        <v>45.72</v>
      </c>
      <c r="O13" s="13">
        <f>[9]Junho!$J$18</f>
        <v>31.319999999999997</v>
      </c>
      <c r="P13" s="13">
        <f>[9]Junho!$J$19</f>
        <v>42.84</v>
      </c>
      <c r="Q13" s="13">
        <f>[9]Junho!$J$20</f>
        <v>32.04</v>
      </c>
      <c r="R13" s="13">
        <f>[9]Junho!$J$21</f>
        <v>31.319999999999997</v>
      </c>
      <c r="S13" s="13">
        <f>[9]Junho!$J$22</f>
        <v>32.04</v>
      </c>
      <c r="T13" s="13">
        <f>[9]Junho!$J$23</f>
        <v>0</v>
      </c>
      <c r="U13" s="13">
        <f>[9]Junho!$J$24</f>
        <v>15.120000000000001</v>
      </c>
      <c r="V13" s="13">
        <f>[9]Junho!$J$25</f>
        <v>17.64</v>
      </c>
      <c r="W13" s="13">
        <f>[9]Junho!$J$26</f>
        <v>0</v>
      </c>
      <c r="X13" s="13">
        <f>[9]Junho!$J$27</f>
        <v>21.96</v>
      </c>
      <c r="Y13" s="13">
        <f>[9]Junho!$J$28</f>
        <v>33.119999999999997</v>
      </c>
      <c r="Z13" s="13">
        <f>[9]Junho!$J$29</f>
        <v>0</v>
      </c>
      <c r="AA13" s="13">
        <f>[9]Junho!$J$30</f>
        <v>14.4</v>
      </c>
      <c r="AB13" s="13">
        <f>[9]Junho!$J$31</f>
        <v>19.079999999999998</v>
      </c>
      <c r="AC13" s="13">
        <f>[9]Junho!$J$32</f>
        <v>23.400000000000002</v>
      </c>
      <c r="AD13" s="13">
        <f>[9]Junho!$J$33</f>
        <v>18.36</v>
      </c>
      <c r="AE13" s="13">
        <f>[9]Junho!$J$34</f>
        <v>14.76</v>
      </c>
      <c r="AF13" s="80">
        <f t="shared" si="1"/>
        <v>45.72</v>
      </c>
      <c r="AG13" s="112">
        <f t="shared" si="2"/>
        <v>23.279999999999998</v>
      </c>
    </row>
    <row r="14" spans="1:33" ht="17.100000000000001" customHeight="1" x14ac:dyDescent="0.2">
      <c r="A14" s="135" t="s">
        <v>50</v>
      </c>
      <c r="B14" s="13">
        <f>[10]Junho!$J$5</f>
        <v>31.319999999999997</v>
      </c>
      <c r="C14" s="13">
        <f>[10]Junho!$J$6</f>
        <v>24.12</v>
      </c>
      <c r="D14" s="13">
        <f>[10]Junho!$J$7</f>
        <v>33.480000000000004</v>
      </c>
      <c r="E14" s="13">
        <f>[10]Junho!$J$8</f>
        <v>35.28</v>
      </c>
      <c r="F14" s="13">
        <f>[10]Junho!$J$9</f>
        <v>30.96</v>
      </c>
      <c r="G14" s="13">
        <f>[10]Junho!$J$10</f>
        <v>23.759999999999998</v>
      </c>
      <c r="H14" s="13">
        <f>[10]Junho!$J$11</f>
        <v>27.720000000000002</v>
      </c>
      <c r="I14" s="13">
        <f>[10]Junho!$J$12</f>
        <v>21.6</v>
      </c>
      <c r="J14" s="13">
        <f>[10]Junho!$J$13</f>
        <v>37.080000000000005</v>
      </c>
      <c r="K14" s="13">
        <f>[10]Junho!$J$14</f>
        <v>50.76</v>
      </c>
      <c r="L14" s="13">
        <f>[10]Junho!$J$15</f>
        <v>45</v>
      </c>
      <c r="M14" s="13">
        <f>[10]Junho!$J$16</f>
        <v>42.84</v>
      </c>
      <c r="N14" s="13">
        <f>[10]Junho!$J$17</f>
        <v>27.36</v>
      </c>
      <c r="O14" s="13">
        <f>[10]Junho!$J$18</f>
        <v>29.16</v>
      </c>
      <c r="P14" s="13">
        <f>[10]Junho!$J$19</f>
        <v>30.96</v>
      </c>
      <c r="Q14" s="13">
        <f>[10]Junho!$J$20</f>
        <v>32.76</v>
      </c>
      <c r="R14" s="13">
        <f>[10]Junho!$J$21</f>
        <v>38.159999999999997</v>
      </c>
      <c r="S14" s="13">
        <f>[10]Junho!$J$22</f>
        <v>37.080000000000005</v>
      </c>
      <c r="T14" s="13">
        <f>[10]Junho!$J$23</f>
        <v>34.92</v>
      </c>
      <c r="U14" s="13">
        <f>[10]Junho!$J$24</f>
        <v>26.64</v>
      </c>
      <c r="V14" s="13">
        <f>[10]Junho!$J$25</f>
        <v>27.720000000000002</v>
      </c>
      <c r="W14" s="13">
        <f>[10]Junho!$J$26</f>
        <v>28.8</v>
      </c>
      <c r="X14" s="13">
        <f>[10]Junho!$J$27</f>
        <v>37.080000000000005</v>
      </c>
      <c r="Y14" s="13">
        <f>[10]Junho!$J$28</f>
        <v>28.8</v>
      </c>
      <c r="Z14" s="13">
        <f>[10]Junho!$J$29</f>
        <v>33.840000000000003</v>
      </c>
      <c r="AA14" s="13">
        <f>[10]Junho!$J$30</f>
        <v>27</v>
      </c>
      <c r="AB14" s="13">
        <f>[10]Junho!$J$31</f>
        <v>34.56</v>
      </c>
      <c r="AC14" s="13">
        <f>[10]Junho!$J$32</f>
        <v>33.840000000000003</v>
      </c>
      <c r="AD14" s="13">
        <f>[10]Junho!$J$33</f>
        <v>32.4</v>
      </c>
      <c r="AE14" s="13">
        <f>[10]Junho!$J$34</f>
        <v>29.16</v>
      </c>
      <c r="AF14" s="80">
        <f t="shared" si="1"/>
        <v>50.76</v>
      </c>
      <c r="AG14" s="112">
        <f t="shared" si="2"/>
        <v>32.472000000000001</v>
      </c>
    </row>
    <row r="15" spans="1:33" ht="17.100000000000001" customHeight="1" x14ac:dyDescent="0.2">
      <c r="A15" s="135" t="s">
        <v>6</v>
      </c>
      <c r="B15" s="13">
        <f>[11]Junho!$J$5</f>
        <v>26.28</v>
      </c>
      <c r="C15" s="13">
        <f>[11]Junho!$J$6</f>
        <v>24.48</v>
      </c>
      <c r="D15" s="13">
        <f>[11]Junho!$J$7</f>
        <v>23.040000000000003</v>
      </c>
      <c r="E15" s="13">
        <f>[11]Junho!$J$8</f>
        <v>19.079999999999998</v>
      </c>
      <c r="F15" s="13">
        <f>[11]Junho!$J$9</f>
        <v>23.759999999999998</v>
      </c>
      <c r="G15" s="13">
        <f>[11]Junho!$J$10</f>
        <v>20.16</v>
      </c>
      <c r="H15" s="13">
        <f>[11]Junho!$J$11</f>
        <v>26.64</v>
      </c>
      <c r="I15" s="13">
        <f>[11]Junho!$J$12</f>
        <v>21.96</v>
      </c>
      <c r="J15" s="13">
        <f>[11]Junho!$J$13</f>
        <v>23.400000000000002</v>
      </c>
      <c r="K15" s="13">
        <f>[11]Junho!$J$14</f>
        <v>41.76</v>
      </c>
      <c r="L15" s="13">
        <f>[11]Junho!$J$15</f>
        <v>34.56</v>
      </c>
      <c r="M15" s="13">
        <f>[11]Junho!$J$16</f>
        <v>44.28</v>
      </c>
      <c r="N15" s="13">
        <f>[11]Junho!$J$17</f>
        <v>28.08</v>
      </c>
      <c r="O15" s="13">
        <f>[11]Junho!$J$18</f>
        <v>22.68</v>
      </c>
      <c r="P15" s="13">
        <f>[11]Junho!$J$19</f>
        <v>22.68</v>
      </c>
      <c r="Q15" s="13">
        <f>[11]Junho!$J$20</f>
        <v>20.16</v>
      </c>
      <c r="R15" s="13">
        <f>[11]Junho!$J$21</f>
        <v>16.559999999999999</v>
      </c>
      <c r="S15" s="13">
        <f>[11]Junho!$J$22</f>
        <v>28.08</v>
      </c>
      <c r="T15" s="13">
        <f>[11]Junho!$J$23</f>
        <v>24.840000000000003</v>
      </c>
      <c r="U15" s="13">
        <f>[11]Junho!$J$24</f>
        <v>16.2</v>
      </c>
      <c r="V15" s="13">
        <f>[11]Junho!$J$25</f>
        <v>19.440000000000001</v>
      </c>
      <c r="W15" s="13">
        <f>[11]Junho!$J$26</f>
        <v>18.36</v>
      </c>
      <c r="X15" s="13">
        <f>[11]Junho!$J$27</f>
        <v>16.920000000000002</v>
      </c>
      <c r="Y15" s="13">
        <f>[11]Junho!$J$28</f>
        <v>25.92</v>
      </c>
      <c r="Z15" s="13">
        <f>[11]Junho!$J$29</f>
        <v>20.52</v>
      </c>
      <c r="AA15" s="13">
        <f>[11]Junho!$J$30</f>
        <v>16.559999999999999</v>
      </c>
      <c r="AB15" s="13">
        <f>[11]Junho!$J$31</f>
        <v>19.079999999999998</v>
      </c>
      <c r="AC15" s="13">
        <f>[11]Junho!$J$32</f>
        <v>25.56</v>
      </c>
      <c r="AD15" s="13">
        <f>[11]Junho!$J$33</f>
        <v>21.6</v>
      </c>
      <c r="AE15" s="13">
        <f>[11]Junho!$J$34</f>
        <v>20.16</v>
      </c>
      <c r="AF15" s="80">
        <f t="shared" ref="AF15:AF30" si="4">MAX(B15:AE15)</f>
        <v>44.28</v>
      </c>
      <c r="AG15" s="112">
        <f t="shared" si="2"/>
        <v>23.759999999999994</v>
      </c>
    </row>
    <row r="16" spans="1:33" ht="17.100000000000001" customHeight="1" x14ac:dyDescent="0.2">
      <c r="A16" s="135" t="s">
        <v>7</v>
      </c>
      <c r="B16" s="13">
        <f>[12]Junho!$J$5</f>
        <v>27.36</v>
      </c>
      <c r="C16" s="13">
        <f>[12]Junho!$J$6</f>
        <v>18.36</v>
      </c>
      <c r="D16" s="13">
        <f>[12]Junho!$J$7</f>
        <v>23.040000000000003</v>
      </c>
      <c r="E16" s="13">
        <f>[12]Junho!$J$8</f>
        <v>0</v>
      </c>
      <c r="F16" s="13">
        <f>[12]Junho!$J$9</f>
        <v>0</v>
      </c>
      <c r="G16" s="13">
        <f>[12]Junho!$J$10</f>
        <v>0</v>
      </c>
      <c r="H16" s="13">
        <f>[12]Junho!$J$11</f>
        <v>0</v>
      </c>
      <c r="I16" s="13">
        <f>[12]Junho!$J$12</f>
        <v>0</v>
      </c>
      <c r="J16" s="13">
        <f>[12]Junho!$J$13</f>
        <v>0</v>
      </c>
      <c r="K16" s="13">
        <f>[12]Junho!$J$14</f>
        <v>38.159999999999997</v>
      </c>
      <c r="L16" s="13">
        <f>[12]Junho!$J$15</f>
        <v>39.96</v>
      </c>
      <c r="M16" s="13">
        <f>[12]Junho!$J$16</f>
        <v>39.96</v>
      </c>
      <c r="N16" s="13">
        <f>[12]Junho!$J$17</f>
        <v>33.840000000000003</v>
      </c>
      <c r="O16" s="13">
        <f>[12]Junho!$J$18</f>
        <v>0</v>
      </c>
      <c r="P16" s="13">
        <f>[12]Junho!$J$19</f>
        <v>0</v>
      </c>
      <c r="Q16" s="13">
        <f>[12]Junho!$J$20</f>
        <v>0</v>
      </c>
      <c r="R16" s="13">
        <f>[12]Junho!$J$21</f>
        <v>0</v>
      </c>
      <c r="S16" s="13">
        <f>[12]Junho!$J$22</f>
        <v>0</v>
      </c>
      <c r="T16" s="13">
        <f>[12]Junho!$J$23</f>
        <v>0</v>
      </c>
      <c r="U16" s="13">
        <f>[12]Junho!$J$24</f>
        <v>20.16</v>
      </c>
      <c r="V16" s="13">
        <f>[12]Junho!$J$25</f>
        <v>18</v>
      </c>
      <c r="W16" s="13">
        <f>[12]Junho!$J$26</f>
        <v>19.8</v>
      </c>
      <c r="X16" s="13">
        <f>[12]Junho!$J$27</f>
        <v>29.880000000000003</v>
      </c>
      <c r="Y16" s="13">
        <f>[12]Junho!$J$28</f>
        <v>28.44</v>
      </c>
      <c r="Z16" s="13">
        <f>[12]Junho!$J$29</f>
        <v>9.3600000000000012</v>
      </c>
      <c r="AA16" s="13">
        <f>[12]Junho!$J$30</f>
        <v>14.4</v>
      </c>
      <c r="AB16" s="13">
        <f>[12]Junho!$J$31</f>
        <v>21.96</v>
      </c>
      <c r="AC16" s="13">
        <f>[12]Junho!$J$32</f>
        <v>25.56</v>
      </c>
      <c r="AD16" s="13">
        <f>[12]Junho!$J$33</f>
        <v>31.680000000000003</v>
      </c>
      <c r="AE16" s="13">
        <f>[12]Junho!$J$34</f>
        <v>24.840000000000003</v>
      </c>
      <c r="AF16" s="80">
        <f t="shared" ref="AF16" si="5">MAX(B16:AE16)</f>
        <v>39.96</v>
      </c>
      <c r="AG16" s="112">
        <f t="shared" ref="AG16" si="6">AVERAGE(B16:AE16)</f>
        <v>15.491999999999999</v>
      </c>
    </row>
    <row r="17" spans="1:36" ht="17.100000000000001" customHeight="1" x14ac:dyDescent="0.2">
      <c r="A17" s="135" t="s">
        <v>8</v>
      </c>
      <c r="B17" s="13">
        <f>[13]Junho!$J$5</f>
        <v>30.240000000000002</v>
      </c>
      <c r="C17" s="13">
        <f>[13]Junho!$J$6</f>
        <v>28.44</v>
      </c>
      <c r="D17" s="13">
        <f>[13]Junho!$J$7</f>
        <v>28.8</v>
      </c>
      <c r="E17" s="13">
        <f>[13]Junho!$J$8</f>
        <v>15.840000000000002</v>
      </c>
      <c r="F17" s="13">
        <f>[13]Junho!$J$9</f>
        <v>25.56</v>
      </c>
      <c r="G17" s="13">
        <f>[13]Junho!$J$10</f>
        <v>23.040000000000003</v>
      </c>
      <c r="H17" s="13">
        <f>[13]Junho!$J$11</f>
        <v>30.96</v>
      </c>
      <c r="I17" s="13">
        <f>[13]Junho!$J$12</f>
        <v>24.840000000000003</v>
      </c>
      <c r="J17" s="13">
        <f>[13]Junho!$J$13</f>
        <v>31.680000000000003</v>
      </c>
      <c r="K17" s="13">
        <f>[13]Junho!$J$14</f>
        <v>33.840000000000003</v>
      </c>
      <c r="L17" s="13">
        <f>[13]Junho!$J$15</f>
        <v>42.480000000000004</v>
      </c>
      <c r="M17" s="13">
        <f>[13]Junho!$J$16</f>
        <v>41.04</v>
      </c>
      <c r="N17" s="13">
        <f>[13]Junho!$J$17</f>
        <v>36.36</v>
      </c>
      <c r="O17" s="13">
        <f>[13]Junho!$J$18</f>
        <v>23.759999999999998</v>
      </c>
      <c r="P17" s="13">
        <f>[13]Junho!$J$19</f>
        <v>28.8</v>
      </c>
      <c r="Q17" s="13">
        <f>[13]Junho!$J$20</f>
        <v>24.12</v>
      </c>
      <c r="R17" s="13">
        <f>[13]Junho!$J$21</f>
        <v>13.68</v>
      </c>
      <c r="S17" s="13">
        <f>[13]Junho!$J$22</f>
        <v>15.48</v>
      </c>
      <c r="T17" s="13">
        <f>[13]Junho!$J$23</f>
        <v>26.28</v>
      </c>
      <c r="U17" s="13">
        <f>[13]Junho!$J$24</f>
        <v>23.759999999999998</v>
      </c>
      <c r="V17" s="13">
        <f>[13]Junho!$J$25</f>
        <v>18.720000000000002</v>
      </c>
      <c r="W17" s="13">
        <f>[13]Junho!$J$26</f>
        <v>27.36</v>
      </c>
      <c r="X17" s="13">
        <f>[13]Junho!$J$27</f>
        <v>28.08</v>
      </c>
      <c r="Y17" s="13">
        <f>[13]Junho!$J$28</f>
        <v>11.520000000000001</v>
      </c>
      <c r="Z17" s="13">
        <f>[13]Junho!$J$29</f>
        <v>24.48</v>
      </c>
      <c r="AA17" s="13">
        <f>[13]Junho!$J$30</f>
        <v>24.48</v>
      </c>
      <c r="AB17" s="13">
        <f>[13]Junho!$J$31</f>
        <v>18.36</v>
      </c>
      <c r="AC17" s="13">
        <f>[13]Junho!$J$32</f>
        <v>29.16</v>
      </c>
      <c r="AD17" s="13">
        <f>[13]Junho!$J$33</f>
        <v>26.28</v>
      </c>
      <c r="AE17" s="13">
        <f>[13]Junho!$J$34</f>
        <v>28.44</v>
      </c>
      <c r="AF17" s="80">
        <f t="shared" si="4"/>
        <v>42.480000000000004</v>
      </c>
      <c r="AG17" s="112">
        <f t="shared" si="2"/>
        <v>26.196000000000009</v>
      </c>
    </row>
    <row r="18" spans="1:36" ht="17.100000000000001" customHeight="1" x14ac:dyDescent="0.2">
      <c r="A18" s="135" t="s">
        <v>9</v>
      </c>
      <c r="B18" s="13">
        <f>[14]Junho!$J$5</f>
        <v>25.92</v>
      </c>
      <c r="C18" s="13">
        <f>[14]Junho!$J$6</f>
        <v>26.28</v>
      </c>
      <c r="D18" s="13">
        <f>[14]Junho!$J$7</f>
        <v>28.8</v>
      </c>
      <c r="E18" s="13">
        <f>[14]Junho!$J$8</f>
        <v>22.68</v>
      </c>
      <c r="F18" s="13">
        <f>[14]Junho!$J$9</f>
        <v>30.6</v>
      </c>
      <c r="G18" s="13">
        <f>[14]Junho!$J$10</f>
        <v>32.76</v>
      </c>
      <c r="H18" s="13">
        <f>[14]Junho!$J$11</f>
        <v>28.08</v>
      </c>
      <c r="I18" s="13">
        <f>[14]Junho!$J$12</f>
        <v>18.720000000000002</v>
      </c>
      <c r="J18" s="13">
        <f>[14]Junho!$J$13</f>
        <v>29.16</v>
      </c>
      <c r="K18" s="13">
        <f>[14]Junho!$J$14</f>
        <v>43.92</v>
      </c>
      <c r="L18" s="13">
        <f>[14]Junho!$J$15</f>
        <v>52.2</v>
      </c>
      <c r="M18" s="13">
        <f>[14]Junho!$J$16</f>
        <v>59.760000000000005</v>
      </c>
      <c r="N18" s="13">
        <f>[14]Junho!$J$17</f>
        <v>39.6</v>
      </c>
      <c r="O18" s="13">
        <f>[14]Junho!$J$18</f>
        <v>27.720000000000002</v>
      </c>
      <c r="P18" s="13">
        <f>[14]Junho!$J$19</f>
        <v>33.480000000000004</v>
      </c>
      <c r="Q18" s="13">
        <f>[14]Junho!$J$20</f>
        <v>31.680000000000003</v>
      </c>
      <c r="R18" s="13">
        <f>[14]Junho!$J$21</f>
        <v>21.6</v>
      </c>
      <c r="S18" s="13">
        <f>[14]Junho!$J$22</f>
        <v>20.16</v>
      </c>
      <c r="T18" s="13">
        <f>[14]Junho!$J$23</f>
        <v>28.8</v>
      </c>
      <c r="U18" s="13">
        <f>[14]Junho!$J$24</f>
        <v>28.8</v>
      </c>
      <c r="V18" s="13">
        <f>[14]Junho!$J$25</f>
        <v>25.2</v>
      </c>
      <c r="W18" s="13">
        <f>[14]Junho!$J$26</f>
        <v>22.32</v>
      </c>
      <c r="X18" s="13">
        <f>[14]Junho!$J$27</f>
        <v>34.56</v>
      </c>
      <c r="Y18" s="13">
        <f>[14]Junho!$J$28</f>
        <v>25.92</v>
      </c>
      <c r="Z18" s="13">
        <f>[14]Junho!$J$29</f>
        <v>21.96</v>
      </c>
      <c r="AA18" s="13">
        <f>[14]Junho!$J$30</f>
        <v>28.8</v>
      </c>
      <c r="AB18" s="13">
        <f>[14]Junho!$J$31</f>
        <v>19.8</v>
      </c>
      <c r="AC18" s="13">
        <f>[14]Junho!$J$32</f>
        <v>20.52</v>
      </c>
      <c r="AD18" s="13">
        <f>[14]Junho!$J$33</f>
        <v>27</v>
      </c>
      <c r="AE18" s="13">
        <f>[14]Junho!$J$34</f>
        <v>26.64</v>
      </c>
      <c r="AF18" s="80">
        <f t="shared" si="4"/>
        <v>59.760000000000005</v>
      </c>
      <c r="AG18" s="112">
        <f t="shared" si="2"/>
        <v>29.447999999999993</v>
      </c>
    </row>
    <row r="19" spans="1:36" ht="17.100000000000001" customHeight="1" x14ac:dyDescent="0.2">
      <c r="A19" s="135" t="s">
        <v>49</v>
      </c>
      <c r="B19" s="13">
        <f>[15]Junho!$J$5</f>
        <v>32.4</v>
      </c>
      <c r="C19" s="13">
        <f>[15]Junho!$J$6</f>
        <v>25.2</v>
      </c>
      <c r="D19" s="13">
        <f>[15]Junho!$J$7</f>
        <v>23.040000000000003</v>
      </c>
      <c r="E19" s="13">
        <f>[15]Junho!$J$8</f>
        <v>20.16</v>
      </c>
      <c r="F19" s="13">
        <f>[15]Junho!$J$9</f>
        <v>20.88</v>
      </c>
      <c r="G19" s="13">
        <f>[15]Junho!$J$10</f>
        <v>20.52</v>
      </c>
      <c r="H19" s="13">
        <f>[15]Junho!$J$11</f>
        <v>23.400000000000002</v>
      </c>
      <c r="I19" s="13">
        <f>[15]Junho!$J$12</f>
        <v>22.32</v>
      </c>
      <c r="J19" s="13">
        <f>[15]Junho!$J$13</f>
        <v>28.44</v>
      </c>
      <c r="K19" s="13">
        <f>[15]Junho!$J$14</f>
        <v>58.680000000000007</v>
      </c>
      <c r="L19" s="13">
        <f>[15]Junho!$J$15</f>
        <v>47.519999999999996</v>
      </c>
      <c r="M19" s="13">
        <f>[15]Junho!$J$16</f>
        <v>43.2</v>
      </c>
      <c r="N19" s="13">
        <f>[15]Junho!$J$17</f>
        <v>30.240000000000002</v>
      </c>
      <c r="O19" s="13">
        <f>[15]Junho!$J$18</f>
        <v>19.079999999999998</v>
      </c>
      <c r="P19" s="13">
        <f>[15]Junho!$J$19</f>
        <v>29.880000000000003</v>
      </c>
      <c r="Q19" s="13">
        <f>[15]Junho!$J$20</f>
        <v>25.92</v>
      </c>
      <c r="R19" s="13">
        <f>[15]Junho!$J$21</f>
        <v>15.48</v>
      </c>
      <c r="S19" s="13">
        <f>[15]Junho!$J$22</f>
        <v>13.32</v>
      </c>
      <c r="T19" s="13">
        <f>[15]Junho!$J$23</f>
        <v>19.8</v>
      </c>
      <c r="U19" s="13">
        <f>[15]Junho!$J$24</f>
        <v>35.64</v>
      </c>
      <c r="V19" s="13">
        <f>[15]Junho!$J$25</f>
        <v>20.88</v>
      </c>
      <c r="W19" s="13">
        <f>[15]Junho!$J$26</f>
        <v>28.08</v>
      </c>
      <c r="X19" s="13">
        <f>[15]Junho!$J$27</f>
        <v>42.12</v>
      </c>
      <c r="Y19" s="13">
        <f>[15]Junho!$J$28</f>
        <v>28.08</v>
      </c>
      <c r="Z19" s="13">
        <f>[15]Junho!$J$29</f>
        <v>19.079999999999998</v>
      </c>
      <c r="AA19" s="13">
        <f>[15]Junho!$J$30</f>
        <v>20.88</v>
      </c>
      <c r="AB19" s="13">
        <f>[15]Junho!$J$31</f>
        <v>19.440000000000001</v>
      </c>
      <c r="AC19" s="13">
        <f>[15]Junho!$J$32</f>
        <v>28.08</v>
      </c>
      <c r="AD19" s="13">
        <f>[15]Junho!$J$33</f>
        <v>32.4</v>
      </c>
      <c r="AE19" s="13">
        <f>[15]Junho!$J$34</f>
        <v>21.96</v>
      </c>
      <c r="AF19" s="80">
        <f t="shared" si="4"/>
        <v>58.680000000000007</v>
      </c>
      <c r="AG19" s="112">
        <f t="shared" si="2"/>
        <v>27.204000000000004</v>
      </c>
    </row>
    <row r="20" spans="1:36" ht="17.100000000000001" customHeight="1" x14ac:dyDescent="0.2">
      <c r="A20" s="135" t="s">
        <v>10</v>
      </c>
      <c r="B20" s="13">
        <f>[16]Junho!$J$5</f>
        <v>23.400000000000002</v>
      </c>
      <c r="C20" s="13">
        <f>[16]Junho!$J$6</f>
        <v>24.12</v>
      </c>
      <c r="D20" s="13">
        <f>[16]Junho!$J$7</f>
        <v>23.759999999999998</v>
      </c>
      <c r="E20" s="13">
        <f>[16]Junho!$J$8</f>
        <v>13.68</v>
      </c>
      <c r="F20" s="13">
        <f>[16]Junho!$J$9</f>
        <v>27</v>
      </c>
      <c r="G20" s="13">
        <f>[16]Junho!$J$10</f>
        <v>20.88</v>
      </c>
      <c r="H20" s="13">
        <f>[16]Junho!$J$11</f>
        <v>25.92</v>
      </c>
      <c r="I20" s="13">
        <f>[16]Junho!$J$12</f>
        <v>18.720000000000002</v>
      </c>
      <c r="J20" s="13">
        <f>[16]Junho!$J$13</f>
        <v>32.4</v>
      </c>
      <c r="K20" s="13">
        <f>[16]Junho!$J$14</f>
        <v>39.24</v>
      </c>
      <c r="L20" s="13">
        <f>[16]Junho!$J$15</f>
        <v>36.36</v>
      </c>
      <c r="M20" s="13">
        <f>[16]Junho!$J$16</f>
        <v>55.440000000000005</v>
      </c>
      <c r="N20" s="13">
        <f>[16]Junho!$J$17</f>
        <v>31.319999999999997</v>
      </c>
      <c r="O20" s="13">
        <f>[16]Junho!$J$18</f>
        <v>20.16</v>
      </c>
      <c r="P20" s="13">
        <f>[16]Junho!$J$19</f>
        <v>25.2</v>
      </c>
      <c r="Q20" s="13">
        <f>[16]Junho!$J$20</f>
        <v>21.6</v>
      </c>
      <c r="R20" s="13">
        <f>[16]Junho!$J$21</f>
        <v>11.879999999999999</v>
      </c>
      <c r="S20" s="13">
        <f>[16]Junho!$J$22</f>
        <v>14.04</v>
      </c>
      <c r="T20" s="13">
        <f>[16]Junho!$J$23</f>
        <v>22.68</v>
      </c>
      <c r="U20" s="13">
        <f>[16]Junho!$J$24</f>
        <v>23.759999999999998</v>
      </c>
      <c r="V20" s="13">
        <f>[16]Junho!$J$25</f>
        <v>25.56</v>
      </c>
      <c r="W20" s="13">
        <f>[16]Junho!$J$26</f>
        <v>23.040000000000003</v>
      </c>
      <c r="X20" s="13">
        <f>[16]Junho!$J$27</f>
        <v>29.52</v>
      </c>
      <c r="Y20" s="13">
        <f>[16]Junho!$J$28</f>
        <v>27.36</v>
      </c>
      <c r="Z20" s="13">
        <f>[16]Junho!$J$29</f>
        <v>17.28</v>
      </c>
      <c r="AA20" s="13">
        <f>[16]Junho!$J$30</f>
        <v>20.52</v>
      </c>
      <c r="AB20" s="13">
        <f>[16]Junho!$J$31</f>
        <v>24.48</v>
      </c>
      <c r="AC20" s="13">
        <f>[16]Junho!$J$32</f>
        <v>29.880000000000003</v>
      </c>
      <c r="AD20" s="13">
        <f>[16]Junho!$J$33</f>
        <v>30.240000000000002</v>
      </c>
      <c r="AE20" s="13">
        <f>[16]Junho!$J$34</f>
        <v>21.240000000000002</v>
      </c>
      <c r="AF20" s="80">
        <f t="shared" si="4"/>
        <v>55.440000000000005</v>
      </c>
      <c r="AG20" s="112">
        <f t="shared" si="2"/>
        <v>25.355999999999998</v>
      </c>
      <c r="AJ20" s="19" t="s">
        <v>54</v>
      </c>
    </row>
    <row r="21" spans="1:36" ht="17.100000000000001" customHeight="1" x14ac:dyDescent="0.2">
      <c r="A21" s="135" t="s">
        <v>11</v>
      </c>
      <c r="B21" s="13">
        <f>[17]Junho!$J$5</f>
        <v>10.44</v>
      </c>
      <c r="C21" s="13">
        <f>[17]Junho!$J$6</f>
        <v>10.08</v>
      </c>
      <c r="D21" s="13">
        <f>[17]Junho!$J$7</f>
        <v>14.04</v>
      </c>
      <c r="E21" s="13">
        <f>[17]Junho!$J$8</f>
        <v>11.16</v>
      </c>
      <c r="F21" s="13">
        <f>[17]Junho!$J$9</f>
        <v>25.56</v>
      </c>
      <c r="G21" s="13">
        <f>[17]Junho!$J$10</f>
        <v>0.36000000000000004</v>
      </c>
      <c r="H21" s="13">
        <f>[17]Junho!$J$11</f>
        <v>0.72000000000000008</v>
      </c>
      <c r="I21" s="13">
        <f>[17]Junho!$J$12</f>
        <v>2.8800000000000003</v>
      </c>
      <c r="J21" s="13">
        <f>[17]Junho!$J$13</f>
        <v>13.32</v>
      </c>
      <c r="K21" s="13">
        <f>[17]Junho!$J$14</f>
        <v>39.6</v>
      </c>
      <c r="L21" s="13">
        <f>[17]Junho!$J$15</f>
        <v>41.4</v>
      </c>
      <c r="M21" s="13">
        <f>[17]Junho!$J$16</f>
        <v>45.36</v>
      </c>
      <c r="N21" s="13">
        <f>[17]Junho!$J$17</f>
        <v>30.96</v>
      </c>
      <c r="O21" s="13">
        <f>[17]Junho!$J$18</f>
        <v>17.64</v>
      </c>
      <c r="P21" s="13">
        <f>[17]Junho!$J$19</f>
        <v>19.440000000000001</v>
      </c>
      <c r="Q21" s="13">
        <f>[17]Junho!$J$20</f>
        <v>25.92</v>
      </c>
      <c r="R21" s="13">
        <f>[17]Junho!$J$21</f>
        <v>14.76</v>
      </c>
      <c r="S21" s="13">
        <f>[17]Junho!$J$22</f>
        <v>19.440000000000001</v>
      </c>
      <c r="T21" s="13">
        <f>[17]Junho!$J$23</f>
        <v>0</v>
      </c>
      <c r="U21" s="13">
        <f>[17]Junho!$J$24</f>
        <v>5.4</v>
      </c>
      <c r="V21" s="13">
        <f>[17]Junho!$J$25</f>
        <v>0</v>
      </c>
      <c r="W21" s="13">
        <f>[17]Junho!$J$26</f>
        <v>0</v>
      </c>
      <c r="X21" s="13">
        <f>[17]Junho!$J$27</f>
        <v>26.28</v>
      </c>
      <c r="Y21" s="13">
        <f>[17]Junho!$J$28</f>
        <v>34.92</v>
      </c>
      <c r="Z21" s="13">
        <f>[17]Junho!$J$29</f>
        <v>0.36000000000000004</v>
      </c>
      <c r="AA21" s="13">
        <f>[17]Junho!$J$30</f>
        <v>6.12</v>
      </c>
      <c r="AB21" s="13">
        <f>[17]Junho!$J$31</f>
        <v>0</v>
      </c>
      <c r="AC21" s="13">
        <f>[17]Junho!$J$32</f>
        <v>19.079999999999998</v>
      </c>
      <c r="AD21" s="13">
        <f>[17]Junho!$J$33</f>
        <v>24.48</v>
      </c>
      <c r="AE21" s="13">
        <f>[17]Junho!$J$34</f>
        <v>10.08</v>
      </c>
      <c r="AF21" s="80">
        <f t="shared" si="4"/>
        <v>45.36</v>
      </c>
      <c r="AG21" s="112">
        <f t="shared" si="2"/>
        <v>15.66</v>
      </c>
    </row>
    <row r="22" spans="1:36" ht="17.100000000000001" customHeight="1" x14ac:dyDescent="0.2">
      <c r="A22" s="135" t="s">
        <v>12</v>
      </c>
      <c r="B22" s="13" t="str">
        <f>[18]Junho!$J$5</f>
        <v>*</v>
      </c>
      <c r="C22" s="13" t="str">
        <f>[18]Junho!$J$6</f>
        <v>*</v>
      </c>
      <c r="D22" s="13" t="str">
        <f>[18]Junho!$J$7</f>
        <v>*</v>
      </c>
      <c r="E22" s="13">
        <f>[18]Junho!$J$8</f>
        <v>0</v>
      </c>
      <c r="F22" s="13" t="str">
        <f>[18]Junho!$J$9</f>
        <v>*</v>
      </c>
      <c r="G22" s="13" t="str">
        <f>[18]Junho!$J$10</f>
        <v>*</v>
      </c>
      <c r="H22" s="13">
        <f>[18]Junho!$J$11</f>
        <v>0</v>
      </c>
      <c r="I22" s="13" t="str">
        <f>[18]Junho!$J$12</f>
        <v>*</v>
      </c>
      <c r="J22" s="13" t="str">
        <f>[18]Junho!$J$13</f>
        <v>*</v>
      </c>
      <c r="K22" s="13">
        <f>[18]Junho!$J$14</f>
        <v>0</v>
      </c>
      <c r="L22" s="13">
        <f>[18]Junho!$J$15</f>
        <v>34.56</v>
      </c>
      <c r="M22" s="13">
        <f>[18]Junho!$J$16</f>
        <v>21.240000000000002</v>
      </c>
      <c r="N22" s="13">
        <f>[18]Junho!$J$17</f>
        <v>24.48</v>
      </c>
      <c r="O22" s="13">
        <f>[18]Junho!$J$18</f>
        <v>22.32</v>
      </c>
      <c r="P22" s="13">
        <f>[18]Junho!$J$19</f>
        <v>20.16</v>
      </c>
      <c r="Q22" s="13">
        <f>[18]Junho!$J$20</f>
        <v>17.28</v>
      </c>
      <c r="R22" s="13">
        <f>[18]Junho!$J$21</f>
        <v>18</v>
      </c>
      <c r="S22" s="13">
        <f>[18]Junho!$J$22</f>
        <v>19.8</v>
      </c>
      <c r="T22" s="13">
        <f>[18]Junho!$J$23</f>
        <v>18</v>
      </c>
      <c r="U22" s="13">
        <f>[18]Junho!$J$24</f>
        <v>16.2</v>
      </c>
      <c r="V22" s="13">
        <f>[18]Junho!$J$25</f>
        <v>12.96</v>
      </c>
      <c r="W22" s="13">
        <f>[18]Junho!$J$26</f>
        <v>20.88</v>
      </c>
      <c r="X22" s="13">
        <f>[18]Junho!$J$27</f>
        <v>26.64</v>
      </c>
      <c r="Y22" s="13">
        <f>[18]Junho!$J$28</f>
        <v>22.68</v>
      </c>
      <c r="Z22" s="13">
        <f>[18]Junho!$J$29</f>
        <v>16.559999999999999</v>
      </c>
      <c r="AA22" s="13">
        <f>[18]Junho!$J$30</f>
        <v>20.16</v>
      </c>
      <c r="AB22" s="13">
        <f>[18]Junho!$J$31</f>
        <v>19.8</v>
      </c>
      <c r="AC22" s="13">
        <f>[18]Junho!$J$32</f>
        <v>20.16</v>
      </c>
      <c r="AD22" s="13">
        <f>[18]Junho!$J$33</f>
        <v>20.16</v>
      </c>
      <c r="AE22" s="13">
        <f>[18]Junho!$J$34</f>
        <v>21.6</v>
      </c>
      <c r="AF22" s="80">
        <f t="shared" si="4"/>
        <v>34.56</v>
      </c>
      <c r="AG22" s="112">
        <f t="shared" si="2"/>
        <v>17.98434782608696</v>
      </c>
    </row>
    <row r="23" spans="1:36" ht="17.100000000000001" customHeight="1" x14ac:dyDescent="0.2">
      <c r="A23" s="135" t="s">
        <v>13</v>
      </c>
      <c r="B23" s="13" t="str">
        <f>[19]Junho!$J$5</f>
        <v>*</v>
      </c>
      <c r="C23" s="13" t="str">
        <f>[19]Junho!$J$6</f>
        <v>*</v>
      </c>
      <c r="D23" s="13" t="str">
        <f>[19]Junho!$J$7</f>
        <v>*</v>
      </c>
      <c r="E23" s="13" t="str">
        <f>[19]Junho!$J$8</f>
        <v>*</v>
      </c>
      <c r="F23" s="13" t="str">
        <f>[19]Junho!$J$9</f>
        <v>*</v>
      </c>
      <c r="G23" s="13" t="str">
        <f>[19]Junho!$J$10</f>
        <v>*</v>
      </c>
      <c r="H23" s="13" t="str">
        <f>[19]Junho!$J$11</f>
        <v>*</v>
      </c>
      <c r="I23" s="13" t="str">
        <f>[19]Junho!$J$12</f>
        <v>*</v>
      </c>
      <c r="J23" s="13" t="str">
        <f>[19]Junho!$J$13</f>
        <v>*</v>
      </c>
      <c r="K23" s="13" t="str">
        <f>[19]Junho!$J$14</f>
        <v>*</v>
      </c>
      <c r="L23" s="13" t="str">
        <f>[19]Junho!$J$15</f>
        <v>*</v>
      </c>
      <c r="M23" s="13" t="str">
        <f>[19]Junho!$J$16</f>
        <v>*</v>
      </c>
      <c r="N23" s="13" t="str">
        <f>[19]Junho!$J$17</f>
        <v>*</v>
      </c>
      <c r="O23" s="13" t="str">
        <f>[19]Junho!$J$18</f>
        <v>*</v>
      </c>
      <c r="P23" s="13" t="str">
        <f>[19]Junho!$J$19</f>
        <v>*</v>
      </c>
      <c r="Q23" s="13" t="str">
        <f>[19]Junho!$J$20</f>
        <v>*</v>
      </c>
      <c r="R23" s="13" t="str">
        <f>[19]Junho!$J$21</f>
        <v>*</v>
      </c>
      <c r="S23" s="13" t="str">
        <f>[19]Junho!$J$22</f>
        <v>*</v>
      </c>
      <c r="T23" s="13" t="str">
        <f>[19]Junho!$J$23</f>
        <v>*</v>
      </c>
      <c r="U23" s="13" t="str">
        <f>[19]Junho!$J$24</f>
        <v>*</v>
      </c>
      <c r="V23" s="13" t="str">
        <f>[19]Junho!$J$25</f>
        <v>*</v>
      </c>
      <c r="W23" s="13" t="str">
        <f>[19]Junho!$J$26</f>
        <v>*</v>
      </c>
      <c r="X23" s="13" t="str">
        <f>[19]Junho!$J$27</f>
        <v>*</v>
      </c>
      <c r="Y23" s="13" t="str">
        <f>[19]Junho!$J$28</f>
        <v>*</v>
      </c>
      <c r="Z23" s="13" t="str">
        <f>[19]Junho!$J$29</f>
        <v>*</v>
      </c>
      <c r="AA23" s="13" t="str">
        <f>[19]Junho!$J$30</f>
        <v>*</v>
      </c>
      <c r="AB23" s="13" t="str">
        <f>[19]Junho!$J$31</f>
        <v>*</v>
      </c>
      <c r="AC23" s="13" t="str">
        <f>[19]Junho!$J$32</f>
        <v>*</v>
      </c>
      <c r="AD23" s="13" t="str">
        <f>[19]Junho!$J$33</f>
        <v>*</v>
      </c>
      <c r="AE23" s="13" t="str">
        <f>[19]Junho!$J$34</f>
        <v>*</v>
      </c>
      <c r="AF23" s="80" t="s">
        <v>131</v>
      </c>
      <c r="AG23" s="112" t="s">
        <v>131</v>
      </c>
    </row>
    <row r="24" spans="1:36" ht="17.100000000000001" customHeight="1" x14ac:dyDescent="0.2">
      <c r="A24" s="135" t="s">
        <v>14</v>
      </c>
      <c r="B24" s="13">
        <f>[20]Junho!$J$5</f>
        <v>23.400000000000002</v>
      </c>
      <c r="C24" s="13">
        <f>[20]Junho!$J$6</f>
        <v>19.079999999999998</v>
      </c>
      <c r="D24" s="13">
        <f>[20]Junho!$J$7</f>
        <v>33.119999999999997</v>
      </c>
      <c r="E24" s="13">
        <f>[20]Junho!$J$8</f>
        <v>28.08</v>
      </c>
      <c r="F24" s="13">
        <f>[20]Junho!$J$9</f>
        <v>34.200000000000003</v>
      </c>
      <c r="G24" s="13">
        <f>[20]Junho!$J$10</f>
        <v>18.720000000000002</v>
      </c>
      <c r="H24" s="13">
        <f>[20]Junho!$J$11</f>
        <v>32.76</v>
      </c>
      <c r="I24" s="13">
        <f>[20]Junho!$J$12</f>
        <v>25.92</v>
      </c>
      <c r="J24" s="13">
        <f>[20]Junho!$J$13</f>
        <v>20.16</v>
      </c>
      <c r="K24" s="13">
        <f>[20]Junho!$J$14</f>
        <v>32.4</v>
      </c>
      <c r="L24" s="13">
        <f>[20]Junho!$J$15</f>
        <v>24.840000000000003</v>
      </c>
      <c r="M24" s="13">
        <f>[20]Junho!$J$16</f>
        <v>41.76</v>
      </c>
      <c r="N24" s="13">
        <f>[20]Junho!$J$17</f>
        <v>29.880000000000003</v>
      </c>
      <c r="O24" s="13">
        <f>[20]Junho!$J$18</f>
        <v>33.119999999999997</v>
      </c>
      <c r="P24" s="13">
        <f>[20]Junho!$J$19</f>
        <v>28.08</v>
      </c>
      <c r="Q24" s="13">
        <f>[20]Junho!$J$20</f>
        <v>28.44</v>
      </c>
      <c r="R24" s="13">
        <f>[20]Junho!$J$21</f>
        <v>25.2</v>
      </c>
      <c r="S24" s="13">
        <f>[20]Junho!$J$22</f>
        <v>32.76</v>
      </c>
      <c r="T24" s="13">
        <f>[20]Junho!$J$23</f>
        <v>29.52</v>
      </c>
      <c r="U24" s="13">
        <f>[20]Junho!$J$24</f>
        <v>24.12</v>
      </c>
      <c r="V24" s="13">
        <f>[20]Junho!$J$25</f>
        <v>31.319999999999997</v>
      </c>
      <c r="W24" s="13">
        <f>[20]Junho!$J$26</f>
        <v>28.44</v>
      </c>
      <c r="X24" s="13">
        <f>[20]Junho!$J$27</f>
        <v>36.72</v>
      </c>
      <c r="Y24" s="13">
        <f>[20]Junho!$J$28</f>
        <v>23.040000000000003</v>
      </c>
      <c r="Z24" s="13">
        <f>[20]Junho!$J$29</f>
        <v>28.08</v>
      </c>
      <c r="AA24" s="13">
        <f>[20]Junho!$J$30</f>
        <v>23.759999999999998</v>
      </c>
      <c r="AB24" s="13">
        <f>[20]Junho!$J$31</f>
        <v>22.32</v>
      </c>
      <c r="AC24" s="13">
        <f>[20]Junho!$J$32</f>
        <v>27</v>
      </c>
      <c r="AD24" s="13">
        <f>[20]Junho!$J$33</f>
        <v>34.200000000000003</v>
      </c>
      <c r="AE24" s="13">
        <f>[20]Junho!$J$34</f>
        <v>27.720000000000002</v>
      </c>
      <c r="AF24" s="80">
        <f t="shared" si="4"/>
        <v>41.76</v>
      </c>
      <c r="AG24" s="112">
        <f t="shared" si="2"/>
        <v>28.272000000000006</v>
      </c>
    </row>
    <row r="25" spans="1:36" ht="17.100000000000001" customHeight="1" x14ac:dyDescent="0.2">
      <c r="A25" s="135" t="s">
        <v>15</v>
      </c>
      <c r="B25" s="13">
        <f>[21]Junho!$J$5</f>
        <v>36.36</v>
      </c>
      <c r="C25" s="13">
        <f>[21]Junho!$J$6</f>
        <v>29.52</v>
      </c>
      <c r="D25" s="13">
        <f>[21]Junho!$J$7</f>
        <v>27.720000000000002</v>
      </c>
      <c r="E25" s="13">
        <f>[21]Junho!$J$8</f>
        <v>23.759999999999998</v>
      </c>
      <c r="F25" s="13">
        <f>[21]Junho!$J$9</f>
        <v>23.400000000000002</v>
      </c>
      <c r="G25" s="13">
        <f>[21]Junho!$J$10</f>
        <v>22.68</v>
      </c>
      <c r="H25" s="13">
        <f>[21]Junho!$J$11</f>
        <v>28.8</v>
      </c>
      <c r="I25" s="13">
        <f>[21]Junho!$J$12</f>
        <v>29.880000000000003</v>
      </c>
      <c r="J25" s="13">
        <f>[21]Junho!$J$13</f>
        <v>36</v>
      </c>
      <c r="K25" s="13">
        <f>[21]Junho!$J$14</f>
        <v>72</v>
      </c>
      <c r="L25" s="13">
        <f>[21]Junho!$J$15</f>
        <v>57.960000000000008</v>
      </c>
      <c r="M25" s="13">
        <f>[21]Junho!$J$16</f>
        <v>53.28</v>
      </c>
      <c r="N25" s="13">
        <f>[21]Junho!$J$17</f>
        <v>41.04</v>
      </c>
      <c r="O25" s="13">
        <f>[21]Junho!$J$18</f>
        <v>20.88</v>
      </c>
      <c r="P25" s="13">
        <f>[21]Junho!$J$19</f>
        <v>33.119999999999997</v>
      </c>
      <c r="Q25" s="13">
        <f>[21]Junho!$J$20</f>
        <v>16.920000000000002</v>
      </c>
      <c r="R25" s="13">
        <f>[21]Junho!$J$21</f>
        <v>20.88</v>
      </c>
      <c r="S25" s="13">
        <f>[21]Junho!$J$22</f>
        <v>21.96</v>
      </c>
      <c r="T25" s="13">
        <f>[21]Junho!$J$23</f>
        <v>32.04</v>
      </c>
      <c r="U25" s="13">
        <f>[21]Junho!$J$24</f>
        <v>32.4</v>
      </c>
      <c r="V25" s="13">
        <f>[21]Junho!$J$25</f>
        <v>26.28</v>
      </c>
      <c r="W25" s="13">
        <f>[21]Junho!$J$26</f>
        <v>29.16</v>
      </c>
      <c r="X25" s="13">
        <f>[21]Junho!$J$27</f>
        <v>55.800000000000004</v>
      </c>
      <c r="Y25" s="13">
        <f>[21]Junho!$J$28</f>
        <v>37.080000000000005</v>
      </c>
      <c r="Z25" s="13">
        <f>[21]Junho!$J$29</f>
        <v>19.8</v>
      </c>
      <c r="AA25" s="13">
        <f>[21]Junho!$J$30</f>
        <v>20.16</v>
      </c>
      <c r="AB25" s="13">
        <f>[21]Junho!$J$31</f>
        <v>19.079999999999998</v>
      </c>
      <c r="AC25" s="13">
        <f>[21]Junho!$J$32</f>
        <v>26.64</v>
      </c>
      <c r="AD25" s="13">
        <f>[21]Junho!$J$33</f>
        <v>43.92</v>
      </c>
      <c r="AE25" s="13">
        <f>[21]Junho!$J$34</f>
        <v>20.52</v>
      </c>
      <c r="AF25" s="80">
        <f t="shared" si="4"/>
        <v>72</v>
      </c>
      <c r="AG25" s="112">
        <f t="shared" si="2"/>
        <v>31.967999999999993</v>
      </c>
    </row>
    <row r="26" spans="1:36" ht="17.100000000000001" customHeight="1" x14ac:dyDescent="0.2">
      <c r="A26" s="135" t="s">
        <v>16</v>
      </c>
      <c r="B26" s="13">
        <f>[22]Junho!$J$5</f>
        <v>37.440000000000005</v>
      </c>
      <c r="C26" s="13">
        <f>[22]Junho!$J$6</f>
        <v>25.56</v>
      </c>
      <c r="D26" s="13">
        <f>[22]Junho!$J$7</f>
        <v>28.8</v>
      </c>
      <c r="E26" s="13">
        <f>[22]Junho!$J$8</f>
        <v>18.720000000000002</v>
      </c>
      <c r="F26" s="13">
        <f>[22]Junho!$J$9</f>
        <v>24.48</v>
      </c>
      <c r="G26" s="13">
        <f>[22]Junho!$J$10</f>
        <v>17.28</v>
      </c>
      <c r="H26" s="13">
        <f>[22]Junho!$J$11</f>
        <v>21.6</v>
      </c>
      <c r="I26" s="13">
        <f>[22]Junho!$J$12</f>
        <v>19.079999999999998</v>
      </c>
      <c r="J26" s="13">
        <f>[22]Junho!$J$13</f>
        <v>45.72</v>
      </c>
      <c r="K26" s="13">
        <f>[22]Junho!$J$14</f>
        <v>64.08</v>
      </c>
      <c r="L26" s="13">
        <f>[22]Junho!$J$15</f>
        <v>46.440000000000005</v>
      </c>
      <c r="M26" s="13">
        <f>[22]Junho!$J$16</f>
        <v>39.24</v>
      </c>
      <c r="N26" s="13">
        <f>[22]Junho!$J$17</f>
        <v>40.680000000000007</v>
      </c>
      <c r="O26" s="13">
        <f>[22]Junho!$J$18</f>
        <v>31.319999999999997</v>
      </c>
      <c r="P26" s="13">
        <f>[22]Junho!$J$19</f>
        <v>30.6</v>
      </c>
      <c r="Q26" s="13">
        <f>[22]Junho!$J$20</f>
        <v>33.119999999999997</v>
      </c>
      <c r="R26" s="13">
        <f>[22]Junho!$J$21</f>
        <v>21.96</v>
      </c>
      <c r="S26" s="13">
        <f>[22]Junho!$J$22</f>
        <v>18.720000000000002</v>
      </c>
      <c r="T26" s="13">
        <f>[22]Junho!$J$23</f>
        <v>19.079999999999998</v>
      </c>
      <c r="U26" s="13">
        <f>[22]Junho!$J$24</f>
        <v>32.76</v>
      </c>
      <c r="V26" s="13">
        <f>[22]Junho!$J$25</f>
        <v>24.12</v>
      </c>
      <c r="W26" s="13">
        <f>[22]Junho!$J$26</f>
        <v>31.319999999999997</v>
      </c>
      <c r="X26" s="13">
        <f>[22]Junho!$J$27</f>
        <v>44.64</v>
      </c>
      <c r="Y26" s="13">
        <f>[22]Junho!$J$28</f>
        <v>42.84</v>
      </c>
      <c r="Z26" s="13">
        <f>[22]Junho!$J$29</f>
        <v>18</v>
      </c>
      <c r="AA26" s="13">
        <f>[22]Junho!$J$30</f>
        <v>20.88</v>
      </c>
      <c r="AB26" s="13">
        <f>[22]Junho!$J$31</f>
        <v>23.040000000000003</v>
      </c>
      <c r="AC26" s="13">
        <f>[22]Junho!$J$32</f>
        <v>36</v>
      </c>
      <c r="AD26" s="13">
        <f>[22]Junho!$J$33</f>
        <v>27.36</v>
      </c>
      <c r="AE26" s="13">
        <f>[22]Junho!$J$34</f>
        <v>21.240000000000002</v>
      </c>
      <c r="AF26" s="80">
        <f t="shared" si="4"/>
        <v>64.08</v>
      </c>
      <c r="AG26" s="112">
        <f t="shared" si="2"/>
        <v>30.204000000000004</v>
      </c>
    </row>
    <row r="27" spans="1:36" ht="17.100000000000001" customHeight="1" x14ac:dyDescent="0.2">
      <c r="A27" s="135" t="s">
        <v>17</v>
      </c>
      <c r="B27" s="13">
        <f>[23]Junho!$J$5</f>
        <v>30.6</v>
      </c>
      <c r="C27" s="13">
        <f>[23]Junho!$J$6</f>
        <v>27.720000000000002</v>
      </c>
      <c r="D27" s="13">
        <f>[23]Junho!$J$7</f>
        <v>24.12</v>
      </c>
      <c r="E27" s="13">
        <f>[23]Junho!$J$8</f>
        <v>20.52</v>
      </c>
      <c r="F27" s="13">
        <f>[23]Junho!$J$9</f>
        <v>29.52</v>
      </c>
      <c r="G27" s="13">
        <f>[23]Junho!$J$10</f>
        <v>30.240000000000002</v>
      </c>
      <c r="H27" s="13">
        <f>[23]Junho!$J$11</f>
        <v>26.64</v>
      </c>
      <c r="I27" s="13">
        <f>[23]Junho!$J$12</f>
        <v>20.16</v>
      </c>
      <c r="J27" s="13">
        <f>[23]Junho!$J$13</f>
        <v>29.880000000000003</v>
      </c>
      <c r="K27" s="13">
        <f>[23]Junho!$J$14</f>
        <v>49.32</v>
      </c>
      <c r="L27" s="13">
        <f>[23]Junho!$J$15</f>
        <v>57.24</v>
      </c>
      <c r="M27" s="13">
        <f>[23]Junho!$J$16</f>
        <v>50.04</v>
      </c>
      <c r="N27" s="13">
        <f>[23]Junho!$J$17</f>
        <v>32.76</v>
      </c>
      <c r="O27" s="13">
        <f>[23]Junho!$J$18</f>
        <v>18.36</v>
      </c>
      <c r="P27" s="13">
        <f>[23]Junho!$J$19</f>
        <v>23.759999999999998</v>
      </c>
      <c r="Q27" s="13">
        <f>[23]Junho!$J$20</f>
        <v>24.48</v>
      </c>
      <c r="R27" s="13">
        <f>[23]Junho!$J$21</f>
        <v>16.2</v>
      </c>
      <c r="S27" s="13">
        <f>[23]Junho!$J$22</f>
        <v>18</v>
      </c>
      <c r="T27" s="13">
        <f>[23]Junho!$J$23</f>
        <v>20.52</v>
      </c>
      <c r="U27" s="13">
        <f>[23]Junho!$J$24</f>
        <v>27.36</v>
      </c>
      <c r="V27" s="13">
        <f>[23]Junho!$J$25</f>
        <v>27.720000000000002</v>
      </c>
      <c r="W27" s="13">
        <f>[23]Junho!$J$26</f>
        <v>14.4</v>
      </c>
      <c r="X27" s="13">
        <f>[23]Junho!$J$27</f>
        <v>39.24</v>
      </c>
      <c r="Y27" s="13">
        <f>[23]Junho!$J$28</f>
        <v>12.96</v>
      </c>
      <c r="Z27" s="13">
        <f>[23]Junho!$J$29</f>
        <v>21.96</v>
      </c>
      <c r="AA27" s="13">
        <f>[23]Junho!$J$30</f>
        <v>20.88</v>
      </c>
      <c r="AB27" s="13">
        <f>[23]Junho!$J$31</f>
        <v>21.240000000000002</v>
      </c>
      <c r="AC27" s="13">
        <f>[23]Junho!$J$32</f>
        <v>23.400000000000002</v>
      </c>
      <c r="AD27" s="13">
        <f>[23]Junho!$J$33</f>
        <v>34.92</v>
      </c>
      <c r="AE27" s="13">
        <f>[23]Junho!$J$34</f>
        <v>36.72</v>
      </c>
      <c r="AF27" s="80">
        <f>MAX(B27:AE27)</f>
        <v>57.24</v>
      </c>
      <c r="AG27" s="112">
        <f t="shared" si="2"/>
        <v>27.696000000000005</v>
      </c>
    </row>
    <row r="28" spans="1:36" ht="17.100000000000001" customHeight="1" x14ac:dyDescent="0.2">
      <c r="A28" s="135" t="s">
        <v>18</v>
      </c>
      <c r="B28" s="13">
        <f>[24]Junho!$J$5</f>
        <v>29.16</v>
      </c>
      <c r="C28" s="13">
        <f>[24]Junho!$J$6</f>
        <v>28.44</v>
      </c>
      <c r="D28" s="13">
        <f>[24]Junho!$J$7</f>
        <v>24.840000000000003</v>
      </c>
      <c r="E28" s="13">
        <f>[24]Junho!$J$8</f>
        <v>27.720000000000002</v>
      </c>
      <c r="F28" s="13">
        <f>[24]Junho!$J$9</f>
        <v>29.880000000000003</v>
      </c>
      <c r="G28" s="13">
        <f>[24]Junho!$J$10</f>
        <v>24.12</v>
      </c>
      <c r="H28" s="13">
        <f>[24]Junho!$J$11</f>
        <v>30.240000000000002</v>
      </c>
      <c r="I28" s="13">
        <f>[24]Junho!$J$12</f>
        <v>20.52</v>
      </c>
      <c r="J28" s="13">
        <f>[24]Junho!$J$13</f>
        <v>38.159999999999997</v>
      </c>
      <c r="K28" s="13">
        <f>[24]Junho!$J$14</f>
        <v>51.84</v>
      </c>
      <c r="L28" s="13">
        <f>[24]Junho!$J$15</f>
        <v>46.440000000000005</v>
      </c>
      <c r="M28" s="13">
        <f>[24]Junho!$J$16</f>
        <v>54</v>
      </c>
      <c r="N28" s="13">
        <f>[24]Junho!$J$17</f>
        <v>37.440000000000005</v>
      </c>
      <c r="O28" s="13">
        <f>[24]Junho!$J$18</f>
        <v>20.16</v>
      </c>
      <c r="P28" s="13">
        <f>[24]Junho!$J$19</f>
        <v>21.240000000000002</v>
      </c>
      <c r="Q28" s="13">
        <f>[24]Junho!$J$20</f>
        <v>27</v>
      </c>
      <c r="R28" s="13">
        <f>[24]Junho!$J$21</f>
        <v>28.8</v>
      </c>
      <c r="S28" s="13">
        <f>[24]Junho!$J$22</f>
        <v>28.08</v>
      </c>
      <c r="T28" s="13">
        <f>[24]Junho!$J$23</f>
        <v>38.159999999999997</v>
      </c>
      <c r="U28" s="13">
        <f>[24]Junho!$J$24</f>
        <v>32.4</v>
      </c>
      <c r="V28" s="13">
        <f>[24]Junho!$J$25</f>
        <v>31.319999999999997</v>
      </c>
      <c r="W28" s="13">
        <f>[24]Junho!$J$26</f>
        <v>29.52</v>
      </c>
      <c r="X28" s="13">
        <f>[24]Junho!$J$27</f>
        <v>39.96</v>
      </c>
      <c r="Y28" s="13">
        <f>[24]Junho!$J$28</f>
        <v>34.92</v>
      </c>
      <c r="Z28" s="13">
        <f>[24]Junho!$J$29</f>
        <v>33.480000000000004</v>
      </c>
      <c r="AA28" s="13">
        <f>[24]Junho!$J$30</f>
        <v>36.36</v>
      </c>
      <c r="AB28" s="13">
        <f>[24]Junho!$J$31</f>
        <v>28.08</v>
      </c>
      <c r="AC28" s="13">
        <f>[24]Junho!$J$32</f>
        <v>32.04</v>
      </c>
      <c r="AD28" s="13">
        <f>[24]Junho!$J$33</f>
        <v>34.200000000000003</v>
      </c>
      <c r="AE28" s="13">
        <f>[24]Junho!$J$34</f>
        <v>32.76</v>
      </c>
      <c r="AF28" s="80">
        <f t="shared" si="4"/>
        <v>54</v>
      </c>
      <c r="AG28" s="112">
        <f t="shared" si="2"/>
        <v>32.376000000000005</v>
      </c>
    </row>
    <row r="29" spans="1:36" ht="17.100000000000001" customHeight="1" x14ac:dyDescent="0.2">
      <c r="A29" s="135" t="s">
        <v>19</v>
      </c>
      <c r="B29" s="13">
        <f>[25]Junho!$J$5</f>
        <v>23.759999999999998</v>
      </c>
      <c r="C29" s="13">
        <f>[25]Junho!$J$6</f>
        <v>28.08</v>
      </c>
      <c r="D29" s="13">
        <f>[25]Junho!$J$7</f>
        <v>30.96</v>
      </c>
      <c r="E29" s="13">
        <f>[25]Junho!$J$8</f>
        <v>18</v>
      </c>
      <c r="F29" s="13">
        <f>[25]Junho!$J$9</f>
        <v>25.92</v>
      </c>
      <c r="G29" s="13">
        <f>[25]Junho!$J$10</f>
        <v>20.88</v>
      </c>
      <c r="H29" s="13">
        <f>[25]Junho!$J$11</f>
        <v>29.880000000000003</v>
      </c>
      <c r="I29" s="13">
        <f>[25]Junho!$J$12</f>
        <v>24.12</v>
      </c>
      <c r="J29" s="13">
        <f>[25]Junho!$J$13</f>
        <v>37.440000000000005</v>
      </c>
      <c r="K29" s="13">
        <f>[25]Junho!$J$14</f>
        <v>47.88</v>
      </c>
      <c r="L29" s="13">
        <f>[25]Junho!$J$15</f>
        <v>48.24</v>
      </c>
      <c r="M29" s="13">
        <f>[25]Junho!$J$16</f>
        <v>56.16</v>
      </c>
      <c r="N29" s="13">
        <f>[25]Junho!$J$17</f>
        <v>38.159999999999997</v>
      </c>
      <c r="O29" s="13">
        <f>[25]Junho!$J$18</f>
        <v>36</v>
      </c>
      <c r="P29" s="13">
        <f>[25]Junho!$J$19</f>
        <v>27</v>
      </c>
      <c r="Q29" s="13">
        <f>[25]Junho!$J$20</f>
        <v>28.44</v>
      </c>
      <c r="R29" s="13">
        <f>[25]Junho!$J$21</f>
        <v>19.440000000000001</v>
      </c>
      <c r="S29" s="13">
        <f>[25]Junho!$J$22</f>
        <v>16.559999999999999</v>
      </c>
      <c r="T29" s="13">
        <f>[25]Junho!$J$23</f>
        <v>29.16</v>
      </c>
      <c r="U29" s="13">
        <f>[25]Junho!$J$24</f>
        <v>26.28</v>
      </c>
      <c r="V29" s="13">
        <f>[25]Junho!$J$25</f>
        <v>23.400000000000002</v>
      </c>
      <c r="W29" s="13">
        <f>[25]Junho!$J$26</f>
        <v>31.319999999999997</v>
      </c>
      <c r="X29" s="13">
        <f>[25]Junho!$J$27</f>
        <v>37.440000000000005</v>
      </c>
      <c r="Y29" s="13">
        <f>[25]Junho!$J$28</f>
        <v>19.8</v>
      </c>
      <c r="Z29" s="13">
        <f>[25]Junho!$J$29</f>
        <v>24.48</v>
      </c>
      <c r="AA29" s="13">
        <f>[25]Junho!$J$30</f>
        <v>17.28</v>
      </c>
      <c r="AB29" s="13">
        <f>[25]Junho!$J$31</f>
        <v>19.440000000000001</v>
      </c>
      <c r="AC29" s="13">
        <f>[25]Junho!$J$32</f>
        <v>34.56</v>
      </c>
      <c r="AD29" s="13">
        <f>[25]Junho!$J$33</f>
        <v>29.880000000000003</v>
      </c>
      <c r="AE29" s="13">
        <f>[25]Junho!$J$34</f>
        <v>51.480000000000004</v>
      </c>
      <c r="AF29" s="80">
        <f t="shared" si="4"/>
        <v>56.16</v>
      </c>
      <c r="AG29" s="112">
        <f t="shared" si="2"/>
        <v>30.048000000000005</v>
      </c>
    </row>
    <row r="30" spans="1:36" ht="17.100000000000001" customHeight="1" x14ac:dyDescent="0.2">
      <c r="A30" s="135" t="s">
        <v>31</v>
      </c>
      <c r="B30" s="13">
        <f>[26]Junho!$J$5</f>
        <v>32.4</v>
      </c>
      <c r="C30" s="13">
        <f>[26]Junho!$J$6</f>
        <v>23.400000000000002</v>
      </c>
      <c r="D30" s="13">
        <f>[26]Junho!$J$7</f>
        <v>29.16</v>
      </c>
      <c r="E30" s="13">
        <f>[26]Junho!$J$8</f>
        <v>22.68</v>
      </c>
      <c r="F30" s="13">
        <f>[26]Junho!$J$9</f>
        <v>19.8</v>
      </c>
      <c r="G30" s="13">
        <f>[26]Junho!$J$10</f>
        <v>25.92</v>
      </c>
      <c r="H30" s="13">
        <f>[26]Junho!$J$11</f>
        <v>27.36</v>
      </c>
      <c r="I30" s="13">
        <f>[26]Junho!$J$12</f>
        <v>23.040000000000003</v>
      </c>
      <c r="J30" s="13">
        <f>[26]Junho!$J$13</f>
        <v>28.8</v>
      </c>
      <c r="K30" s="13">
        <f>[26]Junho!$J$14</f>
        <v>51.84</v>
      </c>
      <c r="L30" s="13">
        <f>[26]Junho!$J$15</f>
        <v>45.36</v>
      </c>
      <c r="M30" s="13">
        <f>[26]Junho!$J$16</f>
        <v>29.880000000000003</v>
      </c>
      <c r="N30" s="13">
        <f>[26]Junho!$J$17</f>
        <v>32.04</v>
      </c>
      <c r="O30" s="13">
        <f>[26]Junho!$J$18</f>
        <v>30.96</v>
      </c>
      <c r="P30" s="13">
        <f>[26]Junho!$J$19</f>
        <v>28.44</v>
      </c>
      <c r="Q30" s="13">
        <f>[26]Junho!$J$20</f>
        <v>29.880000000000003</v>
      </c>
      <c r="R30" s="13">
        <f>[26]Junho!$J$21</f>
        <v>26.64</v>
      </c>
      <c r="S30" s="13">
        <f>[26]Junho!$J$22</f>
        <v>26.28</v>
      </c>
      <c r="T30" s="13">
        <f>[26]Junho!$J$23</f>
        <v>29.880000000000003</v>
      </c>
      <c r="U30" s="13">
        <f>[26]Junho!$J$24</f>
        <v>29.880000000000003</v>
      </c>
      <c r="V30" s="13">
        <f>[26]Junho!$J$25</f>
        <v>28.8</v>
      </c>
      <c r="W30" s="13">
        <f>[26]Junho!$J$26</f>
        <v>25.2</v>
      </c>
      <c r="X30" s="13">
        <f>[26]Junho!$J$27</f>
        <v>36.36</v>
      </c>
      <c r="Y30" s="13">
        <f>[26]Junho!$J$28</f>
        <v>32.04</v>
      </c>
      <c r="Z30" s="13">
        <f>[26]Junho!$J$29</f>
        <v>30.96</v>
      </c>
      <c r="AA30" s="13">
        <f>[26]Junho!$J$30</f>
        <v>34.56</v>
      </c>
      <c r="AB30" s="13">
        <f>[26]Junho!$J$31</f>
        <v>24.840000000000003</v>
      </c>
      <c r="AC30" s="13">
        <f>[26]Junho!$J$32</f>
        <v>27</v>
      </c>
      <c r="AD30" s="13">
        <f>[26]Junho!$J$33</f>
        <v>33.480000000000004</v>
      </c>
      <c r="AE30" s="13">
        <f>[26]Junho!$J$34</f>
        <v>28.44</v>
      </c>
      <c r="AF30" s="80">
        <f t="shared" si="4"/>
        <v>51.84</v>
      </c>
      <c r="AG30" s="112">
        <f t="shared" si="2"/>
        <v>29.844000000000001</v>
      </c>
      <c r="AJ30" s="19"/>
    </row>
    <row r="31" spans="1:36" ht="17.100000000000001" customHeight="1" x14ac:dyDescent="0.2">
      <c r="A31" s="135" t="s">
        <v>51</v>
      </c>
      <c r="B31" s="13">
        <f>[27]Junho!$J$5</f>
        <v>39.24</v>
      </c>
      <c r="C31" s="13">
        <f>[27]Junho!$J$6</f>
        <v>24.12</v>
      </c>
      <c r="D31" s="13">
        <f>[27]Junho!$J$7</f>
        <v>25.2</v>
      </c>
      <c r="E31" s="13">
        <f>[27]Junho!$J$8</f>
        <v>23.400000000000002</v>
      </c>
      <c r="F31" s="13">
        <f>[27]Junho!$J$9</f>
        <v>27.720000000000002</v>
      </c>
      <c r="G31" s="13">
        <f>[27]Junho!$J$10</f>
        <v>21.96</v>
      </c>
      <c r="H31" s="13">
        <f>[27]Junho!$J$11</f>
        <v>28.8</v>
      </c>
      <c r="I31" s="13">
        <f>[27]Junho!$J$12</f>
        <v>20.52</v>
      </c>
      <c r="J31" s="13">
        <f>[27]Junho!$J$13</f>
        <v>34.92</v>
      </c>
      <c r="K31" s="13">
        <f>[27]Junho!$J$14</f>
        <v>45</v>
      </c>
      <c r="L31" s="13">
        <f>[27]Junho!$J$15</f>
        <v>45.72</v>
      </c>
      <c r="M31" s="13">
        <f>[27]Junho!$J$16</f>
        <v>40.32</v>
      </c>
      <c r="N31" s="13">
        <f>[27]Junho!$J$17</f>
        <v>38.159999999999997</v>
      </c>
      <c r="O31" s="13">
        <f>[27]Junho!$J$18</f>
        <v>30.96</v>
      </c>
      <c r="P31" s="13">
        <f>[27]Junho!$J$19</f>
        <v>30.96</v>
      </c>
      <c r="Q31" s="13">
        <f>[27]Junho!$J$20</f>
        <v>29.16</v>
      </c>
      <c r="R31" s="13">
        <f>[27]Junho!$J$21</f>
        <v>34.92</v>
      </c>
      <c r="S31" s="13">
        <f>[27]Junho!$J$22</f>
        <v>33.840000000000003</v>
      </c>
      <c r="T31" s="13">
        <f>[27]Junho!$J$23</f>
        <v>30.240000000000002</v>
      </c>
      <c r="U31" s="13">
        <f>[27]Junho!$J$24</f>
        <v>29.16</v>
      </c>
      <c r="V31" s="13">
        <f>[27]Junho!$J$25</f>
        <v>31.680000000000003</v>
      </c>
      <c r="W31" s="13">
        <f>[27]Junho!$J$26</f>
        <v>28.08</v>
      </c>
      <c r="X31" s="13">
        <f>[27]Junho!$J$27</f>
        <v>39.6</v>
      </c>
      <c r="Y31" s="13">
        <f>[27]Junho!$J$28</f>
        <v>32.4</v>
      </c>
      <c r="Z31" s="13">
        <f>[27]Junho!$J$29</f>
        <v>26.64</v>
      </c>
      <c r="AA31" s="13">
        <f>[27]Junho!$J$30</f>
        <v>32.04</v>
      </c>
      <c r="AB31" s="13">
        <f>[27]Junho!$J$31</f>
        <v>30.240000000000002</v>
      </c>
      <c r="AC31" s="13">
        <f>[27]Junho!$J$32</f>
        <v>40.680000000000007</v>
      </c>
      <c r="AD31" s="13">
        <f>[27]Junho!$J$33</f>
        <v>37.800000000000004</v>
      </c>
      <c r="AE31" s="13">
        <f>[27]Junho!$J$34</f>
        <v>25.2</v>
      </c>
      <c r="AF31" s="80">
        <f>MAX(B31:AE31)</f>
        <v>45.72</v>
      </c>
      <c r="AG31" s="112">
        <f t="shared" si="2"/>
        <v>31.956000000000003</v>
      </c>
    </row>
    <row r="32" spans="1:36" ht="17.100000000000001" customHeight="1" x14ac:dyDescent="0.2">
      <c r="A32" s="135" t="s">
        <v>20</v>
      </c>
      <c r="B32" s="13">
        <f>[28]Junho!$J$5</f>
        <v>24.48</v>
      </c>
      <c r="C32" s="13">
        <f>[28]Junho!$J$6</f>
        <v>29.52</v>
      </c>
      <c r="D32" s="13">
        <f>[28]Junho!$J$7</f>
        <v>31.319999999999997</v>
      </c>
      <c r="E32" s="13">
        <f>[28]Junho!$J$8</f>
        <v>22.68</v>
      </c>
      <c r="F32" s="13">
        <f>[28]Junho!$J$9</f>
        <v>29.880000000000003</v>
      </c>
      <c r="G32" s="13">
        <f>[28]Junho!$J$10</f>
        <v>25.56</v>
      </c>
      <c r="H32" s="13">
        <f>[28]Junho!$J$11</f>
        <v>30.96</v>
      </c>
      <c r="I32" s="13">
        <f>[28]Junho!$J$12</f>
        <v>27.36</v>
      </c>
      <c r="J32" s="13">
        <f>[28]Junho!$J$13</f>
        <v>22.68</v>
      </c>
      <c r="K32" s="13">
        <f>[28]Junho!$J$14</f>
        <v>24.12</v>
      </c>
      <c r="L32" s="13">
        <f>[28]Junho!$J$15</f>
        <v>29.880000000000003</v>
      </c>
      <c r="M32" s="13">
        <f>[28]Junho!$J$16</f>
        <v>34.56</v>
      </c>
      <c r="N32" s="13">
        <f>[28]Junho!$J$17</f>
        <v>27.36</v>
      </c>
      <c r="O32" s="13">
        <f>[28]Junho!$J$18</f>
        <v>22.68</v>
      </c>
      <c r="P32" s="13">
        <f>[28]Junho!$J$19</f>
        <v>27.36</v>
      </c>
      <c r="Q32" s="13">
        <f>[28]Junho!$J$20</f>
        <v>31.319999999999997</v>
      </c>
      <c r="R32" s="13">
        <f>[28]Junho!$J$21</f>
        <v>19.079999999999998</v>
      </c>
      <c r="S32" s="13">
        <f>[28]Junho!$J$22</f>
        <v>21.240000000000002</v>
      </c>
      <c r="T32" s="13">
        <f>[28]Junho!$J$23</f>
        <v>23.040000000000003</v>
      </c>
      <c r="U32" s="13">
        <f>[28]Junho!$J$24</f>
        <v>22.32</v>
      </c>
      <c r="V32" s="13">
        <f>[28]Junho!$J$25</f>
        <v>21.96</v>
      </c>
      <c r="W32" s="13">
        <f>[28]Junho!$J$26</f>
        <v>20.16</v>
      </c>
      <c r="X32" s="13">
        <f>[28]Junho!$J$27</f>
        <v>32.76</v>
      </c>
      <c r="Y32" s="13">
        <f>[28]Junho!$J$28</f>
        <v>18.720000000000002</v>
      </c>
      <c r="Z32" s="13">
        <f>[28]Junho!$J$29</f>
        <v>22.32</v>
      </c>
      <c r="AA32" s="13">
        <f>[28]Junho!$J$30</f>
        <v>20.52</v>
      </c>
      <c r="AB32" s="13">
        <f>[28]Junho!$J$31</f>
        <v>18.720000000000002</v>
      </c>
      <c r="AC32" s="13">
        <f>[28]Junho!$J$32</f>
        <v>27.720000000000002</v>
      </c>
      <c r="AD32" s="13">
        <f>[28]Junho!$J$33</f>
        <v>26.28</v>
      </c>
      <c r="AE32" s="13">
        <f>[28]Junho!$J$34</f>
        <v>24.840000000000003</v>
      </c>
      <c r="AF32" s="80">
        <f>MAX(B32:AE32)</f>
        <v>34.56</v>
      </c>
      <c r="AG32" s="113">
        <f t="shared" ref="AG32" si="7">AVERAGE(B32:AE32)</f>
        <v>25.380000000000006</v>
      </c>
    </row>
    <row r="33" spans="1:33" ht="17.100000000000001" customHeight="1" x14ac:dyDescent="0.2">
      <c r="A33" s="51" t="s">
        <v>147</v>
      </c>
      <c r="B33" s="13">
        <f>[29]Junho!$J$5</f>
        <v>25.2</v>
      </c>
      <c r="C33" s="13">
        <f>[29]Junho!$J$6</f>
        <v>27.36</v>
      </c>
      <c r="D33" s="13">
        <f>[29]Junho!$J$7</f>
        <v>28.8</v>
      </c>
      <c r="E33" s="13">
        <f>[29]Junho!$J$8</f>
        <v>25.2</v>
      </c>
      <c r="F33" s="13">
        <f>[29]Junho!$J$9</f>
        <v>32.76</v>
      </c>
      <c r="G33" s="13">
        <f>[29]Junho!$J$10</f>
        <v>32.76</v>
      </c>
      <c r="H33" s="13">
        <f>[29]Junho!$J$11</f>
        <v>30.240000000000002</v>
      </c>
      <c r="I33" s="13">
        <f>[29]Junho!$J$12</f>
        <v>19.8</v>
      </c>
      <c r="J33" s="13">
        <f>[29]Junho!$J$13</f>
        <v>33.480000000000004</v>
      </c>
      <c r="K33" s="13">
        <f>[29]Junho!$J$14</f>
        <v>42.84</v>
      </c>
      <c r="L33" s="13">
        <f>[29]Junho!$J$15</f>
        <v>49.32</v>
      </c>
      <c r="M33" s="13">
        <f>[29]Junho!$J$16</f>
        <v>41.04</v>
      </c>
      <c r="N33" s="13" t="str">
        <f>[29]Junho!$J$17</f>
        <v>*</v>
      </c>
      <c r="O33" s="13" t="str">
        <f>[29]Junho!$J$18</f>
        <v>*</v>
      </c>
      <c r="P33" s="13" t="str">
        <f>[29]Junho!$J$19</f>
        <v>*</v>
      </c>
      <c r="Q33" s="13" t="str">
        <f>[29]Junho!$J$20</f>
        <v>*</v>
      </c>
      <c r="R33" s="13" t="str">
        <f>[29]Junho!$J$21</f>
        <v>*</v>
      </c>
      <c r="S33" s="13" t="str">
        <f>[29]Junho!$J$22</f>
        <v>*</v>
      </c>
      <c r="T33" s="13" t="str">
        <f>[29]Junho!$J$23</f>
        <v>*</v>
      </c>
      <c r="U33" s="13" t="str">
        <f>[29]Junho!$J$24</f>
        <v>*</v>
      </c>
      <c r="V33" s="13" t="str">
        <f>[29]Junho!$J$25</f>
        <v>*</v>
      </c>
      <c r="W33" s="13" t="str">
        <f>[29]Junho!$J$26</f>
        <v>*</v>
      </c>
      <c r="X33" s="13" t="str">
        <f>[29]Junho!$J$27</f>
        <v>*</v>
      </c>
      <c r="Y33" s="13" t="str">
        <f>[29]Junho!$J$28</f>
        <v>*</v>
      </c>
      <c r="Z33" s="13" t="str">
        <f>[29]Junho!$J$29</f>
        <v>*</v>
      </c>
      <c r="AA33" s="13" t="str">
        <f>[29]Junho!$J$30</f>
        <v>*</v>
      </c>
      <c r="AB33" s="13" t="str">
        <f>[29]Junho!$J$31</f>
        <v>*</v>
      </c>
      <c r="AC33" s="13" t="str">
        <f>[29]Junho!$J$32</f>
        <v>*</v>
      </c>
      <c r="AD33" s="13" t="str">
        <f>[29]Junho!$J$33</f>
        <v>*</v>
      </c>
      <c r="AE33" s="13" t="str">
        <f>[29]Junho!$J$34</f>
        <v>*</v>
      </c>
      <c r="AF33" s="80">
        <f t="shared" ref="AF33:AF49" si="8">MAX(B33:AE33)</f>
        <v>49.32</v>
      </c>
      <c r="AG33" s="112">
        <f>AVERAGE(B33:AE33)</f>
        <v>32.400000000000006</v>
      </c>
    </row>
    <row r="34" spans="1:33" ht="17.100000000000001" customHeight="1" x14ac:dyDescent="0.2">
      <c r="A34" s="51" t="s">
        <v>148</v>
      </c>
      <c r="B34" s="13">
        <f>[30]Junho!$J$5</f>
        <v>32.04</v>
      </c>
      <c r="C34" s="13">
        <f>[30]Junho!$J$6</f>
        <v>28.8</v>
      </c>
      <c r="D34" s="13">
        <f>[30]Junho!$J$7</f>
        <v>28.08</v>
      </c>
      <c r="E34" s="13">
        <f>[30]Junho!$J$8</f>
        <v>24.12</v>
      </c>
      <c r="F34" s="13">
        <f>[30]Junho!$J$9</f>
        <v>28.8</v>
      </c>
      <c r="G34" s="13">
        <f>[30]Junho!$J$10</f>
        <v>21.240000000000002</v>
      </c>
      <c r="H34" s="13">
        <f>[30]Junho!$J$11</f>
        <v>28.8</v>
      </c>
      <c r="I34" s="13">
        <f>[30]Junho!$J$12</f>
        <v>28.8</v>
      </c>
      <c r="J34" s="13">
        <f>[30]Junho!$J$13</f>
        <v>37.080000000000005</v>
      </c>
      <c r="K34" s="13">
        <f>[30]Junho!$J$14</f>
        <v>69.12</v>
      </c>
      <c r="L34" s="13">
        <f>[30]Junho!$J$15</f>
        <v>66.239999999999995</v>
      </c>
      <c r="M34" s="13">
        <f>[30]Junho!$J$16</f>
        <v>53.64</v>
      </c>
      <c r="N34" s="13" t="str">
        <f>[30]Junho!$J$17</f>
        <v>*</v>
      </c>
      <c r="O34" s="13" t="str">
        <f>[30]Junho!$J$18</f>
        <v>*</v>
      </c>
      <c r="P34" s="13" t="str">
        <f>[30]Junho!$J$19</f>
        <v>*</v>
      </c>
      <c r="Q34" s="13" t="str">
        <f>[30]Junho!$J$20</f>
        <v>*</v>
      </c>
      <c r="R34" s="13" t="str">
        <f>[30]Junho!$J$21</f>
        <v>*</v>
      </c>
      <c r="S34" s="13" t="str">
        <f>[30]Junho!$J$22</f>
        <v>*</v>
      </c>
      <c r="T34" s="13" t="str">
        <f>[30]Junho!$J$23</f>
        <v>*</v>
      </c>
      <c r="U34" s="13" t="str">
        <f>[30]Junho!$J$24</f>
        <v>*</v>
      </c>
      <c r="V34" s="13" t="str">
        <f>[30]Junho!$J$25</f>
        <v>*</v>
      </c>
      <c r="W34" s="13" t="str">
        <f>[30]Junho!$J$26</f>
        <v>*</v>
      </c>
      <c r="X34" s="13" t="str">
        <f>[30]Junho!$J$27</f>
        <v>*</v>
      </c>
      <c r="Y34" s="13" t="str">
        <f>[30]Junho!$J$28</f>
        <v>*</v>
      </c>
      <c r="Z34" s="13" t="str">
        <f>[30]Junho!$J$29</f>
        <v>*</v>
      </c>
      <c r="AA34" s="13" t="str">
        <f>[30]Junho!$J$30</f>
        <v>*</v>
      </c>
      <c r="AB34" s="13" t="str">
        <f>[30]Junho!$J$31</f>
        <v>*</v>
      </c>
      <c r="AC34" s="13" t="str">
        <f>[30]Junho!$J$32</f>
        <v>*</v>
      </c>
      <c r="AD34" s="13" t="str">
        <f>[30]Junho!$J$33</f>
        <v>*</v>
      </c>
      <c r="AE34" s="13" t="str">
        <f>[30]Junho!$J$34</f>
        <v>*</v>
      </c>
      <c r="AF34" s="80">
        <f t="shared" si="8"/>
        <v>69.12</v>
      </c>
      <c r="AG34" s="112">
        <f t="shared" ref="AG34:AG49" si="9">AVERAGE(B34:AE34)</f>
        <v>37.230000000000004</v>
      </c>
    </row>
    <row r="35" spans="1:33" ht="17.100000000000001" customHeight="1" x14ac:dyDescent="0.2">
      <c r="A35" s="51" t="s">
        <v>149</v>
      </c>
      <c r="B35" s="13">
        <f>[31]Junho!$J$5</f>
        <v>22.32</v>
      </c>
      <c r="C35" s="13">
        <f>[31]Junho!$J$6</f>
        <v>22.68</v>
      </c>
      <c r="D35" s="13">
        <f>[31]Junho!$J$7</f>
        <v>28.08</v>
      </c>
      <c r="E35" s="13">
        <f>[31]Junho!$J$8</f>
        <v>34.56</v>
      </c>
      <c r="F35" s="13">
        <f>[31]Junho!$J$9</f>
        <v>30.240000000000002</v>
      </c>
      <c r="G35" s="13">
        <f>[31]Junho!$J$10</f>
        <v>30.240000000000002</v>
      </c>
      <c r="H35" s="13">
        <f>[31]Junho!$J$11</f>
        <v>35.28</v>
      </c>
      <c r="I35" s="13">
        <f>[31]Junho!$J$12</f>
        <v>24.840000000000003</v>
      </c>
      <c r="J35" s="13">
        <f>[31]Junho!$J$13</f>
        <v>32.76</v>
      </c>
      <c r="K35" s="13">
        <f>[31]Junho!$J$14</f>
        <v>57.960000000000008</v>
      </c>
      <c r="L35" s="13">
        <f>[31]Junho!$J$15</f>
        <v>49.32</v>
      </c>
      <c r="M35" s="13">
        <f>[31]Junho!$J$16</f>
        <v>52.2</v>
      </c>
      <c r="N35" s="13" t="str">
        <f>[31]Junho!$J$17</f>
        <v>*</v>
      </c>
      <c r="O35" s="13" t="str">
        <f>[31]Junho!$J$18</f>
        <v>*</v>
      </c>
      <c r="P35" s="13" t="str">
        <f>[31]Junho!$J$19</f>
        <v>*</v>
      </c>
      <c r="Q35" s="13" t="str">
        <f>[31]Junho!$J$20</f>
        <v>*</v>
      </c>
      <c r="R35" s="13" t="str">
        <f>[31]Junho!$J$21</f>
        <v>*</v>
      </c>
      <c r="S35" s="13" t="str">
        <f>[31]Junho!$J$22</f>
        <v>*</v>
      </c>
      <c r="T35" s="13" t="str">
        <f>[31]Junho!$J$23</f>
        <v>*</v>
      </c>
      <c r="U35" s="13" t="str">
        <f>[31]Junho!$J$24</f>
        <v>*</v>
      </c>
      <c r="V35" s="13" t="str">
        <f>[31]Junho!$J$25</f>
        <v>*</v>
      </c>
      <c r="W35" s="13" t="str">
        <f>[31]Junho!$J$26</f>
        <v>*</v>
      </c>
      <c r="X35" s="13" t="str">
        <f>[31]Junho!$J$27</f>
        <v>*</v>
      </c>
      <c r="Y35" s="13" t="str">
        <f>[31]Junho!$J$28</f>
        <v>*</v>
      </c>
      <c r="Z35" s="13" t="str">
        <f>[31]Junho!$J$29</f>
        <v>*</v>
      </c>
      <c r="AA35" s="13" t="str">
        <f>[31]Junho!$J$30</f>
        <v>*</v>
      </c>
      <c r="AB35" s="13" t="str">
        <f>[31]Junho!$J$31</f>
        <v>*</v>
      </c>
      <c r="AC35" s="13" t="str">
        <f>[31]Junho!$J$32</f>
        <v>*</v>
      </c>
      <c r="AD35" s="13" t="str">
        <f>[31]Junho!$J$33</f>
        <v>*</v>
      </c>
      <c r="AE35" s="13" t="str">
        <f>[31]Junho!$J$34</f>
        <v>*</v>
      </c>
      <c r="AF35" s="80">
        <f t="shared" si="8"/>
        <v>57.960000000000008</v>
      </c>
      <c r="AG35" s="112">
        <f t="shared" si="9"/>
        <v>35.04</v>
      </c>
    </row>
    <row r="36" spans="1:33" ht="17.100000000000001" customHeight="1" x14ac:dyDescent="0.2">
      <c r="A36" s="51" t="s">
        <v>150</v>
      </c>
      <c r="B36" s="13" t="str">
        <f>[32]Junho!$J$5</f>
        <v>*</v>
      </c>
      <c r="C36" s="13" t="str">
        <f>[32]Junho!$J$6</f>
        <v>*</v>
      </c>
      <c r="D36" s="13" t="str">
        <f>[32]Junho!$J$7</f>
        <v>*</v>
      </c>
      <c r="E36" s="13" t="str">
        <f>[32]Junho!$J$8</f>
        <v>*</v>
      </c>
      <c r="F36" s="13" t="str">
        <f>[32]Junho!$J$9</f>
        <v>*</v>
      </c>
      <c r="G36" s="13" t="str">
        <f>[32]Junho!$J$10</f>
        <v>*</v>
      </c>
      <c r="H36" s="13" t="str">
        <f>[32]Junho!$J$11</f>
        <v>*</v>
      </c>
      <c r="I36" s="13" t="str">
        <f>[32]Junho!$J$12</f>
        <v>*</v>
      </c>
      <c r="J36" s="13" t="str">
        <f>[32]Junho!$J$13</f>
        <v>*</v>
      </c>
      <c r="K36" s="13" t="str">
        <f>[32]Junho!$J$14</f>
        <v>*</v>
      </c>
      <c r="L36" s="13" t="str">
        <f>[32]Junho!$J$15</f>
        <v>*</v>
      </c>
      <c r="M36" s="13" t="str">
        <f>[32]Junho!$J$16</f>
        <v>*</v>
      </c>
      <c r="N36" s="13" t="str">
        <f>[32]Junho!$J$17</f>
        <v>*</v>
      </c>
      <c r="O36" s="13" t="str">
        <f>[32]Junho!$J$18</f>
        <v>*</v>
      </c>
      <c r="P36" s="13" t="str">
        <f>[32]Junho!$J$19</f>
        <v>*</v>
      </c>
      <c r="Q36" s="13" t="str">
        <f>[32]Junho!$J$20</f>
        <v>*</v>
      </c>
      <c r="R36" s="13" t="str">
        <f>[32]Junho!$J$21</f>
        <v>*</v>
      </c>
      <c r="S36" s="13" t="str">
        <f>[32]Junho!$J$22</f>
        <v>*</v>
      </c>
      <c r="T36" s="13" t="str">
        <f>[32]Junho!$J$23</f>
        <v>*</v>
      </c>
      <c r="U36" s="13" t="str">
        <f>[32]Junho!$J$24</f>
        <v>*</v>
      </c>
      <c r="V36" s="13" t="str">
        <f>[32]Junho!$J$25</f>
        <v>*</v>
      </c>
      <c r="W36" s="13" t="str">
        <f>[32]Junho!$J$26</f>
        <v>*</v>
      </c>
      <c r="X36" s="13" t="str">
        <f>[32]Junho!$J$27</f>
        <v>*</v>
      </c>
      <c r="Y36" s="13" t="str">
        <f>[32]Junho!$J$28</f>
        <v>*</v>
      </c>
      <c r="Z36" s="13" t="str">
        <f>[32]Junho!$J$29</f>
        <v>*</v>
      </c>
      <c r="AA36" s="13" t="str">
        <f>[32]Junho!$J$30</f>
        <v>*</v>
      </c>
      <c r="AB36" s="13" t="str">
        <f>[32]Junho!$J$31</f>
        <v>*</v>
      </c>
      <c r="AC36" s="13" t="str">
        <f>[32]Junho!$J$32</f>
        <v>*</v>
      </c>
      <c r="AD36" s="13" t="str">
        <f>[32]Junho!$J$33</f>
        <v>*</v>
      </c>
      <c r="AE36" s="13" t="str">
        <f>[32]Junho!$J$34</f>
        <v>*</v>
      </c>
      <c r="AF36" s="80" t="s">
        <v>131</v>
      </c>
      <c r="AG36" s="112" t="s">
        <v>131</v>
      </c>
    </row>
    <row r="37" spans="1:33" ht="17.100000000000001" customHeight="1" x14ac:dyDescent="0.2">
      <c r="A37" s="51" t="s">
        <v>151</v>
      </c>
      <c r="B37" s="13">
        <f>[33]Junho!$J$5</f>
        <v>24.840000000000003</v>
      </c>
      <c r="C37" s="13">
        <f>[33]Junho!$J$6</f>
        <v>31.680000000000003</v>
      </c>
      <c r="D37" s="13">
        <f>[33]Junho!$J$7</f>
        <v>39.24</v>
      </c>
      <c r="E37" s="13">
        <f>[33]Junho!$J$8</f>
        <v>23.759999999999998</v>
      </c>
      <c r="F37" s="13">
        <f>[33]Junho!$J$9</f>
        <v>25.92</v>
      </c>
      <c r="G37" s="13">
        <f>[33]Junho!$J$10</f>
        <v>32.04</v>
      </c>
      <c r="H37" s="13">
        <f>[33]Junho!$J$11</f>
        <v>32.4</v>
      </c>
      <c r="I37" s="13">
        <f>[33]Junho!$J$12</f>
        <v>26.28</v>
      </c>
      <c r="J37" s="13">
        <f>[33]Junho!$J$13</f>
        <v>28.44</v>
      </c>
      <c r="K37" s="13">
        <f>[33]Junho!$J$14</f>
        <v>35.28</v>
      </c>
      <c r="L37" s="13">
        <f>[33]Junho!$J$15</f>
        <v>39.24</v>
      </c>
      <c r="M37" s="13">
        <f>[33]Junho!$J$16</f>
        <v>33.119999999999997</v>
      </c>
      <c r="N37" s="13" t="str">
        <f>[33]Junho!$J$17</f>
        <v>*</v>
      </c>
      <c r="O37" s="13" t="str">
        <f>[33]Junho!$J$18</f>
        <v>*</v>
      </c>
      <c r="P37" s="13" t="str">
        <f>[33]Junho!$J$19</f>
        <v>*</v>
      </c>
      <c r="Q37" s="13" t="str">
        <f>[33]Junho!$J$20</f>
        <v>*</v>
      </c>
      <c r="R37" s="13" t="str">
        <f>[33]Junho!$J$21</f>
        <v>*</v>
      </c>
      <c r="S37" s="13" t="str">
        <f>[33]Junho!$J$22</f>
        <v>*</v>
      </c>
      <c r="T37" s="13" t="str">
        <f>[33]Junho!$J$23</f>
        <v>*</v>
      </c>
      <c r="U37" s="13" t="str">
        <f>[33]Junho!$J$24</f>
        <v>*</v>
      </c>
      <c r="V37" s="13" t="str">
        <f>[33]Junho!$J$25</f>
        <v>*</v>
      </c>
      <c r="W37" s="13" t="str">
        <f>[33]Junho!$J$26</f>
        <v>*</v>
      </c>
      <c r="X37" s="13" t="str">
        <f>[33]Junho!$J$27</f>
        <v>*</v>
      </c>
      <c r="Y37" s="13" t="str">
        <f>[33]Junho!$J$28</f>
        <v>*</v>
      </c>
      <c r="Z37" s="13" t="str">
        <f>[33]Junho!$J$29</f>
        <v>*</v>
      </c>
      <c r="AA37" s="13" t="str">
        <f>[33]Junho!$J$30</f>
        <v>*</v>
      </c>
      <c r="AB37" s="13" t="str">
        <f>[33]Junho!$J$31</f>
        <v>*</v>
      </c>
      <c r="AC37" s="13" t="str">
        <f>[33]Junho!$J$32</f>
        <v>*</v>
      </c>
      <c r="AD37" s="13" t="str">
        <f>[33]Junho!$J$33</f>
        <v>*</v>
      </c>
      <c r="AE37" s="13" t="str">
        <f>[33]Junho!$J$34</f>
        <v>*</v>
      </c>
      <c r="AF37" s="80">
        <f t="shared" si="8"/>
        <v>39.24</v>
      </c>
      <c r="AG37" s="112">
        <f t="shared" si="9"/>
        <v>31.02</v>
      </c>
    </row>
    <row r="38" spans="1:33" ht="17.100000000000001" customHeight="1" x14ac:dyDescent="0.2">
      <c r="A38" s="51" t="s">
        <v>152</v>
      </c>
      <c r="B38" s="13">
        <f>[34]Junho!$J$5</f>
        <v>32.04</v>
      </c>
      <c r="C38" s="13">
        <f>[34]Junho!$J$6</f>
        <v>27</v>
      </c>
      <c r="D38" s="13">
        <f>[34]Junho!$J$7</f>
        <v>29.880000000000003</v>
      </c>
      <c r="E38" s="13">
        <f>[34]Junho!$J$8</f>
        <v>18.720000000000002</v>
      </c>
      <c r="F38" s="13">
        <f>[34]Junho!$J$9</f>
        <v>26.28</v>
      </c>
      <c r="G38" s="13">
        <f>[34]Junho!$J$10</f>
        <v>35.64</v>
      </c>
      <c r="H38" s="13">
        <f>[34]Junho!$J$11</f>
        <v>26.64</v>
      </c>
      <c r="I38" s="13">
        <f>[34]Junho!$J$12</f>
        <v>25.2</v>
      </c>
      <c r="J38" s="13">
        <f>[34]Junho!$J$13</f>
        <v>42.12</v>
      </c>
      <c r="K38" s="13">
        <f>[34]Junho!$J$14</f>
        <v>56.519999999999996</v>
      </c>
      <c r="L38" s="13">
        <f>[34]Junho!$J$15</f>
        <v>51.480000000000004</v>
      </c>
      <c r="M38" s="13">
        <f>[34]Junho!$J$16</f>
        <v>61.2</v>
      </c>
      <c r="N38" s="13" t="str">
        <f>[34]Junho!$J$17</f>
        <v>*</v>
      </c>
      <c r="O38" s="13" t="str">
        <f>[34]Junho!$J$18</f>
        <v>*</v>
      </c>
      <c r="P38" s="13" t="str">
        <f>[34]Junho!$J$19</f>
        <v>*</v>
      </c>
      <c r="Q38" s="13" t="str">
        <f>[34]Junho!$J$20</f>
        <v>*</v>
      </c>
      <c r="R38" s="13" t="str">
        <f>[34]Junho!$J$21</f>
        <v>*</v>
      </c>
      <c r="S38" s="13" t="str">
        <f>[34]Junho!$J$22</f>
        <v>*</v>
      </c>
      <c r="T38" s="13" t="str">
        <f>[34]Junho!$J$23</f>
        <v>*</v>
      </c>
      <c r="U38" s="13" t="str">
        <f>[34]Junho!$J$24</f>
        <v>*</v>
      </c>
      <c r="V38" s="13" t="str">
        <f>[34]Junho!$J$25</f>
        <v>*</v>
      </c>
      <c r="W38" s="13" t="str">
        <f>[34]Junho!$J$26</f>
        <v>*</v>
      </c>
      <c r="X38" s="13" t="str">
        <f>[34]Junho!$J$27</f>
        <v>*</v>
      </c>
      <c r="Y38" s="13" t="str">
        <f>[34]Junho!$J$28</f>
        <v>*</v>
      </c>
      <c r="Z38" s="13" t="str">
        <f>[34]Junho!$J$29</f>
        <v>*</v>
      </c>
      <c r="AA38" s="13" t="str">
        <f>[34]Junho!$J$30</f>
        <v>*</v>
      </c>
      <c r="AB38" s="13" t="str">
        <f>[34]Junho!$J$31</f>
        <v>*</v>
      </c>
      <c r="AC38" s="13" t="str">
        <f>[34]Junho!$J$32</f>
        <v>*</v>
      </c>
      <c r="AD38" s="13" t="str">
        <f>[34]Junho!$J$33</f>
        <v>*</v>
      </c>
      <c r="AE38" s="13" t="str">
        <f>[34]Junho!$J$34</f>
        <v>*</v>
      </c>
      <c r="AF38" s="80">
        <f t="shared" si="8"/>
        <v>61.2</v>
      </c>
      <c r="AG38" s="112">
        <f t="shared" si="9"/>
        <v>36.059999999999995</v>
      </c>
    </row>
    <row r="39" spans="1:33" ht="17.100000000000001" customHeight="1" x14ac:dyDescent="0.2">
      <c r="A39" s="51" t="s">
        <v>153</v>
      </c>
      <c r="B39" s="13">
        <f>[35]Junho!$J$5</f>
        <v>21.240000000000002</v>
      </c>
      <c r="C39" s="13">
        <f>[35]Junho!$J$6</f>
        <v>34.200000000000003</v>
      </c>
      <c r="D39" s="13">
        <f>[35]Junho!$J$7</f>
        <v>33.119999999999997</v>
      </c>
      <c r="E39" s="13">
        <f>[35]Junho!$J$8</f>
        <v>31.680000000000003</v>
      </c>
      <c r="F39" s="13">
        <f>[35]Junho!$J$9</f>
        <v>32.04</v>
      </c>
      <c r="G39" s="13">
        <f>[35]Junho!$J$10</f>
        <v>27</v>
      </c>
      <c r="H39" s="13">
        <f>[35]Junho!$J$11</f>
        <v>23.400000000000002</v>
      </c>
      <c r="I39" s="13">
        <f>[35]Junho!$J$12</f>
        <v>27</v>
      </c>
      <c r="J39" s="13">
        <f>[35]Junho!$J$13</f>
        <v>30.6</v>
      </c>
      <c r="K39" s="13">
        <f>[35]Junho!$J$14</f>
        <v>29.880000000000003</v>
      </c>
      <c r="L39" s="13">
        <f>[35]Junho!$J$15</f>
        <v>44.64</v>
      </c>
      <c r="M39" s="13">
        <f>[35]Junho!$J$16</f>
        <v>46.800000000000004</v>
      </c>
      <c r="N39" s="13">
        <f>[35]Junho!$J$17</f>
        <v>37.080000000000005</v>
      </c>
      <c r="O39" s="13">
        <f>[35]Junho!$J$18</f>
        <v>38.519999999999996</v>
      </c>
      <c r="P39" s="13">
        <f>[35]Junho!$J$19</f>
        <v>40.680000000000007</v>
      </c>
      <c r="Q39" s="13">
        <f>[35]Junho!$J$20</f>
        <v>45</v>
      </c>
      <c r="R39" s="13">
        <f>[35]Junho!$J$21</f>
        <v>36</v>
      </c>
      <c r="S39" s="13">
        <f>[35]Junho!$J$22</f>
        <v>46.800000000000004</v>
      </c>
      <c r="T39" s="13">
        <f>[35]Junho!$J$23</f>
        <v>33.119999999999997</v>
      </c>
      <c r="U39" s="13">
        <f>[35]Junho!$J$24</f>
        <v>34.92</v>
      </c>
      <c r="V39" s="13">
        <f>[35]Junho!$J$25</f>
        <v>21.240000000000002</v>
      </c>
      <c r="W39" s="13">
        <f>[35]Junho!$J$26</f>
        <v>27.720000000000002</v>
      </c>
      <c r="X39" s="13">
        <f>[35]Junho!$J$27</f>
        <v>36.72</v>
      </c>
      <c r="Y39" s="13">
        <f>[35]Junho!$J$28</f>
        <v>27</v>
      </c>
      <c r="Z39" s="13">
        <f>[35]Junho!$J$29</f>
        <v>29.880000000000003</v>
      </c>
      <c r="AA39" s="13">
        <f>[35]Junho!$J$30</f>
        <v>27.720000000000002</v>
      </c>
      <c r="AB39" s="13">
        <f>[35]Junho!$J$31</f>
        <v>25.2</v>
      </c>
      <c r="AC39" s="13">
        <f>[35]Junho!$J$32</f>
        <v>38.159999999999997</v>
      </c>
      <c r="AD39" s="13">
        <f>[35]Junho!$J$33</f>
        <v>34.200000000000003</v>
      </c>
      <c r="AE39" s="13">
        <f>[35]Junho!$J$34</f>
        <v>30.6</v>
      </c>
      <c r="AF39" s="80">
        <f t="shared" si="8"/>
        <v>46.800000000000004</v>
      </c>
      <c r="AG39" s="112">
        <f t="shared" si="9"/>
        <v>33.072000000000003</v>
      </c>
    </row>
    <row r="40" spans="1:33" ht="17.100000000000001" customHeight="1" x14ac:dyDescent="0.2">
      <c r="A40" s="51" t="s">
        <v>154</v>
      </c>
      <c r="B40" s="13" t="str">
        <f>[36]Junho!$J$5</f>
        <v>*</v>
      </c>
      <c r="C40" s="13" t="str">
        <f>[36]Junho!$J$6</f>
        <v>*</v>
      </c>
      <c r="D40" s="13" t="str">
        <f>[36]Junho!$J$7</f>
        <v>*</v>
      </c>
      <c r="E40" s="13" t="str">
        <f>[36]Junho!$J$8</f>
        <v>*</v>
      </c>
      <c r="F40" s="13" t="str">
        <f>[36]Junho!$J$9</f>
        <v>*</v>
      </c>
      <c r="G40" s="13" t="str">
        <f>[36]Junho!$J$10</f>
        <v>*</v>
      </c>
      <c r="H40" s="13" t="str">
        <f>[36]Junho!$J$11</f>
        <v>*</v>
      </c>
      <c r="I40" s="13" t="str">
        <f>[36]Junho!$J$12</f>
        <v>*</v>
      </c>
      <c r="J40" s="13" t="str">
        <f>[36]Junho!$J$13</f>
        <v>*</v>
      </c>
      <c r="K40" s="13" t="str">
        <f>[36]Junho!$J$14</f>
        <v>*</v>
      </c>
      <c r="L40" s="13" t="str">
        <f>[36]Junho!$J$15</f>
        <v>*</v>
      </c>
      <c r="M40" s="13" t="str">
        <f>[36]Junho!$J$16</f>
        <v>*</v>
      </c>
      <c r="N40" s="13" t="str">
        <f>[36]Junho!$J$17</f>
        <v>*</v>
      </c>
      <c r="O40" s="13" t="str">
        <f>[36]Junho!$J$18</f>
        <v>*</v>
      </c>
      <c r="P40" s="13" t="str">
        <f>[36]Junho!$J$19</f>
        <v>*</v>
      </c>
      <c r="Q40" s="13" t="str">
        <f>[36]Junho!$J$20</f>
        <v>*</v>
      </c>
      <c r="R40" s="13" t="str">
        <f>[36]Junho!$J$21</f>
        <v>*</v>
      </c>
      <c r="S40" s="13" t="str">
        <f>[36]Junho!$J$22</f>
        <v>*</v>
      </c>
      <c r="T40" s="13" t="str">
        <f>[36]Junho!$J$23</f>
        <v>*</v>
      </c>
      <c r="U40" s="13" t="str">
        <f>[36]Junho!$J$24</f>
        <v>*</v>
      </c>
      <c r="V40" s="13" t="str">
        <f>[36]Junho!$J$25</f>
        <v>*</v>
      </c>
      <c r="W40" s="13" t="str">
        <f>[36]Junho!$J$26</f>
        <v>*</v>
      </c>
      <c r="X40" s="13" t="str">
        <f>[36]Junho!$J$27</f>
        <v>*</v>
      </c>
      <c r="Y40" s="13" t="str">
        <f>[36]Junho!$J$28</f>
        <v>*</v>
      </c>
      <c r="Z40" s="13" t="str">
        <f>[36]Junho!$J$29</f>
        <v>*</v>
      </c>
      <c r="AA40" s="13" t="str">
        <f>[36]Junho!$J$30</f>
        <v>*</v>
      </c>
      <c r="AB40" s="13" t="str">
        <f>[36]Junho!$J$31</f>
        <v>*</v>
      </c>
      <c r="AC40" s="13" t="str">
        <f>[36]Junho!$J$32</f>
        <v>*</v>
      </c>
      <c r="AD40" s="13" t="str">
        <f>[36]Junho!$J$33</f>
        <v>*</v>
      </c>
      <c r="AE40" s="13" t="str">
        <f>[36]Junho!$J$34</f>
        <v>*</v>
      </c>
      <c r="AF40" s="80" t="s">
        <v>131</v>
      </c>
      <c r="AG40" s="112" t="s">
        <v>131</v>
      </c>
    </row>
    <row r="41" spans="1:33" ht="17.100000000000001" customHeight="1" x14ac:dyDescent="0.2">
      <c r="A41" s="51" t="s">
        <v>155</v>
      </c>
      <c r="B41" s="13">
        <f>[37]Junho!$J$5</f>
        <v>41.76</v>
      </c>
      <c r="C41" s="13">
        <f>[37]Junho!$J$6</f>
        <v>27</v>
      </c>
      <c r="D41" s="13">
        <f>[37]Junho!$J$7</f>
        <v>29.52</v>
      </c>
      <c r="E41" s="13">
        <f>[37]Junho!$J$8</f>
        <v>16.2</v>
      </c>
      <c r="F41" s="13">
        <f>[37]Junho!$J$9</f>
        <v>24.48</v>
      </c>
      <c r="G41" s="13">
        <f>[37]Junho!$J$10</f>
        <v>17.28</v>
      </c>
      <c r="H41" s="13">
        <f>[37]Junho!$J$11</f>
        <v>30.96</v>
      </c>
      <c r="I41" s="13">
        <f>[37]Junho!$J$12</f>
        <v>23.400000000000002</v>
      </c>
      <c r="J41" s="13">
        <f>[37]Junho!$J$13</f>
        <v>41.76</v>
      </c>
      <c r="K41" s="13">
        <f>[37]Junho!$J$14</f>
        <v>50.76</v>
      </c>
      <c r="L41" s="13">
        <f>[37]Junho!$J$15</f>
        <v>41.76</v>
      </c>
      <c r="M41" s="13">
        <f>[37]Junho!$J$16</f>
        <v>47.16</v>
      </c>
      <c r="N41" s="13" t="str">
        <f>[37]Junho!$J$17</f>
        <v>*</v>
      </c>
      <c r="O41" s="13" t="str">
        <f>[37]Junho!$J$18</f>
        <v>*</v>
      </c>
      <c r="P41" s="13" t="str">
        <f>[37]Junho!$J$19</f>
        <v>*</v>
      </c>
      <c r="Q41" s="13" t="str">
        <f>[37]Junho!$J$20</f>
        <v>*</v>
      </c>
      <c r="R41" s="13" t="str">
        <f>[37]Junho!$J$21</f>
        <v>*</v>
      </c>
      <c r="S41" s="13" t="str">
        <f>[37]Junho!$J$22</f>
        <v>*</v>
      </c>
      <c r="T41" s="13" t="str">
        <f>[37]Junho!$J$23</f>
        <v>*</v>
      </c>
      <c r="U41" s="13" t="str">
        <f>[37]Junho!$J$24</f>
        <v>*</v>
      </c>
      <c r="V41" s="13" t="str">
        <f>[37]Junho!$J$25</f>
        <v>*</v>
      </c>
      <c r="W41" s="13" t="str">
        <f>[37]Junho!$J$26</f>
        <v>*</v>
      </c>
      <c r="X41" s="13" t="str">
        <f>[37]Junho!$J$27</f>
        <v>*</v>
      </c>
      <c r="Y41" s="13" t="str">
        <f>[37]Junho!$J$28</f>
        <v>*</v>
      </c>
      <c r="Z41" s="13" t="str">
        <f>[37]Junho!$J$29</f>
        <v>*</v>
      </c>
      <c r="AA41" s="13" t="str">
        <f>[37]Junho!$J$30</f>
        <v>*</v>
      </c>
      <c r="AB41" s="13" t="str">
        <f>[37]Junho!$J$31</f>
        <v>*</v>
      </c>
      <c r="AC41" s="13" t="str">
        <f>[37]Junho!$J$32</f>
        <v>*</v>
      </c>
      <c r="AD41" s="13" t="str">
        <f>[37]Junho!$J$33</f>
        <v>*</v>
      </c>
      <c r="AE41" s="13" t="str">
        <f>[37]Junho!$J$34</f>
        <v>*</v>
      </c>
      <c r="AF41" s="80">
        <f t="shared" si="8"/>
        <v>50.76</v>
      </c>
      <c r="AG41" s="112">
        <f t="shared" si="9"/>
        <v>32.669999999999995</v>
      </c>
    </row>
    <row r="42" spans="1:33" ht="17.100000000000001" customHeight="1" x14ac:dyDescent="0.2">
      <c r="A42" s="51" t="s">
        <v>156</v>
      </c>
      <c r="B42" s="13">
        <f>[38]Junho!$J$5</f>
        <v>30.6</v>
      </c>
      <c r="C42" s="13">
        <f>[38]Junho!$J$6</f>
        <v>25.92</v>
      </c>
      <c r="D42" s="13">
        <f>[38]Junho!$J$7</f>
        <v>22.68</v>
      </c>
      <c r="E42" s="13">
        <f>[38]Junho!$J$8</f>
        <v>19.8</v>
      </c>
      <c r="F42" s="13">
        <f>[38]Junho!$J$9</f>
        <v>27.36</v>
      </c>
      <c r="G42" s="13">
        <f>[38]Junho!$J$10</f>
        <v>24.48</v>
      </c>
      <c r="H42" s="13">
        <f>[38]Junho!$J$11</f>
        <v>27.720000000000002</v>
      </c>
      <c r="I42" s="13">
        <f>[38]Junho!$J$12</f>
        <v>22.32</v>
      </c>
      <c r="J42" s="13">
        <f>[38]Junho!$J$13</f>
        <v>23.400000000000002</v>
      </c>
      <c r="K42" s="13">
        <f>[38]Junho!$J$14</f>
        <v>47.88</v>
      </c>
      <c r="L42" s="13">
        <f>[38]Junho!$J$15</f>
        <v>49.32</v>
      </c>
      <c r="M42" s="13">
        <f>[38]Junho!$J$16</f>
        <v>52.92</v>
      </c>
      <c r="N42" s="13" t="str">
        <f>[38]Junho!$J$17</f>
        <v>*</v>
      </c>
      <c r="O42" s="13" t="str">
        <f>[38]Junho!$J$18</f>
        <v>*</v>
      </c>
      <c r="P42" s="13" t="str">
        <f>[38]Junho!$J$19</f>
        <v>*</v>
      </c>
      <c r="Q42" s="13" t="str">
        <f>[38]Junho!$J$20</f>
        <v>*</v>
      </c>
      <c r="R42" s="13" t="str">
        <f>[38]Junho!$J$21</f>
        <v>*</v>
      </c>
      <c r="S42" s="13" t="str">
        <f>[38]Junho!$J$22</f>
        <v>*</v>
      </c>
      <c r="T42" s="13" t="str">
        <f>[38]Junho!$J$23</f>
        <v>*</v>
      </c>
      <c r="U42" s="13" t="str">
        <f>[38]Junho!$J$24</f>
        <v>*</v>
      </c>
      <c r="V42" s="13" t="str">
        <f>[38]Junho!$J$25</f>
        <v>*</v>
      </c>
      <c r="W42" s="13" t="str">
        <f>[38]Junho!$J$26</f>
        <v>*</v>
      </c>
      <c r="X42" s="13" t="str">
        <f>[38]Junho!$J$27</f>
        <v>*</v>
      </c>
      <c r="Y42" s="13" t="str">
        <f>[38]Junho!$J$28</f>
        <v>*</v>
      </c>
      <c r="Z42" s="13" t="str">
        <f>[38]Junho!$J$29</f>
        <v>*</v>
      </c>
      <c r="AA42" s="13" t="str">
        <f>[38]Junho!$J$30</f>
        <v>*</v>
      </c>
      <c r="AB42" s="13" t="str">
        <f>[38]Junho!$J$31</f>
        <v>*</v>
      </c>
      <c r="AC42" s="13" t="str">
        <f>[38]Junho!$J$32</f>
        <v>*</v>
      </c>
      <c r="AD42" s="13" t="str">
        <f>[38]Junho!$J$33</f>
        <v>*</v>
      </c>
      <c r="AE42" s="13" t="str">
        <f>[38]Junho!$J$34</f>
        <v>*</v>
      </c>
      <c r="AF42" s="80">
        <f t="shared" si="8"/>
        <v>52.92</v>
      </c>
      <c r="AG42" s="112">
        <f t="shared" si="9"/>
        <v>31.200000000000003</v>
      </c>
    </row>
    <row r="43" spans="1:33" ht="17.100000000000001" customHeight="1" x14ac:dyDescent="0.2">
      <c r="A43" s="51" t="s">
        <v>157</v>
      </c>
      <c r="B43" s="13">
        <f>[39]Junho!$J$5</f>
        <v>37.440000000000005</v>
      </c>
      <c r="C43" s="13">
        <f>[39]Junho!$J$6</f>
        <v>32.04</v>
      </c>
      <c r="D43" s="13">
        <f>[39]Junho!$J$7</f>
        <v>36</v>
      </c>
      <c r="E43" s="13">
        <f>[39]Junho!$J$8</f>
        <v>27</v>
      </c>
      <c r="F43" s="13">
        <f>[39]Junho!$J$9</f>
        <v>33.119999999999997</v>
      </c>
      <c r="G43" s="13">
        <f>[39]Junho!$J$10</f>
        <v>35.28</v>
      </c>
      <c r="H43" s="13">
        <f>[39]Junho!$J$11</f>
        <v>31.680000000000003</v>
      </c>
      <c r="I43" s="13">
        <f>[39]Junho!$J$12</f>
        <v>26.28</v>
      </c>
      <c r="J43" s="13">
        <f>[39]Junho!$J$13</f>
        <v>33.480000000000004</v>
      </c>
      <c r="K43" s="13">
        <f>[39]Junho!$J$14</f>
        <v>56.16</v>
      </c>
      <c r="L43" s="13">
        <f>[39]Junho!$J$15</f>
        <v>56.519999999999996</v>
      </c>
      <c r="M43" s="13">
        <f>[39]Junho!$J$16</f>
        <v>52.2</v>
      </c>
      <c r="N43" s="13" t="str">
        <f>[39]Junho!$J$17</f>
        <v>*</v>
      </c>
      <c r="O43" s="13" t="str">
        <f>[39]Junho!$J$18</f>
        <v>*</v>
      </c>
      <c r="P43" s="13" t="str">
        <f>[39]Junho!$J$19</f>
        <v>*</v>
      </c>
      <c r="Q43" s="13" t="str">
        <f>[39]Junho!$J$20</f>
        <v>*</v>
      </c>
      <c r="R43" s="13" t="str">
        <f>[39]Junho!$J$21</f>
        <v>*</v>
      </c>
      <c r="S43" s="13" t="str">
        <f>[39]Junho!$J$22</f>
        <v>*</v>
      </c>
      <c r="T43" s="13" t="str">
        <f>[39]Junho!$J$23</f>
        <v>*</v>
      </c>
      <c r="U43" s="13" t="str">
        <f>[39]Junho!$J$24</f>
        <v>*</v>
      </c>
      <c r="V43" s="13" t="str">
        <f>[39]Junho!$J$25</f>
        <v>*</v>
      </c>
      <c r="W43" s="13" t="str">
        <f>[39]Junho!$J$26</f>
        <v>*</v>
      </c>
      <c r="X43" s="13" t="str">
        <f>[39]Junho!$J$27</f>
        <v>*</v>
      </c>
      <c r="Y43" s="13" t="str">
        <f>[39]Junho!$J$28</f>
        <v>*</v>
      </c>
      <c r="Z43" s="13" t="str">
        <f>[39]Junho!$J$29</f>
        <v>*</v>
      </c>
      <c r="AA43" s="13" t="str">
        <f>[39]Junho!$J$30</f>
        <v>*</v>
      </c>
      <c r="AB43" s="13" t="str">
        <f>[39]Junho!$J$31</f>
        <v>*</v>
      </c>
      <c r="AC43" s="13" t="str">
        <f>[39]Junho!$J$32</f>
        <v>*</v>
      </c>
      <c r="AD43" s="13" t="str">
        <f>[39]Junho!$J$33</f>
        <v>*</v>
      </c>
      <c r="AE43" s="13" t="str">
        <f>[39]Junho!$J$34</f>
        <v>*</v>
      </c>
      <c r="AF43" s="80">
        <f t="shared" si="8"/>
        <v>56.519999999999996</v>
      </c>
      <c r="AG43" s="112">
        <f t="shared" si="9"/>
        <v>38.1</v>
      </c>
    </row>
    <row r="44" spans="1:33" ht="17.100000000000001" customHeight="1" x14ac:dyDescent="0.2">
      <c r="A44" s="51" t="s">
        <v>158</v>
      </c>
      <c r="B44" s="13">
        <f>[40]Junho!$J$5</f>
        <v>25.2</v>
      </c>
      <c r="C44" s="13">
        <f>[40]Junho!$J$6</f>
        <v>25.56</v>
      </c>
      <c r="D44" s="13">
        <f>[40]Junho!$J$7</f>
        <v>25.92</v>
      </c>
      <c r="E44" s="13">
        <f>[40]Junho!$J$8</f>
        <v>19.079999999999998</v>
      </c>
      <c r="F44" s="13">
        <f>[40]Junho!$J$9</f>
        <v>20.88</v>
      </c>
      <c r="G44" s="13">
        <f>[40]Junho!$J$10</f>
        <v>27</v>
      </c>
      <c r="H44" s="13">
        <f>[40]Junho!$J$11</f>
        <v>29.52</v>
      </c>
      <c r="I44" s="13">
        <f>[40]Junho!$J$12</f>
        <v>17.64</v>
      </c>
      <c r="J44" s="13">
        <f>[40]Junho!$J$13</f>
        <v>42.480000000000004</v>
      </c>
      <c r="K44" s="13">
        <f>[40]Junho!$J$14</f>
        <v>52.92</v>
      </c>
      <c r="L44" s="13">
        <f>[40]Junho!$J$15</f>
        <v>47.519999999999996</v>
      </c>
      <c r="M44" s="13">
        <f>[40]Junho!$J$16</f>
        <v>45.72</v>
      </c>
      <c r="N44" s="13" t="str">
        <f>[40]Junho!$J$17</f>
        <v>*</v>
      </c>
      <c r="O44" s="13" t="str">
        <f>[40]Junho!$J$18</f>
        <v>*</v>
      </c>
      <c r="P44" s="13" t="str">
        <f>[40]Junho!$J$19</f>
        <v>*</v>
      </c>
      <c r="Q44" s="13" t="str">
        <f>[40]Junho!$J$20</f>
        <v>*</v>
      </c>
      <c r="R44" s="13" t="str">
        <f>[40]Junho!$J$21</f>
        <v>*</v>
      </c>
      <c r="S44" s="13" t="str">
        <f>[40]Junho!$J$22</f>
        <v>*</v>
      </c>
      <c r="T44" s="13" t="str">
        <f>[40]Junho!$J$23</f>
        <v>*</v>
      </c>
      <c r="U44" s="13" t="str">
        <f>[40]Junho!$J$24</f>
        <v>*</v>
      </c>
      <c r="V44" s="13" t="str">
        <f>[40]Junho!$J$25</f>
        <v>*</v>
      </c>
      <c r="W44" s="13" t="str">
        <f>[40]Junho!$J$26</f>
        <v>*</v>
      </c>
      <c r="X44" s="13" t="str">
        <f>[40]Junho!$J$27</f>
        <v>*</v>
      </c>
      <c r="Y44" s="13" t="str">
        <f>[40]Junho!$J$28</f>
        <v>*</v>
      </c>
      <c r="Z44" s="13" t="str">
        <f>[40]Junho!$J$29</f>
        <v>*</v>
      </c>
      <c r="AA44" s="13" t="str">
        <f>[40]Junho!$J$30</f>
        <v>*</v>
      </c>
      <c r="AB44" s="13" t="str">
        <f>[40]Junho!$J$31</f>
        <v>*</v>
      </c>
      <c r="AC44" s="13" t="str">
        <f>[40]Junho!$J$32</f>
        <v>*</v>
      </c>
      <c r="AD44" s="13" t="str">
        <f>[40]Junho!$J$33</f>
        <v>*</v>
      </c>
      <c r="AE44" s="13" t="str">
        <f>[40]Junho!$J$34</f>
        <v>*</v>
      </c>
      <c r="AF44" s="80">
        <f t="shared" si="8"/>
        <v>52.92</v>
      </c>
      <c r="AG44" s="112">
        <f t="shared" si="9"/>
        <v>31.620000000000005</v>
      </c>
    </row>
    <row r="45" spans="1:33" ht="17.100000000000001" customHeight="1" x14ac:dyDescent="0.2">
      <c r="A45" s="51" t="s">
        <v>159</v>
      </c>
      <c r="B45" s="13">
        <f>[41]Junho!$J$5</f>
        <v>52.56</v>
      </c>
      <c r="C45" s="13">
        <f>[41]Junho!$J$6</f>
        <v>22.68</v>
      </c>
      <c r="D45" s="13">
        <f>[41]Junho!$J$7</f>
        <v>28.8</v>
      </c>
      <c r="E45" s="13">
        <f>[41]Junho!$J$8</f>
        <v>19.8</v>
      </c>
      <c r="F45" s="13">
        <f>[41]Junho!$J$9</f>
        <v>32.4</v>
      </c>
      <c r="G45" s="13">
        <f>[41]Junho!$J$10</f>
        <v>29.52</v>
      </c>
      <c r="H45" s="13">
        <f>[41]Junho!$J$11</f>
        <v>24.48</v>
      </c>
      <c r="I45" s="13">
        <f>[41]Junho!$J$12</f>
        <v>17.28</v>
      </c>
      <c r="J45" s="13">
        <f>[41]Junho!$J$13</f>
        <v>43.92</v>
      </c>
      <c r="K45" s="13">
        <f>[41]Junho!$J$14</f>
        <v>48.24</v>
      </c>
      <c r="L45" s="13">
        <f>[41]Junho!$J$15</f>
        <v>54.36</v>
      </c>
      <c r="M45" s="13">
        <f>[41]Junho!$J$16</f>
        <v>37.080000000000005</v>
      </c>
      <c r="N45" s="13" t="str">
        <f>[41]Junho!$J$17</f>
        <v>*</v>
      </c>
      <c r="O45" s="13" t="str">
        <f>[41]Junho!$J$18</f>
        <v>*</v>
      </c>
      <c r="P45" s="13" t="str">
        <f>[41]Junho!$J$19</f>
        <v>*</v>
      </c>
      <c r="Q45" s="13" t="str">
        <f>[41]Junho!$J$20</f>
        <v>*</v>
      </c>
      <c r="R45" s="13" t="str">
        <f>[41]Junho!$J$21</f>
        <v>*</v>
      </c>
      <c r="S45" s="13" t="str">
        <f>[41]Junho!$J$22</f>
        <v>*</v>
      </c>
      <c r="T45" s="13" t="str">
        <f>[41]Junho!$J$23</f>
        <v>*</v>
      </c>
      <c r="U45" s="13" t="str">
        <f>[41]Junho!$J$24</f>
        <v>*</v>
      </c>
      <c r="V45" s="13" t="str">
        <f>[41]Junho!$J$25</f>
        <v>*</v>
      </c>
      <c r="W45" s="13" t="str">
        <f>[41]Junho!$J$26</f>
        <v>*</v>
      </c>
      <c r="X45" s="13" t="str">
        <f>[41]Junho!$J$27</f>
        <v>*</v>
      </c>
      <c r="Y45" s="13" t="str">
        <f>[41]Junho!$J$28</f>
        <v>*</v>
      </c>
      <c r="Z45" s="13" t="str">
        <f>[41]Junho!$J$29</f>
        <v>*</v>
      </c>
      <c r="AA45" s="13" t="str">
        <f>[41]Junho!$J$30</f>
        <v>*</v>
      </c>
      <c r="AB45" s="13" t="str">
        <f>[41]Junho!$J$31</f>
        <v>*</v>
      </c>
      <c r="AC45" s="13" t="str">
        <f>[41]Junho!$J$32</f>
        <v>*</v>
      </c>
      <c r="AD45" s="13" t="str">
        <f>[41]Junho!$J$33</f>
        <v>*</v>
      </c>
      <c r="AE45" s="13" t="str">
        <f>[41]Junho!$J$34</f>
        <v>*</v>
      </c>
      <c r="AF45" s="80">
        <f t="shared" si="8"/>
        <v>54.36</v>
      </c>
      <c r="AG45" s="112">
        <f t="shared" si="9"/>
        <v>34.26</v>
      </c>
    </row>
    <row r="46" spans="1:33" ht="17.100000000000001" customHeight="1" x14ac:dyDescent="0.2">
      <c r="A46" s="51" t="s">
        <v>160</v>
      </c>
      <c r="B46" s="13">
        <f>[42]Junho!$J$5</f>
        <v>31.319999999999997</v>
      </c>
      <c r="C46" s="13">
        <f>[42]Junho!$J$6</f>
        <v>21.96</v>
      </c>
      <c r="D46" s="13">
        <f>[42]Junho!$J$7</f>
        <v>21.240000000000002</v>
      </c>
      <c r="E46" s="13">
        <f>[42]Junho!$J$8</f>
        <v>19.079999999999998</v>
      </c>
      <c r="F46" s="13">
        <f>[42]Junho!$J$9</f>
        <v>27.720000000000002</v>
      </c>
      <c r="G46" s="13">
        <f>[42]Junho!$J$10</f>
        <v>19.079999999999998</v>
      </c>
      <c r="H46" s="13">
        <f>[42]Junho!$J$11</f>
        <v>29.16</v>
      </c>
      <c r="I46" s="13">
        <f>[42]Junho!$J$12</f>
        <v>21.96</v>
      </c>
      <c r="J46" s="13">
        <f>[42]Junho!$J$13</f>
        <v>24.48</v>
      </c>
      <c r="K46" s="13">
        <f>[42]Junho!$J$14</f>
        <v>41.76</v>
      </c>
      <c r="L46" s="13">
        <f>[42]Junho!$J$15</f>
        <v>37.800000000000004</v>
      </c>
      <c r="M46" s="13">
        <f>[42]Junho!$J$16</f>
        <v>40.680000000000007</v>
      </c>
      <c r="N46" s="13" t="str">
        <f>[42]Junho!$J$17</f>
        <v>*</v>
      </c>
      <c r="O46" s="13" t="str">
        <f>[42]Junho!$J$18</f>
        <v>*</v>
      </c>
      <c r="P46" s="13" t="str">
        <f>[42]Junho!$J$19</f>
        <v>*</v>
      </c>
      <c r="Q46" s="13" t="str">
        <f>[42]Junho!$J$20</f>
        <v>*</v>
      </c>
      <c r="R46" s="13" t="str">
        <f>[42]Junho!$J$21</f>
        <v>*</v>
      </c>
      <c r="S46" s="13" t="str">
        <f>[42]Junho!$J$22</f>
        <v>*</v>
      </c>
      <c r="T46" s="13" t="str">
        <f>[42]Junho!$J$23</f>
        <v>*</v>
      </c>
      <c r="U46" s="13" t="str">
        <f>[42]Junho!$J$24</f>
        <v>*</v>
      </c>
      <c r="V46" s="13" t="str">
        <f>[42]Junho!$J$25</f>
        <v>*</v>
      </c>
      <c r="W46" s="13" t="str">
        <f>[42]Junho!$J$26</f>
        <v>*</v>
      </c>
      <c r="X46" s="13" t="str">
        <f>[42]Junho!$J$27</f>
        <v>*</v>
      </c>
      <c r="Y46" s="13" t="str">
        <f>[42]Junho!$J$28</f>
        <v>*</v>
      </c>
      <c r="Z46" s="13" t="str">
        <f>[42]Junho!$J$29</f>
        <v>*</v>
      </c>
      <c r="AA46" s="13" t="str">
        <f>[42]Junho!$J$30</f>
        <v>*</v>
      </c>
      <c r="AB46" s="13" t="str">
        <f>[42]Junho!$J$31</f>
        <v>*</v>
      </c>
      <c r="AC46" s="13" t="str">
        <f>[42]Junho!$J$32</f>
        <v>*</v>
      </c>
      <c r="AD46" s="13" t="str">
        <f>[42]Junho!$J$33</f>
        <v>*</v>
      </c>
      <c r="AE46" s="13" t="str">
        <f>[42]Junho!$J$34</f>
        <v>*</v>
      </c>
      <c r="AF46" s="80">
        <f t="shared" si="8"/>
        <v>41.76</v>
      </c>
      <c r="AG46" s="112">
        <f t="shared" si="9"/>
        <v>28.02</v>
      </c>
    </row>
    <row r="47" spans="1:33" ht="17.100000000000001" customHeight="1" x14ac:dyDescent="0.2">
      <c r="A47" s="51" t="s">
        <v>161</v>
      </c>
      <c r="B47" s="13">
        <f>[43]Junho!$J$5</f>
        <v>15.840000000000002</v>
      </c>
      <c r="C47" s="13">
        <f>[43]Junho!$J$6</f>
        <v>31.319999999999997</v>
      </c>
      <c r="D47" s="13">
        <f>[43]Junho!$J$7</f>
        <v>28.44</v>
      </c>
      <c r="E47" s="13">
        <f>[43]Junho!$J$8</f>
        <v>29.52</v>
      </c>
      <c r="F47" s="13">
        <f>[43]Junho!$J$9</f>
        <v>29.880000000000003</v>
      </c>
      <c r="G47" s="13">
        <f>[43]Junho!$J$10</f>
        <v>29.880000000000003</v>
      </c>
      <c r="H47" s="13">
        <f>[43]Junho!$J$11</f>
        <v>28.08</v>
      </c>
      <c r="I47" s="13">
        <f>[43]Junho!$J$12</f>
        <v>29.52</v>
      </c>
      <c r="J47" s="13">
        <f>[43]Junho!$J$13</f>
        <v>25.2</v>
      </c>
      <c r="K47" s="13">
        <f>[43]Junho!$J$14</f>
        <v>59.760000000000005</v>
      </c>
      <c r="L47" s="13">
        <f>[43]Junho!$J$15</f>
        <v>55.440000000000005</v>
      </c>
      <c r="M47" s="13">
        <f>[43]Junho!$J$16</f>
        <v>46.800000000000004</v>
      </c>
      <c r="N47" s="13" t="str">
        <f>[43]Junho!$J$17</f>
        <v>*</v>
      </c>
      <c r="O47" s="13" t="str">
        <f>[43]Junho!$J$18</f>
        <v>*</v>
      </c>
      <c r="P47" s="13" t="str">
        <f>[43]Junho!$J$19</f>
        <v>*</v>
      </c>
      <c r="Q47" s="13" t="str">
        <f>[43]Junho!$J$20</f>
        <v>*</v>
      </c>
      <c r="R47" s="13" t="str">
        <f>[43]Junho!$J$21</f>
        <v>*</v>
      </c>
      <c r="S47" s="13" t="str">
        <f>[43]Junho!$J$22</f>
        <v>*</v>
      </c>
      <c r="T47" s="13" t="str">
        <f>[43]Junho!$J$23</f>
        <v>*</v>
      </c>
      <c r="U47" s="13" t="str">
        <f>[43]Junho!$J$24</f>
        <v>*</v>
      </c>
      <c r="V47" s="13" t="str">
        <f>[43]Junho!$J$25</f>
        <v>*</v>
      </c>
      <c r="W47" s="13" t="str">
        <f>[43]Junho!$J$26</f>
        <v>*</v>
      </c>
      <c r="X47" s="13" t="str">
        <f>[43]Junho!$J$27</f>
        <v>*</v>
      </c>
      <c r="Y47" s="13" t="str">
        <f>[43]Junho!$J$28</f>
        <v>*</v>
      </c>
      <c r="Z47" s="13" t="str">
        <f>[43]Junho!$J$29</f>
        <v>*</v>
      </c>
      <c r="AA47" s="13" t="str">
        <f>[43]Junho!$J$30</f>
        <v>*</v>
      </c>
      <c r="AB47" s="13" t="str">
        <f>[43]Junho!$J$31</f>
        <v>*</v>
      </c>
      <c r="AC47" s="13" t="str">
        <f>[43]Junho!$J$32</f>
        <v>*</v>
      </c>
      <c r="AD47" s="13" t="str">
        <f>[43]Junho!$J$33</f>
        <v>*</v>
      </c>
      <c r="AE47" s="13" t="str">
        <f>[43]Junho!$J$34</f>
        <v>*</v>
      </c>
      <c r="AF47" s="80">
        <f t="shared" si="8"/>
        <v>59.760000000000005</v>
      </c>
      <c r="AG47" s="112">
        <f t="shared" si="9"/>
        <v>34.14</v>
      </c>
    </row>
    <row r="48" spans="1:33" ht="17.100000000000001" customHeight="1" x14ac:dyDescent="0.2">
      <c r="A48" s="51" t="s">
        <v>162</v>
      </c>
      <c r="B48" s="13">
        <f>[44]Junho!$J$5</f>
        <v>29.880000000000003</v>
      </c>
      <c r="C48" s="13">
        <f>[44]Junho!$J$6</f>
        <v>32.04</v>
      </c>
      <c r="D48" s="13">
        <f>[44]Junho!$J$7</f>
        <v>32.76</v>
      </c>
      <c r="E48" s="13">
        <f>[44]Junho!$J$8</f>
        <v>28.08</v>
      </c>
      <c r="F48" s="13">
        <f>[44]Junho!$J$9</f>
        <v>26.28</v>
      </c>
      <c r="G48" s="13">
        <f>[44]Junho!$J$10</f>
        <v>26.28</v>
      </c>
      <c r="H48" s="13">
        <f>[44]Junho!$J$11</f>
        <v>40.680000000000007</v>
      </c>
      <c r="I48" s="13">
        <f>[44]Junho!$J$12</f>
        <v>21.6</v>
      </c>
      <c r="J48" s="13">
        <f>[44]Junho!$J$13</f>
        <v>37.080000000000005</v>
      </c>
      <c r="K48" s="13">
        <f>[44]Junho!$J$14</f>
        <v>31.680000000000003</v>
      </c>
      <c r="L48" s="13">
        <f>[44]Junho!$J$15</f>
        <v>41.76</v>
      </c>
      <c r="M48" s="13">
        <f>[44]Junho!$J$16</f>
        <v>41.76</v>
      </c>
      <c r="N48" s="13" t="str">
        <f>[44]Junho!$J$17</f>
        <v>*</v>
      </c>
      <c r="O48" s="13" t="str">
        <f>[44]Junho!$J$18</f>
        <v>*</v>
      </c>
      <c r="P48" s="13" t="str">
        <f>[44]Junho!$J$19</f>
        <v>*</v>
      </c>
      <c r="Q48" s="13" t="str">
        <f>[44]Junho!$J$20</f>
        <v>*</v>
      </c>
      <c r="R48" s="13" t="str">
        <f>[44]Junho!$J$21</f>
        <v>*</v>
      </c>
      <c r="S48" s="13" t="str">
        <f>[44]Junho!$J$22</f>
        <v>*</v>
      </c>
      <c r="T48" s="13" t="str">
        <f>[44]Junho!$J$23</f>
        <v>*</v>
      </c>
      <c r="U48" s="13" t="str">
        <f>[44]Junho!$J$24</f>
        <v>*</v>
      </c>
      <c r="V48" s="13" t="str">
        <f>[44]Junho!$J$25</f>
        <v>*</v>
      </c>
      <c r="W48" s="13" t="str">
        <f>[44]Junho!$J$26</f>
        <v>*</v>
      </c>
      <c r="X48" s="13" t="str">
        <f>[44]Junho!$J$27</f>
        <v>*</v>
      </c>
      <c r="Y48" s="13" t="str">
        <f>[44]Junho!$J$28</f>
        <v>*</v>
      </c>
      <c r="Z48" s="13" t="str">
        <f>[44]Junho!$J$29</f>
        <v>*</v>
      </c>
      <c r="AA48" s="13" t="str">
        <f>[44]Junho!$J$30</f>
        <v>*</v>
      </c>
      <c r="AB48" s="13" t="str">
        <f>[44]Junho!$J$31</f>
        <v>*</v>
      </c>
      <c r="AC48" s="13" t="str">
        <f>[44]Junho!$J$32</f>
        <v>*</v>
      </c>
      <c r="AD48" s="13" t="str">
        <f>[44]Junho!$J$33</f>
        <v>*</v>
      </c>
      <c r="AE48" s="13" t="str">
        <f>[44]Junho!$J$34</f>
        <v>*</v>
      </c>
      <c r="AF48" s="80">
        <f t="shared" si="8"/>
        <v>41.76</v>
      </c>
      <c r="AG48" s="112">
        <f t="shared" si="9"/>
        <v>32.49</v>
      </c>
    </row>
    <row r="49" spans="1:36" ht="17.100000000000001" customHeight="1" x14ac:dyDescent="0.2">
      <c r="A49" s="51" t="s">
        <v>163</v>
      </c>
      <c r="B49" s="13">
        <f>[45]Junho!$J$5</f>
        <v>31.319999999999997</v>
      </c>
      <c r="C49" s="13">
        <f>[45]Junho!$J$6</f>
        <v>25.92</v>
      </c>
      <c r="D49" s="13">
        <f>[45]Junho!$J$7</f>
        <v>38.159999999999997</v>
      </c>
      <c r="E49" s="13">
        <f>[45]Junho!$J$8</f>
        <v>27.36</v>
      </c>
      <c r="F49" s="13">
        <f>[45]Junho!$J$9</f>
        <v>36.36</v>
      </c>
      <c r="G49" s="13">
        <f>[45]Junho!$J$10</f>
        <v>30.6</v>
      </c>
      <c r="H49" s="13">
        <f>[45]Junho!$J$11</f>
        <v>35.64</v>
      </c>
      <c r="I49" s="13">
        <f>[45]Junho!$J$12</f>
        <v>28.08</v>
      </c>
      <c r="J49" s="13">
        <f>[45]Junho!$J$13</f>
        <v>27</v>
      </c>
      <c r="K49" s="13">
        <f>[45]Junho!$J$14</f>
        <v>33.480000000000004</v>
      </c>
      <c r="L49" s="13">
        <f>[45]Junho!$J$15</f>
        <v>36.36</v>
      </c>
      <c r="M49" s="13">
        <f>[45]Junho!$J$16</f>
        <v>42.480000000000004</v>
      </c>
      <c r="N49" s="13" t="str">
        <f>[45]Junho!$J$17</f>
        <v>*</v>
      </c>
      <c r="O49" s="13" t="str">
        <f>[45]Junho!$J$18</f>
        <v>*</v>
      </c>
      <c r="P49" s="13" t="str">
        <f>[45]Junho!$J$19</f>
        <v>*</v>
      </c>
      <c r="Q49" s="13" t="str">
        <f>[45]Junho!$J$20</f>
        <v>*</v>
      </c>
      <c r="R49" s="13" t="str">
        <f>[45]Junho!$J$21</f>
        <v>*</v>
      </c>
      <c r="S49" s="13" t="str">
        <f>[45]Junho!$J$22</f>
        <v>*</v>
      </c>
      <c r="T49" s="13" t="str">
        <f>[45]Junho!$J$23</f>
        <v>*</v>
      </c>
      <c r="U49" s="13" t="str">
        <f>[45]Junho!$J$24</f>
        <v>*</v>
      </c>
      <c r="V49" s="13" t="str">
        <f>[45]Junho!$J$25</f>
        <v>*</v>
      </c>
      <c r="W49" s="13" t="str">
        <f>[45]Junho!$J$26</f>
        <v>*</v>
      </c>
      <c r="X49" s="13" t="str">
        <f>[45]Junho!$J$27</f>
        <v>*</v>
      </c>
      <c r="Y49" s="13" t="str">
        <f>[45]Junho!$J$28</f>
        <v>*</v>
      </c>
      <c r="Z49" s="13" t="str">
        <f>[45]Junho!$J$29</f>
        <v>*</v>
      </c>
      <c r="AA49" s="13" t="str">
        <f>[45]Junho!$J$30</f>
        <v>*</v>
      </c>
      <c r="AB49" s="13" t="str">
        <f>[45]Junho!$J$31</f>
        <v>*</v>
      </c>
      <c r="AC49" s="13" t="str">
        <f>[45]Junho!$J$32</f>
        <v>*</v>
      </c>
      <c r="AD49" s="13" t="str">
        <f>[45]Junho!$J$33</f>
        <v>*</v>
      </c>
      <c r="AE49" s="13" t="str">
        <f>[45]Junho!$J$34</f>
        <v>*</v>
      </c>
      <c r="AF49" s="80">
        <f t="shared" si="8"/>
        <v>42.480000000000004</v>
      </c>
      <c r="AG49" s="112">
        <f t="shared" si="9"/>
        <v>32.730000000000004</v>
      </c>
    </row>
    <row r="50" spans="1:36" s="5" customFormat="1" ht="17.100000000000001" customHeight="1" x14ac:dyDescent="0.2">
      <c r="A50" s="52" t="s">
        <v>33</v>
      </c>
      <c r="B50" s="18">
        <f t="shared" ref="B50:AF50" si="10">MAX(B5:B49)</f>
        <v>52.56</v>
      </c>
      <c r="C50" s="18">
        <f t="shared" si="10"/>
        <v>34.200000000000003</v>
      </c>
      <c r="D50" s="18">
        <f t="shared" si="10"/>
        <v>39.6</v>
      </c>
      <c r="E50" s="18">
        <f t="shared" si="10"/>
        <v>36</v>
      </c>
      <c r="F50" s="18">
        <f t="shared" si="10"/>
        <v>38.159999999999997</v>
      </c>
      <c r="G50" s="18">
        <f t="shared" si="10"/>
        <v>35.64</v>
      </c>
      <c r="H50" s="18">
        <f t="shared" si="10"/>
        <v>40.680000000000007</v>
      </c>
      <c r="I50" s="18">
        <f t="shared" si="10"/>
        <v>29.880000000000003</v>
      </c>
      <c r="J50" s="18">
        <f t="shared" si="10"/>
        <v>45.72</v>
      </c>
      <c r="K50" s="18">
        <f t="shared" si="10"/>
        <v>72</v>
      </c>
      <c r="L50" s="18">
        <f t="shared" si="10"/>
        <v>66.239999999999995</v>
      </c>
      <c r="M50" s="18">
        <f t="shared" si="10"/>
        <v>61.2</v>
      </c>
      <c r="N50" s="18">
        <f t="shared" si="10"/>
        <v>45.72</v>
      </c>
      <c r="O50" s="18">
        <f t="shared" si="10"/>
        <v>38.519999999999996</v>
      </c>
      <c r="P50" s="18">
        <f t="shared" si="10"/>
        <v>42.84</v>
      </c>
      <c r="Q50" s="18">
        <f t="shared" si="10"/>
        <v>45</v>
      </c>
      <c r="R50" s="18">
        <f t="shared" si="10"/>
        <v>38.159999999999997</v>
      </c>
      <c r="S50" s="18">
        <f t="shared" si="10"/>
        <v>46.800000000000004</v>
      </c>
      <c r="T50" s="18">
        <f t="shared" si="10"/>
        <v>42.480000000000004</v>
      </c>
      <c r="U50" s="18">
        <f t="shared" si="10"/>
        <v>37.800000000000004</v>
      </c>
      <c r="V50" s="18">
        <f t="shared" si="10"/>
        <v>35.64</v>
      </c>
      <c r="W50" s="18">
        <f t="shared" si="10"/>
        <v>31.319999999999997</v>
      </c>
      <c r="X50" s="18">
        <f t="shared" si="10"/>
        <v>55.800000000000004</v>
      </c>
      <c r="Y50" s="18">
        <f t="shared" si="10"/>
        <v>42.84</v>
      </c>
      <c r="Z50" s="18">
        <f t="shared" si="10"/>
        <v>33.840000000000003</v>
      </c>
      <c r="AA50" s="18">
        <f t="shared" si="10"/>
        <v>36.36</v>
      </c>
      <c r="AB50" s="18">
        <f t="shared" si="10"/>
        <v>34.56</v>
      </c>
      <c r="AC50" s="18">
        <f t="shared" si="10"/>
        <v>40.680000000000007</v>
      </c>
      <c r="AD50" s="18">
        <f t="shared" si="10"/>
        <v>43.92</v>
      </c>
      <c r="AE50" s="18">
        <f t="shared" si="10"/>
        <v>51.480000000000004</v>
      </c>
      <c r="AF50" s="129">
        <f t="shared" si="10"/>
        <v>72</v>
      </c>
      <c r="AG50" s="112">
        <f>AVERAGE(AG5:AG49)</f>
        <v>29.074341614906832</v>
      </c>
    </row>
    <row r="51" spans="1:36" x14ac:dyDescent="0.2">
      <c r="A51" s="62"/>
      <c r="B51" s="63" t="s">
        <v>138</v>
      </c>
      <c r="C51" s="63"/>
      <c r="D51" s="63"/>
      <c r="E51" s="63"/>
      <c r="F51" s="63"/>
      <c r="G51" s="63"/>
      <c r="H51" s="63"/>
      <c r="I51" s="63"/>
      <c r="J51" s="101"/>
      <c r="K51" s="101"/>
      <c r="L51" s="101"/>
      <c r="M51" s="101" t="s">
        <v>52</v>
      </c>
      <c r="N51" s="101"/>
      <c r="O51" s="101"/>
      <c r="P51" s="101"/>
      <c r="Q51" s="101"/>
      <c r="R51" s="101"/>
      <c r="S51" s="101"/>
      <c r="T51" s="142" t="s">
        <v>132</v>
      </c>
      <c r="U51" s="142"/>
      <c r="V51" s="142"/>
      <c r="W51" s="142"/>
      <c r="X51" s="142"/>
      <c r="Y51" s="101"/>
      <c r="Z51" s="101"/>
      <c r="AA51" s="101"/>
      <c r="AB51" s="101"/>
      <c r="AC51" s="101"/>
      <c r="AD51" s="101"/>
      <c r="AE51" s="101" t="s">
        <v>54</v>
      </c>
      <c r="AF51" s="71"/>
      <c r="AG51" s="66"/>
    </row>
    <row r="52" spans="1:36" x14ac:dyDescent="0.2">
      <c r="A52" s="62"/>
      <c r="B52" s="56"/>
      <c r="C52" s="56"/>
      <c r="D52" s="56" t="s">
        <v>137</v>
      </c>
      <c r="E52" s="56"/>
      <c r="F52" s="56"/>
      <c r="G52" s="56"/>
      <c r="H52" s="101"/>
      <c r="I52" s="101"/>
      <c r="J52" s="100"/>
      <c r="K52" s="100"/>
      <c r="L52" s="100"/>
      <c r="M52" s="100" t="s">
        <v>53</v>
      </c>
      <c r="N52" s="100"/>
      <c r="O52" s="100"/>
      <c r="P52" s="100"/>
      <c r="Q52" s="101"/>
      <c r="R52" s="101"/>
      <c r="S52" s="101"/>
      <c r="T52" s="140" t="s">
        <v>133</v>
      </c>
      <c r="U52" s="140"/>
      <c r="V52" s="140"/>
      <c r="W52" s="140"/>
      <c r="X52" s="140"/>
      <c r="Y52" s="101"/>
      <c r="Z52" s="101"/>
      <c r="AA52" s="101"/>
      <c r="AB52" s="101"/>
      <c r="AC52" s="101"/>
      <c r="AD52" s="65"/>
      <c r="AE52" s="65"/>
      <c r="AF52" s="101"/>
      <c r="AG52" s="67"/>
      <c r="AH52" s="2"/>
    </row>
    <row r="53" spans="1:36" x14ac:dyDescent="0.2">
      <c r="A53" s="62"/>
      <c r="B53" s="56"/>
      <c r="C53" s="56"/>
      <c r="D53" s="56"/>
      <c r="E53" s="56"/>
      <c r="F53" s="56"/>
      <c r="G53" s="56"/>
      <c r="H53" s="56"/>
      <c r="I53" s="56"/>
      <c r="J53" s="56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65"/>
      <c r="AE53" s="119" t="s">
        <v>54</v>
      </c>
      <c r="AF53" s="71"/>
      <c r="AG53" s="64"/>
      <c r="AH53" s="2"/>
      <c r="AI53" s="2"/>
    </row>
    <row r="54" spans="1:36" x14ac:dyDescent="0.2">
      <c r="A54" s="54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65"/>
      <c r="AF54" s="71"/>
      <c r="AG54" s="106"/>
      <c r="AH54" s="12"/>
      <c r="AJ54" s="19" t="s">
        <v>54</v>
      </c>
    </row>
    <row r="55" spans="1:36" ht="13.5" thickBot="1" x14ac:dyDescent="0.25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107"/>
      <c r="AF55" s="127"/>
      <c r="AG55" s="128"/>
    </row>
    <row r="57" spans="1:36" x14ac:dyDescent="0.2">
      <c r="AG57" s="17" t="s">
        <v>54</v>
      </c>
    </row>
    <row r="58" spans="1:36" x14ac:dyDescent="0.2">
      <c r="F58" s="2" t="s">
        <v>54</v>
      </c>
      <c r="X58" s="2" t="s">
        <v>54</v>
      </c>
    </row>
    <row r="59" spans="1:36" x14ac:dyDescent="0.2">
      <c r="H59" s="2" t="s">
        <v>54</v>
      </c>
      <c r="K59" s="2" t="s">
        <v>54</v>
      </c>
      <c r="X59" s="2" t="s">
        <v>54</v>
      </c>
    </row>
    <row r="60" spans="1:36" x14ac:dyDescent="0.2">
      <c r="AF60" s="6" t="s">
        <v>54</v>
      </c>
    </row>
    <row r="63" spans="1:36" x14ac:dyDescent="0.2">
      <c r="AH63" s="19" t="s">
        <v>54</v>
      </c>
    </row>
    <row r="66" spans="15:16" x14ac:dyDescent="0.2">
      <c r="O66" s="2" t="s">
        <v>54</v>
      </c>
    </row>
    <row r="67" spans="15:16" x14ac:dyDescent="0.2">
      <c r="P67" s="2" t="s">
        <v>139</v>
      </c>
    </row>
  </sheetData>
  <sheetProtection algorithmName="SHA-512" hashValue="WT0eMhAagWqXqbf5/6HULIjC90KPJ3tbR3HyCpSxD9iRiu2LSF/AO8gKuMnVSUXCWiMe6cW4yoqoNv3yt0I5zQ==" saltValue="J5yt3d22+ORphYw7Q5JKGA==" spinCount="100000" sheet="1" objects="1" scenarios="1"/>
  <mergeCells count="35"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  <mergeCell ref="N3:N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M3:M4"/>
    <mergeCell ref="L3:L4"/>
    <mergeCell ref="O3:O4"/>
    <mergeCell ref="P3:P4"/>
    <mergeCell ref="R3:R4"/>
    <mergeCell ref="S3:S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2016-07-06T13:08:34Z</cp:lastPrinted>
  <dcterms:created xsi:type="dcterms:W3CDTF">2008-08-15T13:32:29Z</dcterms:created>
  <dcterms:modified xsi:type="dcterms:W3CDTF">2022-03-10T19:14:48Z</dcterms:modified>
</cp:coreProperties>
</file>