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15" i="5" l="1"/>
  <c r="AH15" i="5"/>
  <c r="AG9" i="7"/>
  <c r="AH7" i="8"/>
  <c r="AG7" i="8"/>
  <c r="AH31" i="8"/>
  <c r="AG31" i="8"/>
  <c r="AG25" i="12"/>
  <c r="AH25" i="12"/>
  <c r="AH35" i="15"/>
  <c r="AG35" i="15"/>
  <c r="AI26" i="14"/>
  <c r="AH26" i="14"/>
  <c r="AG26" i="14"/>
  <c r="AI38" i="14"/>
  <c r="AH38" i="14"/>
  <c r="AG38" i="14"/>
  <c r="AG7" i="4"/>
  <c r="AG31" i="4"/>
  <c r="AH25" i="6"/>
  <c r="AG25" i="6"/>
  <c r="AG35" i="7"/>
  <c r="AH26" i="8"/>
  <c r="AG26" i="8"/>
  <c r="AH38" i="8"/>
  <c r="AG38" i="8"/>
  <c r="AH9" i="14"/>
  <c r="AG9" i="14"/>
  <c r="AI9" i="14"/>
  <c r="AG9" i="4"/>
  <c r="AG26" i="4"/>
  <c r="AG38" i="4"/>
  <c r="AG9" i="8"/>
  <c r="AH9" i="8"/>
  <c r="AH15" i="12"/>
  <c r="AG15" i="12"/>
  <c r="AH25" i="15"/>
  <c r="AG25" i="15"/>
  <c r="AG15" i="6"/>
  <c r="AH15" i="6"/>
  <c r="AH7" i="9"/>
  <c r="AG7" i="9"/>
  <c r="AG31" i="9"/>
  <c r="AH31" i="9"/>
  <c r="AI35" i="14"/>
  <c r="AH35" i="14"/>
  <c r="AG35" i="14"/>
  <c r="AH7" i="5"/>
  <c r="AG7" i="5"/>
  <c r="AH31" i="5"/>
  <c r="AG31" i="5"/>
  <c r="AG25" i="7"/>
  <c r="AH35" i="8"/>
  <c r="AG35" i="8"/>
  <c r="AH26" i="9"/>
  <c r="AG26" i="9"/>
  <c r="AH38" i="9"/>
  <c r="AG38" i="9"/>
  <c r="AH15" i="15"/>
  <c r="AG15" i="15"/>
  <c r="AH26" i="5"/>
  <c r="AG26" i="5"/>
  <c r="AH38" i="5"/>
  <c r="AG38" i="5"/>
  <c r="AH9" i="9"/>
  <c r="AG9" i="9"/>
  <c r="AH25" i="14"/>
  <c r="AG25" i="14"/>
  <c r="AI25" i="14"/>
  <c r="AH9" i="5"/>
  <c r="AG9" i="5"/>
  <c r="AG15" i="7"/>
  <c r="AH25" i="8"/>
  <c r="AG25" i="8"/>
  <c r="AH7" i="12"/>
  <c r="AG7" i="12"/>
  <c r="AH31" i="12"/>
  <c r="AG31" i="12"/>
  <c r="AG25" i="4"/>
  <c r="AH7" i="6"/>
  <c r="AG7" i="6"/>
  <c r="AH31" i="6"/>
  <c r="AG31" i="6"/>
  <c r="AH35" i="9"/>
  <c r="AG35" i="9"/>
  <c r="AH26" i="12"/>
  <c r="AG26" i="12"/>
  <c r="AH38" i="12"/>
  <c r="AG38" i="12"/>
  <c r="AI15" i="14"/>
  <c r="AH15" i="14"/>
  <c r="AG15" i="14"/>
  <c r="AG35" i="4"/>
  <c r="AH35" i="5"/>
  <c r="AG35" i="5"/>
  <c r="AH26" i="6"/>
  <c r="AG26" i="6"/>
  <c r="AH38" i="6"/>
  <c r="AG38" i="6"/>
  <c r="AH15" i="8"/>
  <c r="AG15" i="8"/>
  <c r="AH9" i="12"/>
  <c r="AG9" i="12"/>
  <c r="AH7" i="15"/>
  <c r="AG7" i="15"/>
  <c r="AH31" i="15"/>
  <c r="AG31" i="15"/>
  <c r="AG15" i="4"/>
  <c r="AH9" i="6"/>
  <c r="AG9" i="6"/>
  <c r="AG31" i="7"/>
  <c r="AH25" i="9"/>
  <c r="AG25" i="9"/>
  <c r="AH26" i="15"/>
  <c r="AG26" i="15"/>
  <c r="AG38" i="15"/>
  <c r="AH38" i="15"/>
  <c r="AH25" i="5"/>
  <c r="AG25" i="5"/>
  <c r="AG7" i="7"/>
  <c r="AG26" i="7"/>
  <c r="AG38" i="7"/>
  <c r="AH35" i="12"/>
  <c r="AG35" i="12"/>
  <c r="AH9" i="15"/>
  <c r="AG9" i="15"/>
  <c r="AH35" i="6"/>
  <c r="AG35" i="6"/>
  <c r="AH15" i="9"/>
  <c r="AG15" i="9"/>
  <c r="AI7" i="14"/>
  <c r="AH7" i="14"/>
  <c r="AG7" i="14"/>
  <c r="AH31" i="14"/>
  <c r="AI31" i="14"/>
  <c r="AG31" i="14"/>
  <c r="AH14" i="15"/>
  <c r="AG14" i="15"/>
  <c r="AH14" i="12"/>
  <c r="AG14" i="12"/>
  <c r="AI20" i="14"/>
  <c r="AG23" i="14"/>
  <c r="AH23" i="14"/>
  <c r="AI23" i="14"/>
  <c r="AH41" i="8"/>
  <c r="AG43" i="7" l="1"/>
  <c r="AI45" i="14"/>
  <c r="AH45" i="6"/>
  <c r="AG45" i="14"/>
  <c r="AH43" i="9"/>
  <c r="AG41" i="4"/>
  <c r="AH41" i="12"/>
  <c r="AG41" i="14"/>
  <c r="AH14" i="6"/>
  <c r="AG14" i="5"/>
  <c r="AI14" i="14"/>
  <c r="AG43" i="4"/>
  <c r="AH41" i="5"/>
  <c r="AG14" i="6"/>
  <c r="AG45" i="7"/>
  <c r="AH43" i="8"/>
  <c r="AH45" i="9"/>
  <c r="AH43" i="12"/>
  <c r="AH14" i="14"/>
  <c r="AG43" i="14"/>
  <c r="AH45" i="15"/>
  <c r="AH14" i="5"/>
  <c r="AH45" i="5"/>
  <c r="AH43" i="6"/>
  <c r="AG41" i="7"/>
  <c r="AH14" i="9"/>
  <c r="AH41" i="9"/>
  <c r="AH43" i="15"/>
  <c r="AG14" i="14"/>
  <c r="AI41" i="14"/>
  <c r="AH43" i="14"/>
  <c r="AG14" i="4"/>
  <c r="AG45" i="4"/>
  <c r="AH43" i="5"/>
  <c r="AH41" i="6"/>
  <c r="AG14" i="7"/>
  <c r="AH14" i="8"/>
  <c r="AH45" i="8"/>
  <c r="AH45" i="12"/>
  <c r="AH41" i="15"/>
  <c r="AI43" i="14"/>
  <c r="AH45" i="14"/>
  <c r="AH41" i="14"/>
  <c r="AG45" i="15"/>
  <c r="AG43" i="15"/>
  <c r="AG41" i="15"/>
  <c r="AG45" i="12"/>
  <c r="AG43" i="12"/>
  <c r="AG41" i="12"/>
  <c r="AG45" i="9"/>
  <c r="AG43" i="9"/>
  <c r="AG41" i="9"/>
  <c r="AG14" i="9"/>
  <c r="AG45" i="8"/>
  <c r="AG43" i="8"/>
  <c r="AG41" i="8"/>
  <c r="AG14" i="8"/>
  <c r="AG45" i="6"/>
  <c r="AG43" i="6"/>
  <c r="AG41" i="6"/>
  <c r="AG45" i="5"/>
  <c r="AG43" i="5"/>
  <c r="AG41" i="5"/>
  <c r="AI47" i="14" l="1"/>
  <c r="AG46" i="6"/>
  <c r="AG48" i="6"/>
  <c r="AG27" i="7"/>
  <c r="AG32" i="7"/>
  <c r="AG39" i="7"/>
  <c r="AG46" i="7"/>
  <c r="AG46" i="14"/>
  <c r="AG23" i="8"/>
  <c r="AH39" i="6"/>
  <c r="AH22" i="8"/>
  <c r="AI32" i="14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G39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H19" i="8"/>
  <c r="AG29" i="14"/>
  <c r="AH30" i="14"/>
  <c r="AH37" i="14"/>
  <c r="AG27" i="5"/>
  <c r="AG29" i="5"/>
  <c r="AH32" i="5"/>
  <c r="AH39" i="5"/>
  <c r="AG46" i="5"/>
  <c r="AG48" i="5"/>
  <c r="AH27" i="6"/>
  <c r="AH32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9" i="8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H8" i="9"/>
  <c r="AH8" i="12"/>
  <c r="AH8" i="15"/>
  <c r="AH8" i="14"/>
  <c r="AG5" i="7"/>
  <c r="AH5" i="8"/>
  <c r="AG5" i="9"/>
  <c r="AG5" i="12"/>
  <c r="AG5" i="15"/>
  <c r="AH49" i="6"/>
  <c r="AG19" i="7"/>
  <c r="AG30" i="7"/>
  <c r="AG44" i="7"/>
  <c r="AG49" i="7"/>
  <c r="AG47" i="14"/>
  <c r="AH49" i="14"/>
  <c r="AH8" i="5"/>
  <c r="AH19" i="5"/>
  <c r="AH19" i="6"/>
  <c r="AH23" i="6"/>
  <c r="AG28" i="6"/>
  <c r="AH28" i="8"/>
  <c r="AG32" i="8"/>
  <c r="AH33" i="8"/>
  <c r="AH40" i="8"/>
  <c r="AH47" i="8"/>
  <c r="AH28" i="9"/>
  <c r="AG32" i="9"/>
  <c r="AG11" i="12"/>
  <c r="AH17" i="12"/>
  <c r="AH28" i="12"/>
  <c r="AH33" i="12"/>
  <c r="AH47" i="12"/>
  <c r="AG11" i="15"/>
  <c r="AH17" i="15"/>
  <c r="AH21" i="15"/>
  <c r="AH28" i="15"/>
  <c r="AG32" i="15"/>
  <c r="AH33" i="15"/>
  <c r="AH40" i="15"/>
  <c r="AH47" i="15"/>
  <c r="AI8" i="14"/>
  <c r="AI17" i="14"/>
  <c r="AH21" i="14"/>
  <c r="AG27" i="14"/>
  <c r="AH28" i="14"/>
  <c r="AI29" i="14"/>
  <c r="AG30" i="14"/>
  <c r="AG32" i="14"/>
  <c r="AH34" i="14"/>
  <c r="AI37" i="14"/>
  <c r="AH42" i="14"/>
  <c r="AG44" i="14"/>
  <c r="AH12" i="5"/>
  <c r="AH44" i="6"/>
  <c r="AG11" i="7"/>
  <c r="AG23" i="7"/>
  <c r="AG37" i="7"/>
  <c r="AH11" i="8"/>
  <c r="AH44" i="14"/>
  <c r="AI44" i="14"/>
  <c r="AH11" i="5"/>
  <c r="AH23" i="5"/>
  <c r="AH30" i="5"/>
  <c r="AG33" i="5"/>
  <c r="AH37" i="5"/>
  <c r="AH44" i="5"/>
  <c r="AH49" i="5"/>
  <c r="AH11" i="6"/>
  <c r="AG30" i="6"/>
  <c r="AH37" i="6"/>
  <c r="AG11" i="9"/>
  <c r="AH17" i="9"/>
  <c r="AH21" i="9"/>
  <c r="AH33" i="9"/>
  <c r="AH40" i="9"/>
  <c r="AH47" i="9"/>
  <c r="AH21" i="12"/>
  <c r="AG32" i="12"/>
  <c r="AH40" i="12"/>
  <c r="AG17" i="5"/>
  <c r="AH17" i="8"/>
  <c r="AH20" i="8"/>
  <c r="AH21" i="8"/>
  <c r="AH18" i="5"/>
  <c r="AG21" i="5"/>
  <c r="AH22" i="5"/>
  <c r="AG28" i="5"/>
  <c r="AH29" i="5"/>
  <c r="AH34" i="5"/>
  <c r="AG37" i="5"/>
  <c r="AG39" i="5"/>
  <c r="AH42" i="5"/>
  <c r="AG47" i="5"/>
  <c r="AH48" i="5"/>
  <c r="AH8" i="6"/>
  <c r="AG17" i="6"/>
  <c r="AH18" i="6"/>
  <c r="AG19" i="6"/>
  <c r="AG21" i="6"/>
  <c r="AH22" i="6"/>
  <c r="AG23" i="6"/>
  <c r="AH29" i="6"/>
  <c r="AG32" i="6"/>
  <c r="AG34" i="6"/>
  <c r="AH42" i="6"/>
  <c r="AG44" i="6"/>
  <c r="AG47" i="6"/>
  <c r="AH48" i="6"/>
  <c r="AG8" i="7"/>
  <c r="AG18" i="7"/>
  <c r="AG22" i="7"/>
  <c r="AG29" i="7"/>
  <c r="AG34" i="7"/>
  <c r="AG42" i="7"/>
  <c r="AG48" i="7"/>
  <c r="AH8" i="8"/>
  <c r="AG17" i="8"/>
  <c r="AG21" i="8"/>
  <c r="AG27" i="8"/>
  <c r="AG29" i="8"/>
  <c r="AH32" i="8"/>
  <c r="AH39" i="8"/>
  <c r="AG46" i="8"/>
  <c r="AG48" i="8"/>
  <c r="AH12" i="9"/>
  <c r="AG18" i="9"/>
  <c r="AG20" i="9"/>
  <c r="AG22" i="9"/>
  <c r="AG27" i="9"/>
  <c r="AG29" i="9"/>
  <c r="AH32" i="9"/>
  <c r="AH39" i="9"/>
  <c r="AG46" i="9"/>
  <c r="AG48" i="9"/>
  <c r="AH12" i="12"/>
  <c r="AG18" i="12"/>
  <c r="AG20" i="12"/>
  <c r="AG22" i="12"/>
  <c r="AG27" i="12"/>
  <c r="AG29" i="12"/>
  <c r="AH32" i="12"/>
  <c r="AH39" i="12"/>
  <c r="AG46" i="12"/>
  <c r="AG48" i="12"/>
  <c r="AH12" i="15"/>
  <c r="AG18" i="15"/>
  <c r="AG20" i="15"/>
  <c r="AG22" i="15"/>
  <c r="AG27" i="15"/>
  <c r="AH32" i="15"/>
  <c r="AH39" i="15"/>
  <c r="AG40" i="15"/>
  <c r="AG46" i="15"/>
  <c r="AG48" i="15"/>
  <c r="AG8" i="14"/>
  <c r="AH12" i="14"/>
  <c r="AG20" i="14"/>
  <c r="AI21" i="14"/>
  <c r="AI27" i="14"/>
  <c r="AG28" i="14"/>
  <c r="AG33" i="14"/>
  <c r="AI34" i="14"/>
  <c r="AG37" i="14"/>
  <c r="AH40" i="14"/>
  <c r="AI42" i="14"/>
  <c r="AG48" i="14"/>
  <c r="AI49" i="14"/>
  <c r="AH21" i="5"/>
  <c r="AH28" i="5"/>
  <c r="AG32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37" i="8"/>
  <c r="AH44" i="8"/>
  <c r="AH49" i="8"/>
  <c r="AH11" i="9"/>
  <c r="AH19" i="9"/>
  <c r="AH23" i="9"/>
  <c r="AH30" i="9"/>
  <c r="AG33" i="9"/>
  <c r="AH37" i="9"/>
  <c r="AH44" i="9"/>
  <c r="AH49" i="9"/>
  <c r="AH11" i="12"/>
  <c r="AH19" i="12"/>
  <c r="AH23" i="12"/>
  <c r="AH30" i="12"/>
  <c r="AG33" i="12"/>
  <c r="AH37" i="12"/>
  <c r="AH44" i="12"/>
  <c r="AH49" i="12"/>
  <c r="AH11" i="15"/>
  <c r="AH19" i="15"/>
  <c r="AH23" i="15"/>
  <c r="AH30" i="15"/>
  <c r="AG33" i="15"/>
  <c r="AH37" i="15"/>
  <c r="AH44" i="15"/>
  <c r="AH49" i="15"/>
  <c r="AG11" i="14"/>
  <c r="AI12" i="14"/>
  <c r="AI19" i="14"/>
  <c r="AH32" i="14"/>
  <c r="AG34" i="14"/>
  <c r="AG39" i="14"/>
  <c r="AI40" i="14"/>
  <c r="AG42" i="14"/>
  <c r="AH47" i="14"/>
  <c r="AG49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6" i="14"/>
  <c r="AH48" i="14"/>
  <c r="AI46" i="14"/>
  <c r="AI48" i="14"/>
  <c r="AH39" i="14"/>
  <c r="AI39" i="14"/>
  <c r="AH33" i="14"/>
  <c r="AI33" i="14"/>
  <c r="AI30" i="14"/>
  <c r="AH27" i="14"/>
  <c r="AH29" i="14"/>
  <c r="AG17" i="14"/>
  <c r="AI18" i="14"/>
  <c r="AG19" i="14"/>
  <c r="AH18" i="14"/>
  <c r="AH17" i="14"/>
  <c r="AH19" i="14"/>
  <c r="AH20" i="14"/>
  <c r="AH11" i="14"/>
  <c r="AI11" i="14"/>
  <c r="AH5" i="14"/>
  <c r="AI5" i="14"/>
  <c r="AH46" i="15"/>
  <c r="AG49" i="15"/>
  <c r="AG42" i="15"/>
  <c r="AG39" i="15"/>
  <c r="AG37" i="15"/>
  <c r="AG34" i="15"/>
  <c r="AH27" i="15"/>
  <c r="AG29" i="15"/>
  <c r="AG19" i="15"/>
  <c r="AG23" i="15"/>
  <c r="AH20" i="15"/>
  <c r="AG12" i="15"/>
  <c r="AG8" i="15"/>
  <c r="AG6" i="15"/>
  <c r="AH46" i="12"/>
  <c r="AG49" i="12"/>
  <c r="AG44" i="12"/>
  <c r="AG42" i="12"/>
  <c r="AG40" i="12"/>
  <c r="AG37" i="12"/>
  <c r="AG34" i="12"/>
  <c r="AH27" i="12"/>
  <c r="AG30" i="12"/>
  <c r="AH20" i="12"/>
  <c r="AG19" i="12"/>
  <c r="AG23" i="12"/>
  <c r="AG12" i="12"/>
  <c r="AG8" i="12"/>
  <c r="AG6" i="12"/>
  <c r="AG49" i="9"/>
  <c r="AH46" i="9"/>
  <c r="AG44" i="9"/>
  <c r="AG42" i="9"/>
  <c r="AG40" i="9"/>
  <c r="AG37" i="9"/>
  <c r="AG34" i="9"/>
  <c r="AG30" i="9"/>
  <c r="AH27" i="9"/>
  <c r="AG19" i="9"/>
  <c r="AG23" i="9"/>
  <c r="AH20" i="9"/>
  <c r="AG12" i="9"/>
  <c r="AG8" i="9"/>
  <c r="AG6" i="9"/>
  <c r="AH46" i="8"/>
  <c r="AG49" i="8"/>
  <c r="AG42" i="8"/>
  <c r="AG40" i="8"/>
  <c r="AG37" i="8"/>
  <c r="AG34" i="8"/>
  <c r="AG30" i="8"/>
  <c r="AH27" i="8"/>
  <c r="AG12" i="8"/>
  <c r="AG8" i="8"/>
  <c r="AG6" i="8"/>
  <c r="AG49" i="6"/>
  <c r="AH46" i="6"/>
  <c r="AG42" i="6"/>
  <c r="AG37" i="6"/>
  <c r="AH34" i="6"/>
  <c r="AG29" i="6"/>
  <c r="AH30" i="6"/>
  <c r="AG18" i="6"/>
  <c r="AG22" i="6"/>
  <c r="AH20" i="6"/>
  <c r="AG12" i="6"/>
  <c r="AG8" i="6"/>
  <c r="AG49" i="5"/>
  <c r="AH46" i="5"/>
  <c r="AG44" i="5"/>
  <c r="AG42" i="5"/>
  <c r="AG40" i="5"/>
  <c r="AG34" i="5"/>
  <c r="AH27" i="5"/>
  <c r="AG30" i="5"/>
  <c r="AG19" i="5"/>
  <c r="AG23" i="5"/>
  <c r="AH20" i="5"/>
  <c r="AG12" i="5"/>
  <c r="AG8" i="5"/>
  <c r="AG50" i="7" l="1"/>
  <c r="AG6" i="4" l="1"/>
  <c r="AG20" i="4"/>
  <c r="AG23" i="4"/>
  <c r="AG29" i="4"/>
  <c r="AG34" i="4"/>
  <c r="AG42" i="4"/>
  <c r="AG48" i="4"/>
  <c r="AG12" i="4"/>
  <c r="AG19" i="4"/>
  <c r="AG28" i="4"/>
  <c r="AG33" i="4"/>
  <c r="AG40" i="4"/>
  <c r="AG47" i="4"/>
  <c r="AG11" i="4"/>
  <c r="AG18" i="4"/>
  <c r="AG22" i="4"/>
  <c r="AG27" i="4"/>
  <c r="AG32" i="4"/>
  <c r="AG39" i="4"/>
  <c r="AG46" i="4"/>
  <c r="AG5" i="4"/>
  <c r="AG8" i="4"/>
  <c r="AG17" i="4"/>
  <c r="AG21" i="4"/>
  <c r="AG30" i="4"/>
  <c r="AG37" i="4"/>
  <c r="AG44" i="4"/>
  <c r="AG49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<sst xmlns="http://schemas.openxmlformats.org/spreadsheetml/2006/main" count="1706" uniqueCount="240">
  <si>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</si>
  <si>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</si>
  <si>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</si>
  <si>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</si>
  <si>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</si>
  <si>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</si>
  <si>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</si>
  <si>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</si>
  <si>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</si>
  <si>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</si>
  <si>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</si>
  <si>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</si>
  <si>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</si>
  <si>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</si>
  <si>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</si>
  <si>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</si>
  <si>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</si>
  <si>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</si>
  <si>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</si>
  <si>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</si>
  <si>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</si>
  <si>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</si>
  <si>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</si>
  <si>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</si>
  <si>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</si>
  <si>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</si>
  <si>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</si>
  <si>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</si>
  <si>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</si>
  <si>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</si>
  <si>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</si>
  <si>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</si>
  <si>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</si>
  <si>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</si>
  <si>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</si>
  <si>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</si>
  <si>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</si>
  <si>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</si>
  <si>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</si>
  <si>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</si>
  <si>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</si>
  <si>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</si>
  <si>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</si>
  <si>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</si>
  <si>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</si>
  <si>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</si>
  <si>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</si>
  <si>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</si>
  <si>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</si>
  <si>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</si>
  <si>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</si>
  <si>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</si>
  <si>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</si>
  <si>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</si>
  <si>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</si>
  <si>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</si>
  <si>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</si>
  <si>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</si>
  <si>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</si>
  <si>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</si>
  <si>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</si>
  <si>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</si>
  <si>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</si>
  <si>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</si>
  <si>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</si>
  <si>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</si>
  <si>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</si>
  <si>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</si>
  <si>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</si>
  <si>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</si>
  <si>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</si>
  <si>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</si>
  <si>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</si>
  <si>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</si>
  <si>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</si>
  <si>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</si>
  <si>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</si>
  <si>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</si>
  <si>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</si>
  <si>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</si>
  <si>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</si>
  <si>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</si>
  <si>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</si>
  <si>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</si>
  <si>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</si>
  <si>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</si>
  <si>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</si>
  <si>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</si>
  <si>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</si>
  <si>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</si>
  <si>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</si>
  <si>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</si>
  <si>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</si>
  <si>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</si>
  <si>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</si>
  <si>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</si>
  <si>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</si>
  <si>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</si>
  <si>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</si>
  <si>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</si>
  <si>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</si>
  <si>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</si>
  <si>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</si>
  <si>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</si>
  <si>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</si>
  <si>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</si>
  <si>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</si>
  <si>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</si>
  <si>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</si>
  <si>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</si>
  <si>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</si>
  <si>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</si>
  <si>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</si>
  <si>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</si>
  <si>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</si>
  <si>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</si>
  <si>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</si>
  <si>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</si>
  <si>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</si>
  <si>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</si>
  <si>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</si>
  <si>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</si>
  <si>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</si>
  <si>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</si>
  <si>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</si>
  <si>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</si>
  <si>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</si>
  <si>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</si>
  <si>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</si>
  <si>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</si>
  <si>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</si>
  <si>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</si>
  <si>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</si>
  <si>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</si>
  <si>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</si>
  <si>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</si>
  <si>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</si>
  <si>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</si>
  <si>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</si>
  <si>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</si>
  <si>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</si>
  <si>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</si>
  <si>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</si>
  <si>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</si>
  <si>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</si>
  <si>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</si>
  <si>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</si>
  <si>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</si>
  <si>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</si>
  <si>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</si>
  <si>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</si>
  <si>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</si>
  <si>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</si>
  <si>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</si>
  <si>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</si>
  <si>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</si>
  <si>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</si>
  <si>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</si>
  <si>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</si>
  <si>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</si>
  <si>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</si>
  <si>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</si>
  <si>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</si>
  <si>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</si>
  <si>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</si>
  <si>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</si>
  <si>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</si>
  <si>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</si>
  <si>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</si>
  <si>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</si>
  <si>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</si>
  <si>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</si>
  <si>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</si>
  <si>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</si>
  <si>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</si>
  <si>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</si>
  <si>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</si>
  <si>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</si>
  <si>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</si>
  <si>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</si>
  <si>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</si>
  <si>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</si>
  <si>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</si>
  <si>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</si>
  <si>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</si>
  <si>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</si>
  <si>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</si>
  <si>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</si>
  <si>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</si>
  <si>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</si>
  <si>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</si>
  <si>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</si>
  <si>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</si>
  <si>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</si>
  <si>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</si>
  <si>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</si>
  <si>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</si>
  <si>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</si>
  <si>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</si>
  <si>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</si>
  <si>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</si>
  <si>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</si>
  <si>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</si>
  <si>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</si>
  <si>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</si>
  <si>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</si>
  <si>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</si>
  <si>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</si>
  <si>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</si>
  <si>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</si>
  <si>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</si>
  <si>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</si>
  <si>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</si>
  <si>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</si>
  <si>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</si>
  <si>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</si>
  <si>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</si>
  <si>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</si>
  <si>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</si>
  <si>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</si>
  <si>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</si>
  <si>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</si>
  <si>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 xml:space="preserve">  Maior Ocorrência no Estado</t>
  </si>
  <si>
    <t>Maior Ocorrência no dia</t>
  </si>
  <si>
    <t>*</t>
  </si>
  <si>
    <t>Média Registrada</t>
  </si>
  <si>
    <t>Mínima Registrada</t>
  </si>
  <si>
    <t xml:space="preserve">  </t>
  </si>
  <si>
    <t>Julho/2019</t>
  </si>
  <si>
    <t>SO</t>
  </si>
  <si>
    <t>Maior Ocorrência</t>
  </si>
  <si>
    <t>NO</t>
  </si>
  <si>
    <t>N</t>
  </si>
  <si>
    <t>SE</t>
  </si>
  <si>
    <t>L</t>
  </si>
  <si>
    <t>NE</t>
  </si>
  <si>
    <t>no          Mês</t>
  </si>
  <si>
    <t>Dias sem chuva</t>
  </si>
  <si>
    <t>S</t>
  </si>
  <si>
    <t>NE/L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</si>
</sst>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12" xfId="0" applyFill="1" applyBorder="1"/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8" fillId="6" borderId="12" xfId="0" applyNumberFormat="1" applyFont="1" applyFill="1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7" fillId="6" borderId="1" xfId="0" applyFont="1" applyFill="1" applyBorder="1" applyAlignment="1">
      <alignment wrapText="1"/>
    </xf>
    <xf numFmtId="0" fontId="17" fillId="6" borderId="1" xfId="0" applyFont="1" applyFill="1" applyBorder="1" applyAlignment="1">
      <alignment horizontal="center" vertical="center" wrapText="1"/>
    </xf>
    <xf numFmtId="3" fontId="17" fillId="6" borderId="1" xfId="0" applyNumberFormat="1" applyFont="1" applyFill="1" applyBorder="1" applyAlignment="1">
      <alignment horizontal="center" wrapText="1"/>
    </xf>
    <xf numFmtId="0" fontId="17" fillId="6" borderId="1" xfId="0" applyNumberFormat="1" applyFont="1" applyFill="1" applyBorder="1" applyAlignment="1">
      <alignment horizontal="center" wrapText="1"/>
    </xf>
    <xf numFmtId="14" fontId="17" fillId="6" borderId="1" xfId="0" applyNumberFormat="1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/>
    </xf>
    <xf numFmtId="0" fontId="18" fillId="6" borderId="0" xfId="0" applyFont="1" applyFill="1"/>
    <xf numFmtId="0" fontId="18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4" fillId="2" borderId="40" xfId="0" applyNumberFormat="1" applyFont="1" applyFill="1" applyBorder="1" applyAlignment="1">
      <alignment horizontal="center" vertical="center"/>
    </xf>
    <xf numFmtId="49" fontId="8" fillId="5" borderId="14" xfId="0" applyNumberFormat="1" applyFont="1" applyFill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3" borderId="26" xfId="0" applyNumberFormat="1" applyFont="1" applyFill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8" fillId="4" borderId="26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41" xfId="0" applyNumberFormat="1" applyFont="1" applyBorder="1" applyAlignment="1">
      <alignment horizontal="center" vertical="center"/>
    </xf>
    <xf numFmtId="2" fontId="8" fillId="3" borderId="31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8" fillId="4" borderId="13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2" fontId="8" fillId="5" borderId="18" xfId="0" applyNumberFormat="1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2" fontId="8" fillId="7" borderId="35" xfId="0" applyNumberFormat="1" applyFont="1" applyFill="1" applyBorder="1" applyAlignment="1">
      <alignment horizontal="center" vertical="center"/>
    </xf>
    <xf numFmtId="2" fontId="8" fillId="7" borderId="37" xfId="0" applyNumberFormat="1" applyFont="1" applyFill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2" fontId="8" fillId="3" borderId="46" xfId="0" applyNumberFormat="1" applyFont="1" applyFill="1" applyBorder="1" applyAlignment="1">
      <alignment horizontal="center" vertical="center"/>
    </xf>
    <xf numFmtId="2" fontId="4" fillId="3" borderId="46" xfId="0" applyNumberFormat="1" applyFont="1" applyFill="1" applyBorder="1" applyAlignment="1">
      <alignment horizontal="center" vertical="center"/>
    </xf>
    <xf numFmtId="2" fontId="8" fillId="3" borderId="47" xfId="0" applyNumberFormat="1" applyFont="1" applyFill="1" applyBorder="1" applyAlignment="1">
      <alignment horizontal="center" vertical="center"/>
    </xf>
    <xf numFmtId="49" fontId="8" fillId="5" borderId="18" xfId="0" applyNumberFormat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0" fillId="7" borderId="49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2" fontId="8" fillId="11" borderId="24" xfId="0" applyNumberFormat="1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/>
    </xf>
    <xf numFmtId="14" fontId="4" fillId="0" borderId="48" xfId="0" applyNumberFormat="1" applyFont="1" applyBorder="1" applyAlignment="1">
      <alignment horizontal="center"/>
    </xf>
    <xf numFmtId="1" fontId="10" fillId="0" borderId="26" xfId="0" applyNumberFormat="1" applyFont="1" applyBorder="1" applyAlignment="1">
      <alignment horizontal="center"/>
    </xf>
    <xf numFmtId="1" fontId="10" fillId="0" borderId="31" xfId="0" applyNumberFormat="1" applyFont="1" applyBorder="1" applyAlignment="1">
      <alignment horizontal="center"/>
    </xf>
    <xf numFmtId="0" fontId="8" fillId="10" borderId="35" xfId="0" applyFont="1" applyFill="1" applyBorder="1" applyAlignment="1">
      <alignment horizontal="center" vertical="center"/>
    </xf>
    <xf numFmtId="2" fontId="8" fillId="10" borderId="36" xfId="0" applyNumberFormat="1" applyFont="1" applyFill="1" applyBorder="1" applyAlignment="1">
      <alignment horizontal="center" vertical="center"/>
    </xf>
    <xf numFmtId="2" fontId="8" fillId="10" borderId="40" xfId="0" applyNumberFormat="1" applyFont="1" applyFill="1" applyBorder="1" applyAlignment="1">
      <alignment horizontal="center" vertical="center"/>
    </xf>
    <xf numFmtId="14" fontId="10" fillId="7" borderId="49" xfId="0" applyNumberFormat="1" applyFont="1" applyFill="1" applyBorder="1" applyAlignment="1">
      <alignment horizontal="center"/>
    </xf>
    <xf numFmtId="0" fontId="15" fillId="8" borderId="26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6" borderId="41" xfId="0" applyNumberFormat="1" applyFont="1" applyFill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6" borderId="19" xfId="0" applyNumberFormat="1" applyFont="1" applyFill="1" applyBorder="1" applyAlignment="1">
      <alignment horizontal="center" vertical="center"/>
    </xf>
    <xf numFmtId="1" fontId="4" fillId="6" borderId="20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6" borderId="41" xfId="0" applyNumberFormat="1" applyFont="1" applyFill="1" applyBorder="1" applyAlignment="1">
      <alignment horizontal="center" vertical="center"/>
    </xf>
    <xf numFmtId="1" fontId="3" fillId="6" borderId="25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6" borderId="28" xfId="0" applyNumberFormat="1" applyFont="1" applyFill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/>
    </xf>
    <xf numFmtId="1" fontId="4" fillId="0" borderId="50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22.833333333333332</v>
          </cell>
          <cell r="C5">
            <v>33.5</v>
          </cell>
          <cell r="D5">
            <v>15.2</v>
          </cell>
          <cell r="E5">
            <v>70.916666666666671</v>
          </cell>
          <cell r="F5">
            <v>99</v>
          </cell>
          <cell r="G5">
            <v>25</v>
          </cell>
          <cell r="H5">
            <v>5.4</v>
          </cell>
          <cell r="I5" t="str">
            <v>SO</v>
          </cell>
          <cell r="J5">
            <v>17.28</v>
          </cell>
          <cell r="K5">
            <v>0</v>
          </cell>
        </row>
        <row r="6">
          <cell r="B6">
            <v>22.675000000000001</v>
          </cell>
          <cell r="C6">
            <v>32.200000000000003</v>
          </cell>
          <cell r="D6">
            <v>15.7</v>
          </cell>
          <cell r="E6">
            <v>70.708333333333329</v>
          </cell>
          <cell r="F6">
            <v>98</v>
          </cell>
          <cell r="G6">
            <v>25</v>
          </cell>
          <cell r="H6">
            <v>15.840000000000002</v>
          </cell>
          <cell r="I6" t="str">
            <v>SO</v>
          </cell>
          <cell r="J6">
            <v>32.04</v>
          </cell>
          <cell r="K6">
            <v>0</v>
          </cell>
        </row>
        <row r="7">
          <cell r="B7">
            <v>22.579166666666666</v>
          </cell>
          <cell r="C7">
            <v>32.9</v>
          </cell>
          <cell r="D7">
            <v>14.2</v>
          </cell>
          <cell r="E7">
            <v>67.708333333333329</v>
          </cell>
          <cell r="F7">
            <v>96</v>
          </cell>
          <cell r="G7">
            <v>29</v>
          </cell>
          <cell r="H7">
            <v>17.64</v>
          </cell>
          <cell r="I7" t="str">
            <v>SO</v>
          </cell>
          <cell r="J7">
            <v>45</v>
          </cell>
          <cell r="K7">
            <v>0</v>
          </cell>
        </row>
        <row r="8">
          <cell r="B8">
            <v>21.229166666666668</v>
          </cell>
          <cell r="C8">
            <v>26.3</v>
          </cell>
          <cell r="D8">
            <v>20.2</v>
          </cell>
          <cell r="E8">
            <v>95.875</v>
          </cell>
          <cell r="F8">
            <v>99</v>
          </cell>
          <cell r="G8">
            <v>60</v>
          </cell>
          <cell r="H8">
            <v>12.96</v>
          </cell>
          <cell r="I8" t="str">
            <v>SO</v>
          </cell>
          <cell r="J8">
            <v>31.319999999999997</v>
          </cell>
          <cell r="K8">
            <v>12.399999999999999</v>
          </cell>
        </row>
        <row r="9">
          <cell r="B9">
            <v>18.425000000000001</v>
          </cell>
          <cell r="C9">
            <v>21.6</v>
          </cell>
          <cell r="D9">
            <v>14.5</v>
          </cell>
          <cell r="E9">
            <v>78.625</v>
          </cell>
          <cell r="F9">
            <v>99</v>
          </cell>
          <cell r="G9">
            <v>38</v>
          </cell>
          <cell r="H9">
            <v>16.559999999999999</v>
          </cell>
          <cell r="I9" t="str">
            <v>SO</v>
          </cell>
          <cell r="J9">
            <v>33.119999999999997</v>
          </cell>
          <cell r="K9">
            <v>2.4000000000000004</v>
          </cell>
        </row>
        <row r="10">
          <cell r="B10">
            <v>11.729166666666666</v>
          </cell>
          <cell r="C10">
            <v>18.3</v>
          </cell>
          <cell r="D10">
            <v>5.2</v>
          </cell>
          <cell r="E10">
            <v>52.708333333333336</v>
          </cell>
          <cell r="F10">
            <v>82</v>
          </cell>
          <cell r="G10">
            <v>20</v>
          </cell>
          <cell r="H10">
            <v>12.24</v>
          </cell>
          <cell r="I10" t="str">
            <v>SO</v>
          </cell>
          <cell r="J10">
            <v>25.92</v>
          </cell>
          <cell r="K10">
            <v>0</v>
          </cell>
        </row>
        <row r="11">
          <cell r="B11">
            <v>10.637499999999999</v>
          </cell>
          <cell r="C11">
            <v>21.2</v>
          </cell>
          <cell r="D11">
            <v>1.6</v>
          </cell>
          <cell r="E11">
            <v>66.125</v>
          </cell>
          <cell r="F11">
            <v>100</v>
          </cell>
          <cell r="G11">
            <v>26</v>
          </cell>
          <cell r="H11">
            <v>10.08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12.554166666666667</v>
          </cell>
          <cell r="C12">
            <v>25.7</v>
          </cell>
          <cell r="D12">
            <v>2.7</v>
          </cell>
          <cell r="E12">
            <v>73.958333333333329</v>
          </cell>
          <cell r="F12">
            <v>100</v>
          </cell>
          <cell r="G12">
            <v>30</v>
          </cell>
          <cell r="H12">
            <v>8.64</v>
          </cell>
          <cell r="I12" t="str">
            <v>SO</v>
          </cell>
          <cell r="J12">
            <v>19.440000000000001</v>
          </cell>
          <cell r="K12">
            <v>0</v>
          </cell>
        </row>
        <row r="13">
          <cell r="B13">
            <v>15.933333333333332</v>
          </cell>
          <cell r="C13">
            <v>30.7</v>
          </cell>
          <cell r="D13">
            <v>5.3</v>
          </cell>
          <cell r="E13">
            <v>73.958333333333329</v>
          </cell>
          <cell r="F13">
            <v>100</v>
          </cell>
          <cell r="G13">
            <v>30</v>
          </cell>
          <cell r="H13">
            <v>6.84</v>
          </cell>
          <cell r="I13" t="str">
            <v>SO</v>
          </cell>
          <cell r="J13">
            <v>18.36</v>
          </cell>
          <cell r="K13">
            <v>0</v>
          </cell>
        </row>
        <row r="14">
          <cell r="B14">
            <v>19.200000000000003</v>
          </cell>
          <cell r="C14">
            <v>31.7</v>
          </cell>
          <cell r="D14">
            <v>9.6999999999999993</v>
          </cell>
          <cell r="E14">
            <v>70.208333333333329</v>
          </cell>
          <cell r="F14">
            <v>100</v>
          </cell>
          <cell r="G14">
            <v>18</v>
          </cell>
          <cell r="H14">
            <v>6.48</v>
          </cell>
          <cell r="I14" t="str">
            <v>SO</v>
          </cell>
          <cell r="J14">
            <v>25.92</v>
          </cell>
          <cell r="K14">
            <v>0</v>
          </cell>
        </row>
        <row r="15">
          <cell r="B15">
            <v>19.466666666666665</v>
          </cell>
          <cell r="C15">
            <v>31.2</v>
          </cell>
          <cell r="D15">
            <v>10.5</v>
          </cell>
          <cell r="E15">
            <v>64.708333333333329</v>
          </cell>
          <cell r="F15">
            <v>97</v>
          </cell>
          <cell r="G15">
            <v>24</v>
          </cell>
          <cell r="H15">
            <v>8.64</v>
          </cell>
          <cell r="I15" t="str">
            <v>SO</v>
          </cell>
          <cell r="J15">
            <v>20.88</v>
          </cell>
          <cell r="K15">
            <v>0</v>
          </cell>
        </row>
        <row r="16">
          <cell r="B16">
            <v>18.737500000000001</v>
          </cell>
          <cell r="C16">
            <v>31.3</v>
          </cell>
          <cell r="D16">
            <v>9</v>
          </cell>
          <cell r="E16">
            <v>66.833333333333329</v>
          </cell>
          <cell r="F16">
            <v>98</v>
          </cell>
          <cell r="G16">
            <v>21</v>
          </cell>
          <cell r="H16">
            <v>5.04</v>
          </cell>
          <cell r="I16" t="str">
            <v>SO</v>
          </cell>
          <cell r="J16">
            <v>14.04</v>
          </cell>
          <cell r="K16">
            <v>0</v>
          </cell>
        </row>
        <row r="17">
          <cell r="B17">
            <v>19.787499999999998</v>
          </cell>
          <cell r="C17">
            <v>33.1</v>
          </cell>
          <cell r="D17">
            <v>10.3</v>
          </cell>
          <cell r="E17">
            <v>68.166666666666671</v>
          </cell>
          <cell r="F17">
            <v>99</v>
          </cell>
          <cell r="G17">
            <v>22</v>
          </cell>
          <cell r="H17">
            <v>5.7600000000000007</v>
          </cell>
          <cell r="I17" t="str">
            <v>SO</v>
          </cell>
          <cell r="J17">
            <v>18.36</v>
          </cell>
          <cell r="K17">
            <v>0</v>
          </cell>
        </row>
        <row r="18">
          <cell r="B18">
            <v>20.483333333333334</v>
          </cell>
          <cell r="C18">
            <v>31.6</v>
          </cell>
          <cell r="D18">
            <v>13.7</v>
          </cell>
          <cell r="E18">
            <v>70.541666666666671</v>
          </cell>
          <cell r="F18">
            <v>95</v>
          </cell>
          <cell r="G18">
            <v>31</v>
          </cell>
          <cell r="H18">
            <v>7.5600000000000005</v>
          </cell>
          <cell r="I18" t="str">
            <v>SO</v>
          </cell>
          <cell r="J18">
            <v>17.64</v>
          </cell>
          <cell r="K18">
            <v>0</v>
          </cell>
        </row>
        <row r="19">
          <cell r="B19">
            <v>24.166666666666668</v>
          </cell>
          <cell r="C19">
            <v>33.5</v>
          </cell>
          <cell r="D19">
            <v>17</v>
          </cell>
          <cell r="E19">
            <v>64.583333333333329</v>
          </cell>
          <cell r="F19">
            <v>96</v>
          </cell>
          <cell r="G19">
            <v>22</v>
          </cell>
          <cell r="H19">
            <v>19.8</v>
          </cell>
          <cell r="I19" t="str">
            <v>SO</v>
          </cell>
          <cell r="J19">
            <v>39.6</v>
          </cell>
          <cell r="K19">
            <v>0</v>
          </cell>
        </row>
        <row r="20">
          <cell r="B20">
            <v>19.487500000000004</v>
          </cell>
          <cell r="C20">
            <v>23.5</v>
          </cell>
          <cell r="D20">
            <v>16.899999999999999</v>
          </cell>
          <cell r="E20">
            <v>81.75</v>
          </cell>
          <cell r="F20">
            <v>94</v>
          </cell>
          <cell r="G20">
            <v>61</v>
          </cell>
          <cell r="H20">
            <v>11.16</v>
          </cell>
          <cell r="I20" t="str">
            <v>SO</v>
          </cell>
          <cell r="J20">
            <v>34.92</v>
          </cell>
          <cell r="K20">
            <v>0</v>
          </cell>
        </row>
        <row r="21">
          <cell r="B21">
            <v>16.275000000000002</v>
          </cell>
          <cell r="C21">
            <v>25.5</v>
          </cell>
          <cell r="D21">
            <v>9.9</v>
          </cell>
          <cell r="E21">
            <v>77.041666666666671</v>
          </cell>
          <cell r="F21">
            <v>100</v>
          </cell>
          <cell r="G21">
            <v>37</v>
          </cell>
          <cell r="H21">
            <v>11.16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16.695833333333329</v>
          </cell>
          <cell r="C22">
            <v>28.8</v>
          </cell>
          <cell r="D22">
            <v>8</v>
          </cell>
          <cell r="E22">
            <v>69.583333333333329</v>
          </cell>
          <cell r="F22">
            <v>98</v>
          </cell>
          <cell r="G22">
            <v>19</v>
          </cell>
          <cell r="H22">
            <v>9.3600000000000012</v>
          </cell>
          <cell r="I22" t="str">
            <v>SO</v>
          </cell>
          <cell r="J22">
            <v>21.96</v>
          </cell>
          <cell r="K22">
            <v>0</v>
          </cell>
        </row>
        <row r="23">
          <cell r="B23">
            <v>19.954166666666666</v>
          </cell>
          <cell r="C23">
            <v>31.7</v>
          </cell>
          <cell r="D23">
            <v>11.2</v>
          </cell>
          <cell r="E23">
            <v>69.25</v>
          </cell>
          <cell r="F23">
            <v>99</v>
          </cell>
          <cell r="G23">
            <v>29</v>
          </cell>
          <cell r="H23">
            <v>7.9200000000000008</v>
          </cell>
          <cell r="I23" t="str">
            <v>SO</v>
          </cell>
          <cell r="J23">
            <v>24.48</v>
          </cell>
          <cell r="K23">
            <v>0</v>
          </cell>
        </row>
        <row r="24">
          <cell r="B24">
            <v>22.454166666666666</v>
          </cell>
          <cell r="C24">
            <v>32.4</v>
          </cell>
          <cell r="D24">
            <v>14.4</v>
          </cell>
          <cell r="E24">
            <v>65.333333333333329</v>
          </cell>
          <cell r="F24">
            <v>97</v>
          </cell>
          <cell r="G24">
            <v>28</v>
          </cell>
          <cell r="H24">
            <v>10.08</v>
          </cell>
          <cell r="I24" t="str">
            <v>SO</v>
          </cell>
          <cell r="J24">
            <v>27</v>
          </cell>
          <cell r="K24">
            <v>0</v>
          </cell>
        </row>
        <row r="25">
          <cell r="B25">
            <v>23.316666666666666</v>
          </cell>
          <cell r="C25">
            <v>32.799999999999997</v>
          </cell>
          <cell r="D25">
            <v>16.2</v>
          </cell>
          <cell r="E25">
            <v>50.541666666666664</v>
          </cell>
          <cell r="F25">
            <v>78</v>
          </cell>
          <cell r="G25">
            <v>25</v>
          </cell>
          <cell r="H25">
            <v>14.04</v>
          </cell>
          <cell r="I25" t="str">
            <v>SO</v>
          </cell>
          <cell r="J25">
            <v>32.4</v>
          </cell>
          <cell r="K25">
            <v>0</v>
          </cell>
        </row>
        <row r="26">
          <cell r="B26">
            <v>23.787499999999998</v>
          </cell>
          <cell r="C26">
            <v>32.9</v>
          </cell>
          <cell r="D26">
            <v>16.3</v>
          </cell>
          <cell r="E26">
            <v>52.291666666666664</v>
          </cell>
          <cell r="F26">
            <v>82</v>
          </cell>
          <cell r="G26">
            <v>26</v>
          </cell>
          <cell r="H26">
            <v>15.48</v>
          </cell>
          <cell r="I26" t="str">
            <v>SO</v>
          </cell>
          <cell r="J26">
            <v>31.319999999999997</v>
          </cell>
          <cell r="K26">
            <v>0</v>
          </cell>
        </row>
        <row r="27">
          <cell r="B27">
            <v>22.629166666666674</v>
          </cell>
          <cell r="C27">
            <v>33.200000000000003</v>
          </cell>
          <cell r="D27">
            <v>13.6</v>
          </cell>
          <cell r="E27">
            <v>61.458333333333336</v>
          </cell>
          <cell r="F27">
            <v>98</v>
          </cell>
          <cell r="G27">
            <v>26</v>
          </cell>
          <cell r="H27">
            <v>15.840000000000002</v>
          </cell>
          <cell r="I27" t="str">
            <v>SO</v>
          </cell>
          <cell r="J27">
            <v>32.4</v>
          </cell>
          <cell r="K27">
            <v>0</v>
          </cell>
        </row>
        <row r="28">
          <cell r="B28">
            <v>22.216666666666665</v>
          </cell>
          <cell r="C28">
            <v>33.5</v>
          </cell>
          <cell r="D28">
            <v>12.3</v>
          </cell>
          <cell r="E28">
            <v>62.208333333333336</v>
          </cell>
          <cell r="F28">
            <v>97</v>
          </cell>
          <cell r="G28">
            <v>24</v>
          </cell>
          <cell r="H28">
            <v>13.68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21.049999999999997</v>
          </cell>
          <cell r="C29">
            <v>29.1</v>
          </cell>
          <cell r="D29">
            <v>14.6</v>
          </cell>
          <cell r="E29">
            <v>72.625</v>
          </cell>
          <cell r="F29">
            <v>98</v>
          </cell>
          <cell r="G29">
            <v>43</v>
          </cell>
          <cell r="H29">
            <v>7.9200000000000008</v>
          </cell>
          <cell r="I29" t="str">
            <v>SO</v>
          </cell>
          <cell r="J29">
            <v>19.8</v>
          </cell>
          <cell r="K29">
            <v>0</v>
          </cell>
        </row>
        <row r="30">
          <cell r="B30">
            <v>20.983333333333338</v>
          </cell>
          <cell r="C30">
            <v>29.6</v>
          </cell>
          <cell r="D30">
            <v>14.7</v>
          </cell>
          <cell r="E30">
            <v>71.666666666666671</v>
          </cell>
          <cell r="F30">
            <v>96</v>
          </cell>
          <cell r="G30">
            <v>38</v>
          </cell>
          <cell r="H30">
            <v>7.9200000000000008</v>
          </cell>
          <cell r="I30" t="str">
            <v>SO</v>
          </cell>
          <cell r="J30">
            <v>17.64</v>
          </cell>
          <cell r="K30">
            <v>0</v>
          </cell>
        </row>
        <row r="31">
          <cell r="B31">
            <v>21.420833333333334</v>
          </cell>
          <cell r="C31">
            <v>30</v>
          </cell>
          <cell r="D31">
            <v>14.9</v>
          </cell>
          <cell r="E31">
            <v>67.625</v>
          </cell>
          <cell r="F31">
            <v>91</v>
          </cell>
          <cell r="G31">
            <v>36</v>
          </cell>
          <cell r="H31">
            <v>8.2799999999999994</v>
          </cell>
          <cell r="I31" t="str">
            <v>SO</v>
          </cell>
          <cell r="J31">
            <v>17.64</v>
          </cell>
          <cell r="K31">
            <v>0</v>
          </cell>
        </row>
        <row r="32">
          <cell r="B32">
            <v>21.462500000000002</v>
          </cell>
          <cell r="C32">
            <v>32.1</v>
          </cell>
          <cell r="D32">
            <v>12.9</v>
          </cell>
          <cell r="E32">
            <v>65.666666666666671</v>
          </cell>
          <cell r="F32">
            <v>98</v>
          </cell>
          <cell r="G32">
            <v>22</v>
          </cell>
          <cell r="H32">
            <v>11.16</v>
          </cell>
          <cell r="I32" t="str">
            <v>SO</v>
          </cell>
          <cell r="J32">
            <v>23.400000000000002</v>
          </cell>
          <cell r="K32">
            <v>0</v>
          </cell>
        </row>
        <row r="33">
          <cell r="B33">
            <v>21.483333333333331</v>
          </cell>
          <cell r="C33">
            <v>32.799999999999997</v>
          </cell>
          <cell r="D33">
            <v>12</v>
          </cell>
          <cell r="E33">
            <v>57</v>
          </cell>
          <cell r="F33">
            <v>92</v>
          </cell>
          <cell r="G33">
            <v>22</v>
          </cell>
          <cell r="H33">
            <v>8.2799999999999994</v>
          </cell>
          <cell r="I33" t="str">
            <v>SO</v>
          </cell>
          <cell r="J33">
            <v>21.240000000000002</v>
          </cell>
          <cell r="K33">
            <v>0</v>
          </cell>
        </row>
        <row r="34">
          <cell r="B34">
            <v>22.887499999999999</v>
          </cell>
          <cell r="C34">
            <v>34.200000000000003</v>
          </cell>
          <cell r="D34">
            <v>14.2</v>
          </cell>
          <cell r="E34">
            <v>57.125</v>
          </cell>
          <cell r="F34">
            <v>94</v>
          </cell>
          <cell r="G34">
            <v>19</v>
          </cell>
          <cell r="H34">
            <v>9.7200000000000006</v>
          </cell>
          <cell r="I34" t="str">
            <v>SO</v>
          </cell>
          <cell r="J34">
            <v>24.840000000000003</v>
          </cell>
          <cell r="K34">
            <v>0</v>
          </cell>
        </row>
        <row r="35">
          <cell r="B35">
            <v>21.9375</v>
          </cell>
          <cell r="C35">
            <v>33.200000000000003</v>
          </cell>
          <cell r="D35">
            <v>12.7</v>
          </cell>
          <cell r="E35">
            <v>58.958333333333336</v>
          </cell>
          <cell r="F35">
            <v>93</v>
          </cell>
          <cell r="G35">
            <v>21</v>
          </cell>
          <cell r="H35">
            <v>12.6</v>
          </cell>
          <cell r="I35" t="str">
            <v>SO</v>
          </cell>
          <cell r="J35">
            <v>27.720000000000002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23.729166666666668</v>
          </cell>
          <cell r="C5">
            <v>33.200000000000003</v>
          </cell>
          <cell r="D5">
            <v>15.7</v>
          </cell>
          <cell r="E5">
            <v>60.791666666666664</v>
          </cell>
          <cell r="F5">
            <v>92</v>
          </cell>
          <cell r="G5">
            <v>29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22.279166666666672</v>
          </cell>
          <cell r="C6">
            <v>31.7</v>
          </cell>
          <cell r="D6">
            <v>14.9</v>
          </cell>
          <cell r="E6">
            <v>64.916666666666671</v>
          </cell>
          <cell r="F6">
            <v>91</v>
          </cell>
          <cell r="G6">
            <v>32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23.4375</v>
          </cell>
          <cell r="C7">
            <v>33.6</v>
          </cell>
          <cell r="D7">
            <v>15.8</v>
          </cell>
          <cell r="E7">
            <v>60.625</v>
          </cell>
          <cell r="F7">
            <v>92</v>
          </cell>
          <cell r="G7">
            <v>28</v>
          </cell>
          <cell r="H7" t="str">
            <v>*</v>
          </cell>
          <cell r="I7" t="str">
            <v>N</v>
          </cell>
          <cell r="J7" t="str">
            <v>*</v>
          </cell>
          <cell r="K7">
            <v>0.8</v>
          </cell>
        </row>
        <row r="8">
          <cell r="B8">
            <v>20.033333333333328</v>
          </cell>
          <cell r="C8">
            <v>23.6</v>
          </cell>
          <cell r="D8">
            <v>17.5</v>
          </cell>
          <cell r="E8">
            <v>94.458333333333329</v>
          </cell>
          <cell r="F8">
            <v>98</v>
          </cell>
          <cell r="G8">
            <v>79</v>
          </cell>
          <cell r="H8" t="str">
            <v>*</v>
          </cell>
          <cell r="I8" t="str">
            <v>N</v>
          </cell>
          <cell r="J8" t="str">
            <v>*</v>
          </cell>
          <cell r="K8">
            <v>43.400000000000006</v>
          </cell>
        </row>
        <row r="9">
          <cell r="B9">
            <v>17.441666666666666</v>
          </cell>
          <cell r="C9">
            <v>21.5</v>
          </cell>
          <cell r="D9">
            <v>13.4</v>
          </cell>
          <cell r="E9">
            <v>77.958333333333329</v>
          </cell>
          <cell r="F9">
            <v>98</v>
          </cell>
          <cell r="G9">
            <v>37</v>
          </cell>
          <cell r="H9" t="str">
            <v>*</v>
          </cell>
          <cell r="I9" t="str">
            <v>N</v>
          </cell>
          <cell r="J9" t="str">
            <v>*</v>
          </cell>
          <cell r="K9">
            <v>42.599999999999994</v>
          </cell>
        </row>
        <row r="10">
          <cell r="B10">
            <v>10.129166666666666</v>
          </cell>
          <cell r="C10">
            <v>16.600000000000001</v>
          </cell>
          <cell r="D10">
            <v>4.5999999999999996</v>
          </cell>
          <cell r="E10">
            <v>58.125</v>
          </cell>
          <cell r="F10">
            <v>86</v>
          </cell>
          <cell r="G10">
            <v>23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10.6625</v>
          </cell>
          <cell r="C11">
            <v>20</v>
          </cell>
          <cell r="D11">
            <v>2.8</v>
          </cell>
          <cell r="E11">
            <v>63.458333333333336</v>
          </cell>
          <cell r="F11">
            <v>97</v>
          </cell>
          <cell r="G11">
            <v>29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13.804166666666667</v>
          </cell>
          <cell r="C12">
            <v>24.8</v>
          </cell>
          <cell r="D12">
            <v>5.7</v>
          </cell>
          <cell r="E12">
            <v>66.083333333333329</v>
          </cell>
          <cell r="F12">
            <v>97</v>
          </cell>
          <cell r="G12">
            <v>32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17.558333333333334</v>
          </cell>
          <cell r="C13">
            <v>28.5</v>
          </cell>
          <cell r="D13">
            <v>10.8</v>
          </cell>
          <cell r="E13">
            <v>61.958333333333336</v>
          </cell>
          <cell r="F13">
            <v>82</v>
          </cell>
          <cell r="G13">
            <v>39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19.229166666666671</v>
          </cell>
          <cell r="C14">
            <v>29.1</v>
          </cell>
          <cell r="D14">
            <v>12.5</v>
          </cell>
          <cell r="E14">
            <v>63</v>
          </cell>
          <cell r="F14">
            <v>85</v>
          </cell>
          <cell r="G14">
            <v>33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20.245833333333337</v>
          </cell>
          <cell r="C15">
            <v>29.9</v>
          </cell>
          <cell r="D15">
            <v>12.3</v>
          </cell>
          <cell r="E15">
            <v>57.25</v>
          </cell>
          <cell r="F15">
            <v>84</v>
          </cell>
          <cell r="G15">
            <v>28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20.372727272727271</v>
          </cell>
          <cell r="C16">
            <v>29.6</v>
          </cell>
          <cell r="D16">
            <v>11.4</v>
          </cell>
          <cell r="E16">
            <v>54.227272727272727</v>
          </cell>
          <cell r="F16">
            <v>84</v>
          </cell>
          <cell r="G16">
            <v>28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21.266666666666669</v>
          </cell>
          <cell r="C17">
            <v>31.3</v>
          </cell>
          <cell r="D17">
            <v>11.5</v>
          </cell>
          <cell r="E17">
            <v>56.952380952380949</v>
          </cell>
          <cell r="F17">
            <v>90</v>
          </cell>
          <cell r="G17">
            <v>27</v>
          </cell>
          <cell r="H17">
            <v>13.32</v>
          </cell>
          <cell r="I17" t="str">
            <v>N</v>
          </cell>
          <cell r="J17">
            <v>21.240000000000002</v>
          </cell>
          <cell r="K17">
            <v>0</v>
          </cell>
        </row>
        <row r="18">
          <cell r="B18">
            <v>22.009090909090908</v>
          </cell>
          <cell r="C18">
            <v>32</v>
          </cell>
          <cell r="D18">
            <v>12.8</v>
          </cell>
          <cell r="E18">
            <v>57.863636363636367</v>
          </cell>
          <cell r="F18">
            <v>91</v>
          </cell>
          <cell r="G18">
            <v>29</v>
          </cell>
          <cell r="H18">
            <v>13.68</v>
          </cell>
          <cell r="I18" t="str">
            <v>S</v>
          </cell>
          <cell r="J18">
            <v>24.840000000000003</v>
          </cell>
          <cell r="K18">
            <v>0</v>
          </cell>
        </row>
        <row r="19">
          <cell r="B19">
            <v>23.06666666666667</v>
          </cell>
          <cell r="C19">
            <v>32.799999999999997</v>
          </cell>
          <cell r="D19">
            <v>15</v>
          </cell>
          <cell r="E19">
            <v>58.238095238095241</v>
          </cell>
          <cell r="F19">
            <v>90</v>
          </cell>
          <cell r="G19">
            <v>31</v>
          </cell>
          <cell r="H19">
            <v>29.16</v>
          </cell>
          <cell r="I19" t="str">
            <v>SO</v>
          </cell>
          <cell r="J19">
            <v>46.080000000000005</v>
          </cell>
          <cell r="K19">
            <v>0</v>
          </cell>
        </row>
        <row r="20">
          <cell r="B20">
            <v>19.610000000000003</v>
          </cell>
          <cell r="C20">
            <v>24.9</v>
          </cell>
          <cell r="D20">
            <v>15.4</v>
          </cell>
          <cell r="E20">
            <v>76.7</v>
          </cell>
          <cell r="F20">
            <v>99</v>
          </cell>
          <cell r="G20">
            <v>52</v>
          </cell>
          <cell r="H20">
            <v>18</v>
          </cell>
          <cell r="I20" t="str">
            <v>SO</v>
          </cell>
          <cell r="J20">
            <v>31.680000000000003</v>
          </cell>
          <cell r="K20">
            <v>0.4</v>
          </cell>
        </row>
        <row r="21">
          <cell r="B21">
            <v>19.5</v>
          </cell>
          <cell r="C21">
            <v>23.9</v>
          </cell>
          <cell r="D21">
            <v>15.8</v>
          </cell>
          <cell r="E21">
            <v>44.8</v>
          </cell>
          <cell r="F21">
            <v>52</v>
          </cell>
          <cell r="G21">
            <v>36</v>
          </cell>
          <cell r="H21">
            <v>11.16</v>
          </cell>
          <cell r="I21" t="str">
            <v>S</v>
          </cell>
          <cell r="J21">
            <v>24.840000000000003</v>
          </cell>
          <cell r="K21">
            <v>0</v>
          </cell>
        </row>
        <row r="22">
          <cell r="B22">
            <v>17.085714285714289</v>
          </cell>
          <cell r="C22">
            <v>25.5</v>
          </cell>
          <cell r="D22">
            <v>9.5</v>
          </cell>
          <cell r="E22">
            <v>68.238095238095241</v>
          </cell>
          <cell r="F22">
            <v>94</v>
          </cell>
          <cell r="G22">
            <v>44</v>
          </cell>
          <cell r="H22">
            <v>13.68</v>
          </cell>
          <cell r="I22" t="str">
            <v>SE</v>
          </cell>
          <cell r="J22">
            <v>28.44</v>
          </cell>
          <cell r="K22">
            <v>0</v>
          </cell>
        </row>
        <row r="23">
          <cell r="B23">
            <v>21.168421052631579</v>
          </cell>
          <cell r="C23">
            <v>29.3</v>
          </cell>
          <cell r="D23">
            <v>13.8</v>
          </cell>
          <cell r="E23">
            <v>60.684210526315788</v>
          </cell>
          <cell r="F23">
            <v>78</v>
          </cell>
          <cell r="G23">
            <v>43</v>
          </cell>
          <cell r="H23">
            <v>15.48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22.373684210526317</v>
          </cell>
          <cell r="C24">
            <v>29.5</v>
          </cell>
          <cell r="D24">
            <v>14.6</v>
          </cell>
          <cell r="E24">
            <v>55.684210526315788</v>
          </cell>
          <cell r="F24">
            <v>82</v>
          </cell>
          <cell r="G24">
            <v>33</v>
          </cell>
          <cell r="H24">
            <v>16.920000000000002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22.115789473684217</v>
          </cell>
          <cell r="C25">
            <v>29.5</v>
          </cell>
          <cell r="D25">
            <v>13.7</v>
          </cell>
          <cell r="E25">
            <v>54.631578947368418</v>
          </cell>
          <cell r="F25">
            <v>78</v>
          </cell>
          <cell r="G25">
            <v>35</v>
          </cell>
          <cell r="H25">
            <v>19.440000000000001</v>
          </cell>
          <cell r="I25" t="str">
            <v>SE</v>
          </cell>
          <cell r="J25">
            <v>35.64</v>
          </cell>
          <cell r="K25">
            <v>0</v>
          </cell>
        </row>
        <row r="26">
          <cell r="B26">
            <v>23.505555555555556</v>
          </cell>
          <cell r="C26">
            <v>30.3</v>
          </cell>
          <cell r="D26">
            <v>17.2</v>
          </cell>
          <cell r="E26">
            <v>56</v>
          </cell>
          <cell r="F26">
            <v>78</v>
          </cell>
          <cell r="G26">
            <v>38</v>
          </cell>
          <cell r="H26">
            <v>21.6</v>
          </cell>
          <cell r="I26" t="str">
            <v>SE</v>
          </cell>
          <cell r="J26">
            <v>34.200000000000003</v>
          </cell>
          <cell r="K26">
            <v>0</v>
          </cell>
        </row>
        <row r="27">
          <cell r="B27">
            <v>24.31111111111111</v>
          </cell>
          <cell r="C27">
            <v>31.4</v>
          </cell>
          <cell r="D27">
            <v>15.2</v>
          </cell>
          <cell r="E27">
            <v>52.833333333333336</v>
          </cell>
          <cell r="F27">
            <v>83</v>
          </cell>
          <cell r="G27">
            <v>33</v>
          </cell>
          <cell r="H27">
            <v>19.079999999999998</v>
          </cell>
          <cell r="I27" t="str">
            <v>SE</v>
          </cell>
          <cell r="J27">
            <v>32.4</v>
          </cell>
          <cell r="K27">
            <v>0</v>
          </cell>
        </row>
        <row r="28">
          <cell r="B28">
            <v>24.594117647058823</v>
          </cell>
          <cell r="C28">
            <v>32.1</v>
          </cell>
          <cell r="D28">
            <v>13.8</v>
          </cell>
          <cell r="E28">
            <v>50.941176470588232</v>
          </cell>
          <cell r="F28">
            <v>89</v>
          </cell>
          <cell r="G28">
            <v>31</v>
          </cell>
          <cell r="H28">
            <v>12.24</v>
          </cell>
          <cell r="I28" t="str">
            <v>SE</v>
          </cell>
          <cell r="J28">
            <v>25.56</v>
          </cell>
          <cell r="K28">
            <v>0</v>
          </cell>
        </row>
        <row r="29">
          <cell r="B29">
            <v>22.694117647058821</v>
          </cell>
          <cell r="C29">
            <v>30</v>
          </cell>
          <cell r="D29">
            <v>14.9</v>
          </cell>
          <cell r="E29">
            <v>64.588235294117652</v>
          </cell>
          <cell r="F29">
            <v>96</v>
          </cell>
          <cell r="G29">
            <v>42</v>
          </cell>
          <cell r="H29">
            <v>16.559999999999999</v>
          </cell>
          <cell r="I29" t="str">
            <v>S</v>
          </cell>
          <cell r="J29">
            <v>26.64</v>
          </cell>
          <cell r="K29">
            <v>0</v>
          </cell>
        </row>
        <row r="30">
          <cell r="B30">
            <v>21.064705882352939</v>
          </cell>
          <cell r="C30">
            <v>28.5</v>
          </cell>
          <cell r="D30">
            <v>15.3</v>
          </cell>
          <cell r="E30">
            <v>74.411764705882348</v>
          </cell>
          <cell r="F30">
            <v>95</v>
          </cell>
          <cell r="G30">
            <v>45</v>
          </cell>
          <cell r="H30">
            <v>18.36</v>
          </cell>
          <cell r="I30" t="str">
            <v>SO</v>
          </cell>
          <cell r="J30">
            <v>29.52</v>
          </cell>
          <cell r="K30">
            <v>0</v>
          </cell>
        </row>
        <row r="31">
          <cell r="B31">
            <v>21.688235294117646</v>
          </cell>
          <cell r="C31">
            <v>28.9</v>
          </cell>
          <cell r="D31">
            <v>14.3</v>
          </cell>
          <cell r="E31">
            <v>67.647058823529406</v>
          </cell>
          <cell r="F31">
            <v>93</v>
          </cell>
          <cell r="G31">
            <v>42</v>
          </cell>
          <cell r="H31">
            <v>17.64</v>
          </cell>
          <cell r="I31" t="str">
            <v>SO</v>
          </cell>
          <cell r="J31">
            <v>33.480000000000004</v>
          </cell>
          <cell r="K31">
            <v>0</v>
          </cell>
        </row>
        <row r="32">
          <cell r="B32">
            <v>23.505882352941168</v>
          </cell>
          <cell r="C32">
            <v>30.5</v>
          </cell>
          <cell r="D32">
            <v>15.4</v>
          </cell>
          <cell r="E32">
            <v>56.941176470588232</v>
          </cell>
          <cell r="F32">
            <v>97</v>
          </cell>
          <cell r="G32">
            <v>28</v>
          </cell>
          <cell r="H32">
            <v>18.36</v>
          </cell>
          <cell r="I32" t="str">
            <v>SO</v>
          </cell>
          <cell r="J32">
            <v>27.36</v>
          </cell>
          <cell r="K32">
            <v>0</v>
          </cell>
        </row>
        <row r="33">
          <cell r="B33">
            <v>23.147058823529409</v>
          </cell>
          <cell r="C33">
            <v>30.9</v>
          </cell>
          <cell r="D33">
            <v>14.3</v>
          </cell>
          <cell r="E33">
            <v>52.235294117647058</v>
          </cell>
          <cell r="F33">
            <v>87</v>
          </cell>
          <cell r="G33">
            <v>29</v>
          </cell>
          <cell r="H33">
            <v>12.6</v>
          </cell>
          <cell r="I33" t="str">
            <v>L</v>
          </cell>
          <cell r="J33">
            <v>25.56</v>
          </cell>
          <cell r="K33">
            <v>0</v>
          </cell>
        </row>
        <row r="34">
          <cell r="B34">
            <v>21.1</v>
          </cell>
          <cell r="C34">
            <v>23.2</v>
          </cell>
          <cell r="D34">
            <v>19.7</v>
          </cell>
          <cell r="E34">
            <v>56</v>
          </cell>
          <cell r="F34">
            <v>62</v>
          </cell>
          <cell r="G34">
            <v>44</v>
          </cell>
          <cell r="H34">
            <v>7.9200000000000008</v>
          </cell>
          <cell r="I34" t="str">
            <v>S</v>
          </cell>
          <cell r="J34">
            <v>15.840000000000002</v>
          </cell>
          <cell r="K34">
            <v>0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23.990909090909089</v>
          </cell>
          <cell r="C5">
            <v>27.3</v>
          </cell>
          <cell r="D5">
            <v>21</v>
          </cell>
          <cell r="E5">
            <v>74.090909090909093</v>
          </cell>
          <cell r="F5">
            <v>84</v>
          </cell>
          <cell r="G5">
            <v>64</v>
          </cell>
          <cell r="H5">
            <v>14.04</v>
          </cell>
          <cell r="I5" t="str">
            <v>SO</v>
          </cell>
          <cell r="J5">
            <v>28.44</v>
          </cell>
          <cell r="K5">
            <v>0</v>
          </cell>
        </row>
        <row r="6">
          <cell r="B6">
            <v>21.45</v>
          </cell>
          <cell r="C6">
            <v>24.4</v>
          </cell>
          <cell r="D6">
            <v>17.100000000000001</v>
          </cell>
          <cell r="E6">
            <v>80</v>
          </cell>
          <cell r="F6">
            <v>99</v>
          </cell>
          <cell r="G6">
            <v>66</v>
          </cell>
          <cell r="H6">
            <v>15.120000000000001</v>
          </cell>
          <cell r="I6" t="str">
            <v>N</v>
          </cell>
          <cell r="J6">
            <v>29.16</v>
          </cell>
          <cell r="K6">
            <v>0</v>
          </cell>
        </row>
        <row r="7">
          <cell r="B7">
            <v>20.944444444444443</v>
          </cell>
          <cell r="C7">
            <v>24</v>
          </cell>
          <cell r="D7">
            <v>18.8</v>
          </cell>
          <cell r="E7">
            <v>82.555555555555557</v>
          </cell>
          <cell r="F7">
            <v>92</v>
          </cell>
          <cell r="G7">
            <v>70</v>
          </cell>
          <cell r="H7">
            <v>11.879999999999999</v>
          </cell>
          <cell r="I7" t="str">
            <v>S</v>
          </cell>
          <cell r="J7">
            <v>33.119999999999997</v>
          </cell>
          <cell r="K7">
            <v>0.2</v>
          </cell>
        </row>
        <row r="8">
          <cell r="B8">
            <v>16.22</v>
          </cell>
          <cell r="C8">
            <v>17.399999999999999</v>
          </cell>
          <cell r="D8">
            <v>14.8</v>
          </cell>
          <cell r="E8">
            <v>91.8</v>
          </cell>
          <cell r="F8">
            <v>98</v>
          </cell>
          <cell r="G8">
            <v>84</v>
          </cell>
          <cell r="H8">
            <v>11.520000000000001</v>
          </cell>
          <cell r="I8" t="str">
            <v>S</v>
          </cell>
          <cell r="J8">
            <v>22.32</v>
          </cell>
          <cell r="K8">
            <v>2.8</v>
          </cell>
        </row>
        <row r="9">
          <cell r="B9">
            <v>13.808333333333332</v>
          </cell>
          <cell r="C9">
            <v>17.8</v>
          </cell>
          <cell r="D9">
            <v>7.5</v>
          </cell>
          <cell r="E9">
            <v>47.083333333333336</v>
          </cell>
          <cell r="F9">
            <v>82</v>
          </cell>
          <cell r="G9">
            <v>33</v>
          </cell>
          <cell r="H9">
            <v>25.56</v>
          </cell>
          <cell r="I9" t="str">
            <v>S</v>
          </cell>
          <cell r="J9">
            <v>48.6</v>
          </cell>
          <cell r="K9">
            <v>0</v>
          </cell>
        </row>
        <row r="10">
          <cell r="B10">
            <v>10.025</v>
          </cell>
          <cell r="C10">
            <v>15.6</v>
          </cell>
          <cell r="D10">
            <v>0.3</v>
          </cell>
          <cell r="E10">
            <v>43.583333333333336</v>
          </cell>
          <cell r="F10">
            <v>91</v>
          </cell>
          <cell r="G10">
            <v>22</v>
          </cell>
          <cell r="H10">
            <v>19.440000000000001</v>
          </cell>
          <cell r="I10" t="str">
            <v>S</v>
          </cell>
          <cell r="J10">
            <v>35.28</v>
          </cell>
          <cell r="K10">
            <v>0</v>
          </cell>
        </row>
        <row r="11">
          <cell r="B11">
            <v>14.058333333333332</v>
          </cell>
          <cell r="C11">
            <v>19.7</v>
          </cell>
          <cell r="D11">
            <v>0.7</v>
          </cell>
          <cell r="E11">
            <v>47.083333333333336</v>
          </cell>
          <cell r="F11">
            <v>90</v>
          </cell>
          <cell r="G11">
            <v>26</v>
          </cell>
          <cell r="H11">
            <v>14.76</v>
          </cell>
          <cell r="I11" t="str">
            <v>NE</v>
          </cell>
          <cell r="J11">
            <v>39.24</v>
          </cell>
          <cell r="K11">
            <v>0</v>
          </cell>
        </row>
        <row r="12">
          <cell r="B12">
            <v>16.858333333333334</v>
          </cell>
          <cell r="C12">
            <v>22.2</v>
          </cell>
          <cell r="D12">
            <v>5.8</v>
          </cell>
          <cell r="E12">
            <v>53</v>
          </cell>
          <cell r="F12">
            <v>90</v>
          </cell>
          <cell r="G12">
            <v>32</v>
          </cell>
          <cell r="H12">
            <v>20.88</v>
          </cell>
          <cell r="I12" t="str">
            <v>NE</v>
          </cell>
          <cell r="J12">
            <v>37.800000000000004</v>
          </cell>
          <cell r="K12">
            <v>0</v>
          </cell>
        </row>
        <row r="13">
          <cell r="B13">
            <v>21.218181818181815</v>
          </cell>
          <cell r="C13">
            <v>26.6</v>
          </cell>
          <cell r="D13">
            <v>9.5</v>
          </cell>
          <cell r="E13">
            <v>46.090909090909093</v>
          </cell>
          <cell r="F13">
            <v>88</v>
          </cell>
          <cell r="G13">
            <v>26</v>
          </cell>
          <cell r="H13">
            <v>20.16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23.099999999999998</v>
          </cell>
          <cell r="C14">
            <v>29.3</v>
          </cell>
          <cell r="D14">
            <v>10.7</v>
          </cell>
          <cell r="E14">
            <v>47.090909090909093</v>
          </cell>
          <cell r="F14">
            <v>89</v>
          </cell>
          <cell r="G14">
            <v>27</v>
          </cell>
          <cell r="H14">
            <v>20.16</v>
          </cell>
          <cell r="I14" t="str">
            <v>N</v>
          </cell>
          <cell r="J14">
            <v>33.480000000000004</v>
          </cell>
          <cell r="K14">
            <v>0</v>
          </cell>
        </row>
        <row r="15">
          <cell r="B15">
            <v>24.83636363636364</v>
          </cell>
          <cell r="C15">
            <v>29.6</v>
          </cell>
          <cell r="D15">
            <v>10.5</v>
          </cell>
          <cell r="E15">
            <v>43</v>
          </cell>
          <cell r="F15">
            <v>95</v>
          </cell>
          <cell r="G15">
            <v>25</v>
          </cell>
          <cell r="H15">
            <v>19.079999999999998</v>
          </cell>
          <cell r="I15" t="str">
            <v>NE</v>
          </cell>
          <cell r="J15">
            <v>34.56</v>
          </cell>
          <cell r="K15">
            <v>0</v>
          </cell>
        </row>
        <row r="16">
          <cell r="B16">
            <v>25.018181818181816</v>
          </cell>
          <cell r="C16">
            <v>29.7</v>
          </cell>
          <cell r="D16">
            <v>16</v>
          </cell>
          <cell r="E16">
            <v>39.454545454545453</v>
          </cell>
          <cell r="F16">
            <v>67</v>
          </cell>
          <cell r="G16">
            <v>27</v>
          </cell>
          <cell r="H16">
            <v>19.079999999999998</v>
          </cell>
          <cell r="I16" t="str">
            <v>NE</v>
          </cell>
          <cell r="J16">
            <v>34.56</v>
          </cell>
          <cell r="K16">
            <v>0</v>
          </cell>
        </row>
        <row r="17">
          <cell r="B17">
            <v>26.563636363636363</v>
          </cell>
          <cell r="C17">
            <v>31</v>
          </cell>
          <cell r="D17">
            <v>16.7</v>
          </cell>
          <cell r="E17">
            <v>37.454545454545453</v>
          </cell>
          <cell r="F17">
            <v>66</v>
          </cell>
          <cell r="G17">
            <v>26</v>
          </cell>
          <cell r="H17">
            <v>25.2</v>
          </cell>
          <cell r="I17" t="str">
            <v>N</v>
          </cell>
          <cell r="J17">
            <v>46.800000000000004</v>
          </cell>
          <cell r="K17">
            <v>0</v>
          </cell>
        </row>
        <row r="18">
          <cell r="B18">
            <v>27.309090909090909</v>
          </cell>
          <cell r="C18">
            <v>32.1</v>
          </cell>
          <cell r="D18">
            <v>18.5</v>
          </cell>
          <cell r="E18">
            <v>37.81818181818182</v>
          </cell>
          <cell r="F18">
            <v>61</v>
          </cell>
          <cell r="G18">
            <v>25</v>
          </cell>
          <cell r="H18">
            <v>22.68</v>
          </cell>
          <cell r="I18" t="str">
            <v>N</v>
          </cell>
          <cell r="J18">
            <v>38.880000000000003</v>
          </cell>
          <cell r="K18">
            <v>0</v>
          </cell>
        </row>
        <row r="19">
          <cell r="B19">
            <v>18.477777777777778</v>
          </cell>
          <cell r="C19">
            <v>20.100000000000001</v>
          </cell>
          <cell r="D19">
            <v>17</v>
          </cell>
          <cell r="E19">
            <v>86.555555555555557</v>
          </cell>
          <cell r="F19">
            <v>97</v>
          </cell>
          <cell r="G19">
            <v>78</v>
          </cell>
          <cell r="H19">
            <v>16.559999999999999</v>
          </cell>
          <cell r="I19" t="str">
            <v>S</v>
          </cell>
          <cell r="J19">
            <v>29.880000000000003</v>
          </cell>
          <cell r="K19">
            <v>3.2</v>
          </cell>
        </row>
        <row r="20">
          <cell r="B20">
            <v>18.700000000000003</v>
          </cell>
          <cell r="C20">
            <v>22.8</v>
          </cell>
          <cell r="D20">
            <v>13</v>
          </cell>
          <cell r="E20">
            <v>54.545454545454547</v>
          </cell>
          <cell r="F20">
            <v>98</v>
          </cell>
          <cell r="G20">
            <v>30</v>
          </cell>
          <cell r="H20">
            <v>19.440000000000001</v>
          </cell>
          <cell r="I20" t="str">
            <v>SE</v>
          </cell>
          <cell r="J20">
            <v>29.880000000000003</v>
          </cell>
          <cell r="K20">
            <v>0</v>
          </cell>
        </row>
        <row r="21">
          <cell r="B21">
            <v>19.350000000000001</v>
          </cell>
          <cell r="C21">
            <v>22.3</v>
          </cell>
          <cell r="D21">
            <v>16.100000000000001</v>
          </cell>
          <cell r="E21">
            <v>52</v>
          </cell>
          <cell r="F21">
            <v>65</v>
          </cell>
          <cell r="G21">
            <v>41</v>
          </cell>
          <cell r="H21">
            <v>16.2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18.172727272727272</v>
          </cell>
          <cell r="C22">
            <v>20.9</v>
          </cell>
          <cell r="D22">
            <v>12.8</v>
          </cell>
          <cell r="E22">
            <v>61.727272727272727</v>
          </cell>
          <cell r="F22">
            <v>86</v>
          </cell>
          <cell r="G22">
            <v>48</v>
          </cell>
          <cell r="H22">
            <v>19.440000000000001</v>
          </cell>
          <cell r="I22" t="str">
            <v>NE</v>
          </cell>
          <cell r="J22">
            <v>36.36</v>
          </cell>
          <cell r="K22">
            <v>0</v>
          </cell>
        </row>
        <row r="23">
          <cell r="B23">
            <v>19.83636363636364</v>
          </cell>
          <cell r="C23">
            <v>23</v>
          </cell>
          <cell r="D23">
            <v>14.8</v>
          </cell>
          <cell r="E23">
            <v>60.363636363636367</v>
          </cell>
          <cell r="F23">
            <v>79</v>
          </cell>
          <cell r="G23">
            <v>49</v>
          </cell>
          <cell r="H23">
            <v>21.6</v>
          </cell>
          <cell r="I23" t="str">
            <v>NE</v>
          </cell>
          <cell r="J23">
            <v>37.440000000000005</v>
          </cell>
          <cell r="K23">
            <v>0</v>
          </cell>
        </row>
        <row r="24">
          <cell r="B24">
            <v>25.190909090909091</v>
          </cell>
          <cell r="C24">
            <v>30.1</v>
          </cell>
          <cell r="D24">
            <v>14.7</v>
          </cell>
          <cell r="E24">
            <v>50</v>
          </cell>
          <cell r="F24">
            <v>87</v>
          </cell>
          <cell r="G24">
            <v>37</v>
          </cell>
          <cell r="H24">
            <v>20.52</v>
          </cell>
          <cell r="I24" t="str">
            <v>NE</v>
          </cell>
          <cell r="J24">
            <v>39.24</v>
          </cell>
          <cell r="K24">
            <v>0</v>
          </cell>
        </row>
        <row r="25">
          <cell r="B25">
            <v>24.8</v>
          </cell>
          <cell r="C25">
            <v>30.2</v>
          </cell>
          <cell r="D25">
            <v>16.600000000000001</v>
          </cell>
          <cell r="E25">
            <v>44.727272727272727</v>
          </cell>
          <cell r="F25">
            <v>67</v>
          </cell>
          <cell r="G25">
            <v>33</v>
          </cell>
          <cell r="H25">
            <v>28.8</v>
          </cell>
          <cell r="I25" t="str">
            <v>NE</v>
          </cell>
          <cell r="J25">
            <v>50.04</v>
          </cell>
          <cell r="K25">
            <v>0</v>
          </cell>
        </row>
        <row r="26">
          <cell r="B26">
            <v>24.563636363636363</v>
          </cell>
          <cell r="C26">
            <v>29.7</v>
          </cell>
          <cell r="D26">
            <v>15.5</v>
          </cell>
          <cell r="E26">
            <v>49.636363636363633</v>
          </cell>
          <cell r="F26">
            <v>78</v>
          </cell>
          <cell r="G26">
            <v>37</v>
          </cell>
          <cell r="H26">
            <v>32.76</v>
          </cell>
          <cell r="I26" t="str">
            <v>N</v>
          </cell>
          <cell r="J26">
            <v>57.6</v>
          </cell>
          <cell r="K26">
            <v>0</v>
          </cell>
        </row>
        <row r="27">
          <cell r="B27">
            <v>27.700000000000003</v>
          </cell>
          <cell r="C27">
            <v>32.5</v>
          </cell>
          <cell r="D27">
            <v>18.5</v>
          </cell>
          <cell r="E27">
            <v>41.636363636363633</v>
          </cell>
          <cell r="F27">
            <v>71</v>
          </cell>
          <cell r="G27">
            <v>30</v>
          </cell>
          <cell r="H27">
            <v>30.240000000000002</v>
          </cell>
          <cell r="I27" t="str">
            <v>N</v>
          </cell>
          <cell r="J27">
            <v>57.6</v>
          </cell>
          <cell r="K27">
            <v>0</v>
          </cell>
        </row>
        <row r="28">
          <cell r="B28">
            <v>19.420000000000002</v>
          </cell>
          <cell r="C28">
            <v>22.7</v>
          </cell>
          <cell r="D28">
            <v>15.7</v>
          </cell>
          <cell r="E28">
            <v>75.900000000000006</v>
          </cell>
          <cell r="F28">
            <v>98</v>
          </cell>
          <cell r="G28">
            <v>63</v>
          </cell>
          <cell r="H28">
            <v>16.2</v>
          </cell>
          <cell r="I28" t="str">
            <v>SO</v>
          </cell>
          <cell r="J28">
            <v>38.519999999999996</v>
          </cell>
          <cell r="K28">
            <v>0</v>
          </cell>
        </row>
        <row r="29">
          <cell r="B29">
            <v>18.8</v>
          </cell>
          <cell r="C29">
            <v>23.8</v>
          </cell>
          <cell r="D29">
            <v>11</v>
          </cell>
          <cell r="E29">
            <v>67.400000000000006</v>
          </cell>
          <cell r="F29">
            <v>96</v>
          </cell>
          <cell r="G29">
            <v>52</v>
          </cell>
          <cell r="H29">
            <v>15.120000000000001</v>
          </cell>
          <cell r="I29" t="str">
            <v>SO</v>
          </cell>
          <cell r="J29">
            <v>29.52</v>
          </cell>
          <cell r="K29">
            <v>0</v>
          </cell>
        </row>
        <row r="30">
          <cell r="B30">
            <v>13.618181818181819</v>
          </cell>
          <cell r="C30">
            <v>16.600000000000001</v>
          </cell>
          <cell r="D30">
            <v>10.3</v>
          </cell>
          <cell r="E30">
            <v>83.36363636363636</v>
          </cell>
          <cell r="F30">
            <v>95</v>
          </cell>
          <cell r="G30">
            <v>71</v>
          </cell>
          <cell r="H30">
            <v>11.520000000000001</v>
          </cell>
          <cell r="I30" t="str">
            <v>S</v>
          </cell>
          <cell r="J30">
            <v>25.2</v>
          </cell>
          <cell r="K30">
            <v>0.2</v>
          </cell>
        </row>
        <row r="31">
          <cell r="B31">
            <v>16.918181818181818</v>
          </cell>
          <cell r="C31">
            <v>21.9</v>
          </cell>
          <cell r="D31">
            <v>9.3000000000000007</v>
          </cell>
          <cell r="E31">
            <v>58.909090909090907</v>
          </cell>
          <cell r="F31">
            <v>94</v>
          </cell>
          <cell r="G31">
            <v>42</v>
          </cell>
          <cell r="H31">
            <v>14.04</v>
          </cell>
          <cell r="I31" t="str">
            <v>S</v>
          </cell>
          <cell r="J31">
            <v>26.64</v>
          </cell>
          <cell r="K31">
            <v>0</v>
          </cell>
        </row>
        <row r="32">
          <cell r="B32">
            <v>20.927272727272726</v>
          </cell>
          <cell r="C32">
            <v>28.3</v>
          </cell>
          <cell r="D32">
            <v>7.2</v>
          </cell>
          <cell r="E32">
            <v>58.81818181818182</v>
          </cell>
          <cell r="F32">
            <v>98</v>
          </cell>
          <cell r="G32">
            <v>39</v>
          </cell>
          <cell r="H32">
            <v>16.2</v>
          </cell>
          <cell r="I32" t="str">
            <v>NE</v>
          </cell>
          <cell r="J32">
            <v>30.240000000000002</v>
          </cell>
          <cell r="K32">
            <v>0</v>
          </cell>
        </row>
        <row r="33">
          <cell r="B33">
            <v>25.045454545454547</v>
          </cell>
          <cell r="C33">
            <v>29.7</v>
          </cell>
          <cell r="D33">
            <v>16.2</v>
          </cell>
          <cell r="E33">
            <v>46.090909090909093</v>
          </cell>
          <cell r="F33">
            <v>77</v>
          </cell>
          <cell r="G33">
            <v>30</v>
          </cell>
          <cell r="H33">
            <v>16.920000000000002</v>
          </cell>
          <cell r="I33" t="str">
            <v>NE</v>
          </cell>
          <cell r="J33">
            <v>32.76</v>
          </cell>
          <cell r="K33">
            <v>0</v>
          </cell>
        </row>
        <row r="34">
          <cell r="B34">
            <v>25.981818181818184</v>
          </cell>
          <cell r="C34">
            <v>31.3</v>
          </cell>
          <cell r="D34">
            <v>13.7</v>
          </cell>
          <cell r="E34">
            <v>43.545454545454547</v>
          </cell>
          <cell r="F34">
            <v>82</v>
          </cell>
          <cell r="G34">
            <v>30</v>
          </cell>
          <cell r="H34">
            <v>8.64</v>
          </cell>
          <cell r="I34" t="str">
            <v>S</v>
          </cell>
          <cell r="J34">
            <v>20.16</v>
          </cell>
          <cell r="K34">
            <v>0</v>
          </cell>
        </row>
        <row r="35">
          <cell r="B35">
            <v>26.509090909090911</v>
          </cell>
          <cell r="C35">
            <v>30.5</v>
          </cell>
          <cell r="D35">
            <v>14.6</v>
          </cell>
          <cell r="E35">
            <v>43.090909090909093</v>
          </cell>
          <cell r="F35">
            <v>85</v>
          </cell>
          <cell r="G35">
            <v>30</v>
          </cell>
          <cell r="H35">
            <v>16.559999999999999</v>
          </cell>
          <cell r="I35" t="str">
            <v>NE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23.86666666666666</v>
          </cell>
          <cell r="C5">
            <v>30.7</v>
          </cell>
          <cell r="D5">
            <v>17</v>
          </cell>
          <cell r="E5">
            <v>60.166666666666664</v>
          </cell>
          <cell r="F5">
            <v>85</v>
          </cell>
          <cell r="G5">
            <v>34</v>
          </cell>
          <cell r="H5">
            <v>14.04</v>
          </cell>
          <cell r="I5" t="str">
            <v>N</v>
          </cell>
          <cell r="J5">
            <v>30.240000000000002</v>
          </cell>
          <cell r="K5">
            <v>0</v>
          </cell>
        </row>
        <row r="6">
          <cell r="B6">
            <v>22.141666666666666</v>
          </cell>
          <cell r="C6">
            <v>28.9</v>
          </cell>
          <cell r="D6">
            <v>15.8</v>
          </cell>
          <cell r="E6">
            <v>75.958333333333329</v>
          </cell>
          <cell r="F6">
            <v>98</v>
          </cell>
          <cell r="G6">
            <v>36</v>
          </cell>
          <cell r="H6">
            <v>18</v>
          </cell>
          <cell r="I6" t="str">
            <v>N</v>
          </cell>
          <cell r="J6">
            <v>39.6</v>
          </cell>
          <cell r="K6">
            <v>0.2</v>
          </cell>
        </row>
        <row r="7">
          <cell r="B7">
            <v>22.275000000000002</v>
          </cell>
          <cell r="C7">
            <v>29.1</v>
          </cell>
          <cell r="D7">
            <v>17.3</v>
          </cell>
          <cell r="E7">
            <v>68.583333333333329</v>
          </cell>
          <cell r="F7">
            <v>95</v>
          </cell>
          <cell r="G7">
            <v>43</v>
          </cell>
          <cell r="H7">
            <v>21.96</v>
          </cell>
          <cell r="I7" t="str">
            <v>N</v>
          </cell>
          <cell r="J7">
            <v>48.96</v>
          </cell>
          <cell r="K7">
            <v>4.4000000000000004</v>
          </cell>
        </row>
        <row r="8">
          <cell r="B8">
            <v>17.554166666666667</v>
          </cell>
          <cell r="C8">
            <v>19.600000000000001</v>
          </cell>
          <cell r="D8">
            <v>16.100000000000001</v>
          </cell>
          <cell r="E8">
            <v>97.458333333333329</v>
          </cell>
          <cell r="F8">
            <v>98</v>
          </cell>
          <cell r="G8">
            <v>95</v>
          </cell>
          <cell r="H8">
            <v>14.76</v>
          </cell>
          <cell r="I8" t="str">
            <v>N</v>
          </cell>
          <cell r="J8">
            <v>39.6</v>
          </cell>
          <cell r="K8">
            <v>24.400000000000002</v>
          </cell>
        </row>
        <row r="9">
          <cell r="B9">
            <v>14.904166666666667</v>
          </cell>
          <cell r="C9">
            <v>19</v>
          </cell>
          <cell r="D9">
            <v>11.3</v>
          </cell>
          <cell r="E9">
            <v>75.166666666666671</v>
          </cell>
          <cell r="F9">
            <v>99</v>
          </cell>
          <cell r="G9">
            <v>35</v>
          </cell>
          <cell r="H9">
            <v>20.88</v>
          </cell>
          <cell r="I9" t="str">
            <v>N</v>
          </cell>
          <cell r="J9">
            <v>39.6</v>
          </cell>
          <cell r="K9">
            <v>6.5999999999999988</v>
          </cell>
        </row>
        <row r="10">
          <cell r="B10">
            <v>11.121052631578948</v>
          </cell>
          <cell r="C10">
            <v>16</v>
          </cell>
          <cell r="D10">
            <v>5.6</v>
          </cell>
          <cell r="E10">
            <v>45.473684210526315</v>
          </cell>
          <cell r="F10">
            <v>70</v>
          </cell>
          <cell r="G10">
            <v>18</v>
          </cell>
          <cell r="H10">
            <v>23.759999999999998</v>
          </cell>
          <cell r="I10" t="str">
            <v>NE</v>
          </cell>
          <cell r="J10">
            <v>45.36</v>
          </cell>
          <cell r="K10">
            <v>0</v>
          </cell>
        </row>
        <row r="11">
          <cell r="B11">
            <v>12.836842105263155</v>
          </cell>
          <cell r="C11">
            <v>20.6</v>
          </cell>
          <cell r="D11">
            <v>5.9</v>
          </cell>
          <cell r="E11">
            <v>40.789473684210527</v>
          </cell>
          <cell r="F11">
            <v>59</v>
          </cell>
          <cell r="G11">
            <v>20</v>
          </cell>
          <cell r="H11">
            <v>20.52</v>
          </cell>
          <cell r="I11" t="str">
            <v>SE</v>
          </cell>
          <cell r="J11">
            <v>38.880000000000003</v>
          </cell>
          <cell r="K11">
            <v>0</v>
          </cell>
        </row>
        <row r="12">
          <cell r="B12">
            <v>16.291666666666668</v>
          </cell>
          <cell r="C12">
            <v>25.9</v>
          </cell>
          <cell r="D12">
            <v>10.1</v>
          </cell>
          <cell r="E12">
            <v>44.125</v>
          </cell>
          <cell r="F12">
            <v>63</v>
          </cell>
          <cell r="G12">
            <v>20</v>
          </cell>
          <cell r="H12">
            <v>22.32</v>
          </cell>
          <cell r="I12" t="str">
            <v>L</v>
          </cell>
          <cell r="J12">
            <v>38.880000000000003</v>
          </cell>
          <cell r="K12">
            <v>0</v>
          </cell>
        </row>
        <row r="13">
          <cell r="B13">
            <v>20.091666666666665</v>
          </cell>
          <cell r="C13">
            <v>29.1</v>
          </cell>
          <cell r="D13">
            <v>14.2</v>
          </cell>
          <cell r="E13">
            <v>44.791666666666664</v>
          </cell>
          <cell r="F13">
            <v>65</v>
          </cell>
          <cell r="G13">
            <v>22</v>
          </cell>
          <cell r="H13">
            <v>21.240000000000002</v>
          </cell>
          <cell r="I13" t="str">
            <v>L</v>
          </cell>
          <cell r="J13">
            <v>38.519999999999996</v>
          </cell>
          <cell r="K13">
            <v>0</v>
          </cell>
        </row>
        <row r="14">
          <cell r="B14">
            <v>21.887499999999999</v>
          </cell>
          <cell r="C14">
            <v>29.4</v>
          </cell>
          <cell r="D14">
            <v>15.5</v>
          </cell>
          <cell r="E14">
            <v>49.375</v>
          </cell>
          <cell r="F14">
            <v>69</v>
          </cell>
          <cell r="G14">
            <v>25</v>
          </cell>
          <cell r="H14">
            <v>17.64</v>
          </cell>
          <cell r="I14" t="str">
            <v>L</v>
          </cell>
          <cell r="J14">
            <v>32.04</v>
          </cell>
          <cell r="K14">
            <v>0</v>
          </cell>
        </row>
        <row r="15">
          <cell r="B15">
            <v>21.945833333333336</v>
          </cell>
          <cell r="C15">
            <v>29.4</v>
          </cell>
          <cell r="D15">
            <v>16.2</v>
          </cell>
          <cell r="E15">
            <v>45.25</v>
          </cell>
          <cell r="F15">
            <v>68</v>
          </cell>
          <cell r="G15">
            <v>23</v>
          </cell>
          <cell r="H15">
            <v>17.64</v>
          </cell>
          <cell r="I15" t="str">
            <v>L</v>
          </cell>
          <cell r="J15">
            <v>31.680000000000003</v>
          </cell>
          <cell r="K15">
            <v>0</v>
          </cell>
        </row>
        <row r="16">
          <cell r="B16">
            <v>23.1875</v>
          </cell>
          <cell r="C16">
            <v>29.4</v>
          </cell>
          <cell r="D16">
            <v>17.8</v>
          </cell>
          <cell r="E16">
            <v>36.875</v>
          </cell>
          <cell r="F16">
            <v>58</v>
          </cell>
          <cell r="G16">
            <v>22</v>
          </cell>
          <cell r="H16">
            <v>19.440000000000001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21.912500000000005</v>
          </cell>
          <cell r="C17">
            <v>30.5</v>
          </cell>
          <cell r="D17">
            <v>14.9</v>
          </cell>
          <cell r="E17">
            <v>48.166666666666664</v>
          </cell>
          <cell r="F17">
            <v>70</v>
          </cell>
          <cell r="G17">
            <v>24</v>
          </cell>
          <cell r="H17">
            <v>19.440000000000001</v>
          </cell>
          <cell r="I17" t="str">
            <v>L</v>
          </cell>
          <cell r="J17">
            <v>33.840000000000003</v>
          </cell>
          <cell r="K17">
            <v>0</v>
          </cell>
        </row>
        <row r="18">
          <cell r="B18">
            <v>23.337499999999991</v>
          </cell>
          <cell r="C18">
            <v>31.5</v>
          </cell>
          <cell r="D18">
            <v>15.8</v>
          </cell>
          <cell r="E18">
            <v>46.125</v>
          </cell>
          <cell r="F18">
            <v>70</v>
          </cell>
          <cell r="G18">
            <v>22</v>
          </cell>
          <cell r="H18">
            <v>13.32</v>
          </cell>
          <cell r="I18" t="str">
            <v>L</v>
          </cell>
          <cell r="J18">
            <v>32.4</v>
          </cell>
          <cell r="K18">
            <v>0</v>
          </cell>
        </row>
        <row r="19">
          <cell r="B19">
            <v>22.641666666666662</v>
          </cell>
          <cell r="C19">
            <v>30.4</v>
          </cell>
          <cell r="D19">
            <v>16.899999999999999</v>
          </cell>
          <cell r="E19">
            <v>50.375</v>
          </cell>
          <cell r="F19">
            <v>79</v>
          </cell>
          <cell r="G19">
            <v>29</v>
          </cell>
          <cell r="H19">
            <v>17.64</v>
          </cell>
          <cell r="I19" t="str">
            <v>NE</v>
          </cell>
          <cell r="J19">
            <v>33.840000000000003</v>
          </cell>
          <cell r="K19">
            <v>0.4</v>
          </cell>
        </row>
        <row r="20">
          <cell r="B20">
            <v>18.262500000000003</v>
          </cell>
          <cell r="C20">
            <v>21</v>
          </cell>
          <cell r="D20">
            <v>15.2</v>
          </cell>
          <cell r="E20">
            <v>84.291666666666671</v>
          </cell>
          <cell r="F20">
            <v>96</v>
          </cell>
          <cell r="G20">
            <v>70</v>
          </cell>
          <cell r="H20">
            <v>20.88</v>
          </cell>
          <cell r="I20" t="str">
            <v>SE</v>
          </cell>
          <cell r="J20">
            <v>35.64</v>
          </cell>
          <cell r="K20">
            <v>10.200000000000001</v>
          </cell>
        </row>
        <row r="21">
          <cell r="B21">
            <v>18.704166666666666</v>
          </cell>
          <cell r="C21">
            <v>25.9</v>
          </cell>
          <cell r="D21">
            <v>13.4</v>
          </cell>
          <cell r="E21">
            <v>70.041666666666671</v>
          </cell>
          <cell r="F21">
            <v>94</v>
          </cell>
          <cell r="G21">
            <v>48</v>
          </cell>
          <cell r="H21">
            <v>24.840000000000003</v>
          </cell>
          <cell r="I21" t="str">
            <v>L</v>
          </cell>
          <cell r="J21">
            <v>43.56</v>
          </cell>
          <cell r="K21">
            <v>0.2</v>
          </cell>
        </row>
        <row r="22">
          <cell r="B22">
            <v>20.262499999999999</v>
          </cell>
          <cell r="C22">
            <v>27.8</v>
          </cell>
          <cell r="D22">
            <v>15.1</v>
          </cell>
          <cell r="E22">
            <v>49.125</v>
          </cell>
          <cell r="F22">
            <v>61</v>
          </cell>
          <cell r="G22">
            <v>35</v>
          </cell>
          <cell r="H22">
            <v>24.12</v>
          </cell>
          <cell r="I22" t="str">
            <v>L</v>
          </cell>
          <cell r="J22">
            <v>42.480000000000004</v>
          </cell>
          <cell r="K22">
            <v>0</v>
          </cell>
        </row>
        <row r="23">
          <cell r="B23">
            <v>22.445833333333336</v>
          </cell>
          <cell r="C23">
            <v>30.8</v>
          </cell>
          <cell r="D23">
            <v>18.100000000000001</v>
          </cell>
          <cell r="E23">
            <v>49.333333333333336</v>
          </cell>
          <cell r="F23">
            <v>62</v>
          </cell>
          <cell r="G23">
            <v>26</v>
          </cell>
          <cell r="H23">
            <v>25.2</v>
          </cell>
          <cell r="I23" t="str">
            <v>L</v>
          </cell>
          <cell r="J23">
            <v>41.04</v>
          </cell>
          <cell r="K23">
            <v>0</v>
          </cell>
        </row>
        <row r="24">
          <cell r="B24">
            <v>23.620833333333334</v>
          </cell>
          <cell r="C24">
            <v>31.6</v>
          </cell>
          <cell r="D24">
            <v>18.8</v>
          </cell>
          <cell r="E24">
            <v>53.375</v>
          </cell>
          <cell r="F24">
            <v>68</v>
          </cell>
          <cell r="G24">
            <v>29</v>
          </cell>
          <cell r="H24">
            <v>21.6</v>
          </cell>
          <cell r="I24" t="str">
            <v>NE</v>
          </cell>
          <cell r="J24">
            <v>39.6</v>
          </cell>
          <cell r="K24">
            <v>0</v>
          </cell>
        </row>
        <row r="25">
          <cell r="B25">
            <v>23.808333333333337</v>
          </cell>
          <cell r="C25">
            <v>29.1</v>
          </cell>
          <cell r="D25">
            <v>20.7</v>
          </cell>
          <cell r="E25">
            <v>44.5</v>
          </cell>
          <cell r="F25">
            <v>61</v>
          </cell>
          <cell r="G25">
            <v>30</v>
          </cell>
          <cell r="H25">
            <v>21.96</v>
          </cell>
          <cell r="I25" t="str">
            <v>L</v>
          </cell>
          <cell r="J25">
            <v>42.480000000000004</v>
          </cell>
          <cell r="K25">
            <v>0</v>
          </cell>
        </row>
        <row r="26">
          <cell r="B26">
            <v>23.637500000000003</v>
          </cell>
          <cell r="C26">
            <v>29.6</v>
          </cell>
          <cell r="D26">
            <v>19.600000000000001</v>
          </cell>
          <cell r="E26">
            <v>47.458333333333336</v>
          </cell>
          <cell r="F26">
            <v>59</v>
          </cell>
          <cell r="G26">
            <v>33</v>
          </cell>
          <cell r="H26">
            <v>21.240000000000002</v>
          </cell>
          <cell r="I26" t="str">
            <v>NE</v>
          </cell>
          <cell r="J26">
            <v>42.12</v>
          </cell>
          <cell r="K26">
            <v>0</v>
          </cell>
        </row>
        <row r="27">
          <cell r="B27">
            <v>24.287499999999998</v>
          </cell>
          <cell r="C27">
            <v>31.6</v>
          </cell>
          <cell r="D27">
            <v>17.3</v>
          </cell>
          <cell r="E27">
            <v>46.541666666666664</v>
          </cell>
          <cell r="F27">
            <v>71</v>
          </cell>
          <cell r="G27">
            <v>23</v>
          </cell>
          <cell r="H27">
            <v>19.8</v>
          </cell>
          <cell r="I27" t="str">
            <v>NE</v>
          </cell>
          <cell r="J27">
            <v>32.4</v>
          </cell>
          <cell r="K27">
            <v>0</v>
          </cell>
        </row>
        <row r="28">
          <cell r="B28">
            <v>22.079166666666669</v>
          </cell>
          <cell r="C28">
            <v>28.2</v>
          </cell>
          <cell r="D28">
            <v>15.6</v>
          </cell>
          <cell r="E28">
            <v>54.125</v>
          </cell>
          <cell r="F28">
            <v>83</v>
          </cell>
          <cell r="G28">
            <v>35</v>
          </cell>
          <cell r="H28">
            <v>14.4</v>
          </cell>
          <cell r="I28" t="str">
            <v>N</v>
          </cell>
          <cell r="J28">
            <v>32.04</v>
          </cell>
          <cell r="K28">
            <v>0</v>
          </cell>
        </row>
        <row r="29">
          <cell r="B29">
            <v>14.570833333333333</v>
          </cell>
          <cell r="C29">
            <v>21.8</v>
          </cell>
          <cell r="D29">
            <v>11.3</v>
          </cell>
          <cell r="E29">
            <v>86.041666666666671</v>
          </cell>
          <cell r="F29">
            <v>99</v>
          </cell>
          <cell r="G29">
            <v>58</v>
          </cell>
          <cell r="H29">
            <v>11.879999999999999</v>
          </cell>
          <cell r="I29" t="str">
            <v>N</v>
          </cell>
          <cell r="J29">
            <v>22.68</v>
          </cell>
          <cell r="K29">
            <v>0</v>
          </cell>
        </row>
        <row r="30">
          <cell r="B30">
            <v>15.137499999999998</v>
          </cell>
          <cell r="C30">
            <v>25.7</v>
          </cell>
          <cell r="D30">
            <v>9.8000000000000007</v>
          </cell>
          <cell r="E30">
            <v>83.333333333333329</v>
          </cell>
          <cell r="F30">
            <v>99</v>
          </cell>
          <cell r="G30">
            <v>49</v>
          </cell>
          <cell r="H30">
            <v>14.04</v>
          </cell>
          <cell r="I30" t="str">
            <v>N</v>
          </cell>
          <cell r="J30">
            <v>23.040000000000003</v>
          </cell>
          <cell r="K30">
            <v>0</v>
          </cell>
        </row>
        <row r="31">
          <cell r="B31">
            <v>18.404166666666665</v>
          </cell>
          <cell r="C31">
            <v>27.3</v>
          </cell>
          <cell r="D31">
            <v>12.1</v>
          </cell>
          <cell r="E31">
            <v>69.5</v>
          </cell>
          <cell r="F31">
            <v>88</v>
          </cell>
          <cell r="G31">
            <v>42</v>
          </cell>
          <cell r="H31">
            <v>20.88</v>
          </cell>
          <cell r="I31" t="str">
            <v>L</v>
          </cell>
          <cell r="J31">
            <v>33.119999999999997</v>
          </cell>
          <cell r="K31">
            <v>0</v>
          </cell>
        </row>
        <row r="32">
          <cell r="B32">
            <v>20.995833333333334</v>
          </cell>
          <cell r="C32">
            <v>29.6</v>
          </cell>
          <cell r="D32">
            <v>14.1</v>
          </cell>
          <cell r="E32">
            <v>56.583333333333336</v>
          </cell>
          <cell r="F32">
            <v>81</v>
          </cell>
          <cell r="G32">
            <v>27</v>
          </cell>
          <cell r="H32">
            <v>24.12</v>
          </cell>
          <cell r="I32" t="str">
            <v>SE</v>
          </cell>
          <cell r="J32">
            <v>37.080000000000005</v>
          </cell>
          <cell r="K32">
            <v>0</v>
          </cell>
        </row>
        <row r="33">
          <cell r="B33">
            <v>22.920833333333338</v>
          </cell>
          <cell r="C33">
            <v>30</v>
          </cell>
          <cell r="D33">
            <v>18</v>
          </cell>
          <cell r="E33">
            <v>42.458333333333336</v>
          </cell>
          <cell r="F33">
            <v>59</v>
          </cell>
          <cell r="G33">
            <v>24</v>
          </cell>
          <cell r="H33">
            <v>16.559999999999999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23.454166666666662</v>
          </cell>
          <cell r="C34">
            <v>31.1</v>
          </cell>
          <cell r="D34">
            <v>16.600000000000001</v>
          </cell>
          <cell r="E34">
            <v>43.833333333333336</v>
          </cell>
          <cell r="F34">
            <v>66</v>
          </cell>
          <cell r="G34">
            <v>24</v>
          </cell>
          <cell r="H34">
            <v>15.120000000000001</v>
          </cell>
          <cell r="I34" t="str">
            <v>N</v>
          </cell>
          <cell r="J34">
            <v>29.16</v>
          </cell>
          <cell r="K34">
            <v>0</v>
          </cell>
        </row>
        <row r="35">
          <cell r="B35">
            <v>23.345833333333342</v>
          </cell>
          <cell r="C35">
            <v>30.8</v>
          </cell>
          <cell r="D35">
            <v>18.2</v>
          </cell>
          <cell r="E35">
            <v>48.208333333333336</v>
          </cell>
          <cell r="F35">
            <v>66</v>
          </cell>
          <cell r="G35">
            <v>24</v>
          </cell>
          <cell r="H35">
            <v>23.759999999999998</v>
          </cell>
          <cell r="I35" t="str">
            <v>L</v>
          </cell>
          <cell r="J35">
            <v>38.159999999999997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22.183333333333334</v>
          </cell>
          <cell r="C5">
            <v>32</v>
          </cell>
          <cell r="D5">
            <v>13.4</v>
          </cell>
          <cell r="E5">
            <v>61.166666666666664</v>
          </cell>
          <cell r="F5">
            <v>90</v>
          </cell>
          <cell r="G5">
            <v>27</v>
          </cell>
          <cell r="H5">
            <v>8.2799999999999994</v>
          </cell>
          <cell r="I5" t="str">
            <v>SO</v>
          </cell>
          <cell r="J5">
            <v>20.52</v>
          </cell>
          <cell r="K5">
            <v>0</v>
          </cell>
        </row>
        <row r="6">
          <cell r="B6">
            <v>22.370833333333334</v>
          </cell>
          <cell r="C6">
            <v>32.5</v>
          </cell>
          <cell r="D6">
            <v>13.6</v>
          </cell>
          <cell r="E6">
            <v>58.75</v>
          </cell>
          <cell r="F6">
            <v>90</v>
          </cell>
          <cell r="G6">
            <v>22</v>
          </cell>
          <cell r="H6">
            <v>14.04</v>
          </cell>
          <cell r="I6" t="str">
            <v>NO</v>
          </cell>
          <cell r="J6">
            <v>33.119999999999997</v>
          </cell>
          <cell r="K6">
            <v>0</v>
          </cell>
        </row>
        <row r="7">
          <cell r="B7">
            <v>22.754166666666674</v>
          </cell>
          <cell r="C7">
            <v>31.9</v>
          </cell>
          <cell r="D7">
            <v>14.1</v>
          </cell>
          <cell r="E7">
            <v>52.625</v>
          </cell>
          <cell r="F7">
            <v>82</v>
          </cell>
          <cell r="G7">
            <v>28</v>
          </cell>
          <cell r="H7">
            <v>20.52</v>
          </cell>
          <cell r="I7" t="str">
            <v>NO</v>
          </cell>
          <cell r="J7">
            <v>41.4</v>
          </cell>
          <cell r="K7">
            <v>0</v>
          </cell>
        </row>
        <row r="8">
          <cell r="B8">
            <v>21.712500000000002</v>
          </cell>
          <cell r="C8">
            <v>24.8</v>
          </cell>
          <cell r="D8">
            <v>19.2</v>
          </cell>
          <cell r="E8">
            <v>70.708333333333329</v>
          </cell>
          <cell r="F8">
            <v>86</v>
          </cell>
          <cell r="G8">
            <v>49</v>
          </cell>
          <cell r="H8">
            <v>8.2799999999999994</v>
          </cell>
          <cell r="I8" t="str">
            <v>SO</v>
          </cell>
          <cell r="J8">
            <v>15.120000000000001</v>
          </cell>
          <cell r="K8">
            <v>0</v>
          </cell>
        </row>
        <row r="9">
          <cell r="B9">
            <v>19.245833333333334</v>
          </cell>
          <cell r="C9">
            <v>21.9</v>
          </cell>
          <cell r="D9">
            <v>15.6</v>
          </cell>
          <cell r="E9">
            <v>83.75</v>
          </cell>
          <cell r="F9">
            <v>99</v>
          </cell>
          <cell r="G9">
            <v>65</v>
          </cell>
          <cell r="H9">
            <v>15.48</v>
          </cell>
          <cell r="I9" t="str">
            <v>SO</v>
          </cell>
          <cell r="J9">
            <v>33.480000000000004</v>
          </cell>
          <cell r="K9">
            <v>0.6</v>
          </cell>
        </row>
        <row r="10">
          <cell r="B10">
            <v>13.962499999999999</v>
          </cell>
          <cell r="C10">
            <v>20.3</v>
          </cell>
          <cell r="D10">
            <v>8.1999999999999993</v>
          </cell>
          <cell r="E10">
            <v>45.708333333333336</v>
          </cell>
          <cell r="F10">
            <v>83</v>
          </cell>
          <cell r="G10">
            <v>20</v>
          </cell>
          <cell r="H10">
            <v>12.24</v>
          </cell>
          <cell r="I10" t="str">
            <v>SO</v>
          </cell>
          <cell r="J10">
            <v>25.92</v>
          </cell>
          <cell r="K10">
            <v>0</v>
          </cell>
        </row>
        <row r="11">
          <cell r="B11">
            <v>10.966666666666667</v>
          </cell>
          <cell r="C11">
            <v>21.6</v>
          </cell>
          <cell r="D11">
            <v>1.6</v>
          </cell>
          <cell r="E11">
            <v>53.875</v>
          </cell>
          <cell r="F11">
            <v>90</v>
          </cell>
          <cell r="G11">
            <v>19</v>
          </cell>
          <cell r="H11">
            <v>18</v>
          </cell>
          <cell r="I11" t="str">
            <v>O</v>
          </cell>
          <cell r="J11">
            <v>30.96</v>
          </cell>
          <cell r="K11">
            <v>0</v>
          </cell>
        </row>
        <row r="12">
          <cell r="B12">
            <v>13.820833333333333</v>
          </cell>
          <cell r="C12">
            <v>26.5</v>
          </cell>
          <cell r="D12">
            <v>3</v>
          </cell>
          <cell r="E12">
            <v>58.166666666666664</v>
          </cell>
          <cell r="F12">
            <v>91</v>
          </cell>
          <cell r="G12">
            <v>26</v>
          </cell>
          <cell r="H12">
            <v>10.44</v>
          </cell>
          <cell r="I12" t="str">
            <v>SO</v>
          </cell>
          <cell r="J12">
            <v>21.96</v>
          </cell>
          <cell r="K12">
            <v>0</v>
          </cell>
        </row>
        <row r="13">
          <cell r="B13">
            <v>18.454166666666666</v>
          </cell>
          <cell r="C13">
            <v>30.5</v>
          </cell>
          <cell r="D13">
            <v>8.1999999999999993</v>
          </cell>
          <cell r="E13">
            <v>54.541666666666664</v>
          </cell>
          <cell r="F13">
            <v>84</v>
          </cell>
          <cell r="G13">
            <v>23</v>
          </cell>
          <cell r="H13">
            <v>11.520000000000001</v>
          </cell>
          <cell r="I13" t="str">
            <v>SO</v>
          </cell>
          <cell r="J13">
            <v>24.840000000000003</v>
          </cell>
          <cell r="K13">
            <v>0</v>
          </cell>
        </row>
        <row r="14">
          <cell r="B14">
            <v>20.162500000000001</v>
          </cell>
          <cell r="C14">
            <v>30.4</v>
          </cell>
          <cell r="D14">
            <v>10.6</v>
          </cell>
          <cell r="E14">
            <v>53.083333333333336</v>
          </cell>
          <cell r="F14">
            <v>87</v>
          </cell>
          <cell r="G14">
            <v>22</v>
          </cell>
          <cell r="H14">
            <v>9</v>
          </cell>
          <cell r="I14" t="str">
            <v>O</v>
          </cell>
          <cell r="J14">
            <v>24.48</v>
          </cell>
          <cell r="K14">
            <v>0</v>
          </cell>
        </row>
        <row r="15">
          <cell r="B15">
            <v>19.516666666666662</v>
          </cell>
          <cell r="C15">
            <v>29.3</v>
          </cell>
          <cell r="D15">
            <v>8.9</v>
          </cell>
          <cell r="E15">
            <v>50.125</v>
          </cell>
          <cell r="F15">
            <v>88</v>
          </cell>
          <cell r="G15">
            <v>20</v>
          </cell>
          <cell r="H15">
            <v>9</v>
          </cell>
          <cell r="I15" t="str">
            <v>SO</v>
          </cell>
          <cell r="J15">
            <v>24.12</v>
          </cell>
          <cell r="K15">
            <v>0</v>
          </cell>
        </row>
        <row r="16">
          <cell r="B16">
            <v>19.795833333333334</v>
          </cell>
          <cell r="C16">
            <v>31.8</v>
          </cell>
          <cell r="D16">
            <v>10.1</v>
          </cell>
          <cell r="E16">
            <v>50.958333333333336</v>
          </cell>
          <cell r="F16">
            <v>82</v>
          </cell>
          <cell r="G16">
            <v>20</v>
          </cell>
          <cell r="H16">
            <v>8.64</v>
          </cell>
          <cell r="I16" t="str">
            <v>SO</v>
          </cell>
          <cell r="J16">
            <v>23.040000000000003</v>
          </cell>
          <cell r="K16">
            <v>0</v>
          </cell>
        </row>
        <row r="17">
          <cell r="B17">
            <v>21.099999999999998</v>
          </cell>
          <cell r="C17">
            <v>32</v>
          </cell>
          <cell r="D17">
            <v>11.6</v>
          </cell>
          <cell r="E17">
            <v>54.416666666666664</v>
          </cell>
          <cell r="F17">
            <v>87</v>
          </cell>
          <cell r="G17">
            <v>22</v>
          </cell>
          <cell r="H17">
            <v>9.3600000000000012</v>
          </cell>
          <cell r="I17" t="str">
            <v>O</v>
          </cell>
          <cell r="J17">
            <v>19.8</v>
          </cell>
          <cell r="K17">
            <v>0</v>
          </cell>
        </row>
        <row r="18">
          <cell r="B18">
            <v>22.612500000000001</v>
          </cell>
          <cell r="C18">
            <v>33</v>
          </cell>
          <cell r="D18">
            <v>14.1</v>
          </cell>
          <cell r="E18">
            <v>52.833333333333336</v>
          </cell>
          <cell r="F18">
            <v>82</v>
          </cell>
          <cell r="G18">
            <v>20</v>
          </cell>
          <cell r="H18">
            <v>8.64</v>
          </cell>
          <cell r="I18" t="str">
            <v>O</v>
          </cell>
          <cell r="J18">
            <v>21.6</v>
          </cell>
          <cell r="K18">
            <v>0</v>
          </cell>
        </row>
        <row r="19">
          <cell r="B19">
            <v>23.441666666666663</v>
          </cell>
          <cell r="C19">
            <v>33.9</v>
          </cell>
          <cell r="D19">
            <v>15</v>
          </cell>
          <cell r="E19">
            <v>52.416666666666664</v>
          </cell>
          <cell r="F19">
            <v>80</v>
          </cell>
          <cell r="G19">
            <v>22</v>
          </cell>
          <cell r="H19">
            <v>14.04</v>
          </cell>
          <cell r="I19" t="str">
            <v>O</v>
          </cell>
          <cell r="J19">
            <v>26.64</v>
          </cell>
          <cell r="K19">
            <v>0</v>
          </cell>
        </row>
        <row r="20">
          <cell r="B20">
            <v>21.695833333333329</v>
          </cell>
          <cell r="C20">
            <v>27.7</v>
          </cell>
          <cell r="D20">
            <v>16</v>
          </cell>
          <cell r="E20">
            <v>60.916666666666664</v>
          </cell>
          <cell r="F20">
            <v>81</v>
          </cell>
          <cell r="G20">
            <v>32</v>
          </cell>
          <cell r="H20">
            <v>11.520000000000001</v>
          </cell>
          <cell r="I20" t="str">
            <v>SO</v>
          </cell>
          <cell r="J20">
            <v>28.44</v>
          </cell>
          <cell r="K20">
            <v>0</v>
          </cell>
        </row>
        <row r="21">
          <cell r="B21">
            <v>19.320833333333336</v>
          </cell>
          <cell r="C21">
            <v>26.8</v>
          </cell>
          <cell r="D21">
            <v>13.4</v>
          </cell>
          <cell r="E21">
            <v>66.583333333333329</v>
          </cell>
          <cell r="F21">
            <v>94</v>
          </cell>
          <cell r="G21">
            <v>38</v>
          </cell>
          <cell r="H21">
            <v>17.64</v>
          </cell>
          <cell r="I21" t="str">
            <v>SO</v>
          </cell>
          <cell r="J21">
            <v>29.52</v>
          </cell>
          <cell r="K21">
            <v>0</v>
          </cell>
        </row>
        <row r="22">
          <cell r="B22">
            <v>18.529166666666665</v>
          </cell>
          <cell r="C22">
            <v>28.8</v>
          </cell>
          <cell r="D22">
            <v>9.9</v>
          </cell>
          <cell r="E22">
            <v>50.25</v>
          </cell>
          <cell r="F22">
            <v>77</v>
          </cell>
          <cell r="G22">
            <v>25</v>
          </cell>
          <cell r="H22">
            <v>11.520000000000001</v>
          </cell>
          <cell r="I22" t="str">
            <v>SO</v>
          </cell>
          <cell r="J22">
            <v>22.32</v>
          </cell>
          <cell r="K22">
            <v>0</v>
          </cell>
        </row>
        <row r="23">
          <cell r="B23">
            <v>21.1875</v>
          </cell>
          <cell r="C23">
            <v>30.7</v>
          </cell>
          <cell r="D23">
            <v>12.9</v>
          </cell>
          <cell r="E23">
            <v>53.958333333333336</v>
          </cell>
          <cell r="F23">
            <v>80</v>
          </cell>
          <cell r="G23">
            <v>30</v>
          </cell>
          <cell r="H23">
            <v>11.520000000000001</v>
          </cell>
          <cell r="I23" t="str">
            <v>SO</v>
          </cell>
          <cell r="J23">
            <v>28.08</v>
          </cell>
          <cell r="K23">
            <v>0</v>
          </cell>
        </row>
        <row r="24">
          <cell r="B24">
            <v>21.958333333333332</v>
          </cell>
          <cell r="C24">
            <v>29.5</v>
          </cell>
          <cell r="D24">
            <v>14</v>
          </cell>
          <cell r="E24">
            <v>52.333333333333336</v>
          </cell>
          <cell r="F24">
            <v>84</v>
          </cell>
          <cell r="G24">
            <v>27</v>
          </cell>
          <cell r="H24">
            <v>10.8</v>
          </cell>
          <cell r="I24" t="str">
            <v>SO</v>
          </cell>
          <cell r="J24">
            <v>25.2</v>
          </cell>
          <cell r="K24">
            <v>0</v>
          </cell>
        </row>
        <row r="25">
          <cell r="B25">
            <v>21.637499999999999</v>
          </cell>
          <cell r="C25">
            <v>30.5</v>
          </cell>
          <cell r="D25">
            <v>15.1</v>
          </cell>
          <cell r="E25">
            <v>51</v>
          </cell>
          <cell r="F25">
            <v>76</v>
          </cell>
          <cell r="G25">
            <v>24</v>
          </cell>
          <cell r="H25">
            <v>21.6</v>
          </cell>
          <cell r="I25" t="str">
            <v>SO</v>
          </cell>
          <cell r="J25">
            <v>38.880000000000003</v>
          </cell>
          <cell r="K25">
            <v>0</v>
          </cell>
        </row>
        <row r="26">
          <cell r="B26">
            <v>21.858333333333334</v>
          </cell>
          <cell r="C26">
            <v>30.3</v>
          </cell>
          <cell r="D26">
            <v>14.1</v>
          </cell>
          <cell r="E26">
            <v>52.916666666666664</v>
          </cell>
          <cell r="F26">
            <v>80</v>
          </cell>
          <cell r="G26">
            <v>29</v>
          </cell>
          <cell r="H26">
            <v>14.76</v>
          </cell>
          <cell r="I26" t="str">
            <v>SO</v>
          </cell>
          <cell r="J26">
            <v>32.04</v>
          </cell>
          <cell r="K26">
            <v>0</v>
          </cell>
        </row>
        <row r="27">
          <cell r="B27">
            <v>21.945833333333336</v>
          </cell>
          <cell r="C27">
            <v>30.8</v>
          </cell>
          <cell r="D27">
            <v>12.5</v>
          </cell>
          <cell r="E27">
            <v>53.041666666666664</v>
          </cell>
          <cell r="F27">
            <v>85</v>
          </cell>
          <cell r="G27">
            <v>26</v>
          </cell>
          <cell r="H27">
            <v>14.76</v>
          </cell>
          <cell r="I27" t="str">
            <v>SO</v>
          </cell>
          <cell r="J27">
            <v>27.36</v>
          </cell>
          <cell r="K27">
            <v>0</v>
          </cell>
        </row>
        <row r="28">
          <cell r="B28">
            <v>22.012499999999999</v>
          </cell>
          <cell r="C28">
            <v>31.7</v>
          </cell>
          <cell r="D28">
            <v>12.3</v>
          </cell>
          <cell r="E28">
            <v>54.458333333333336</v>
          </cell>
          <cell r="F28">
            <v>89</v>
          </cell>
          <cell r="G28">
            <v>24</v>
          </cell>
          <cell r="H28">
            <v>13.68</v>
          </cell>
          <cell r="I28" t="str">
            <v>SO</v>
          </cell>
          <cell r="J28">
            <v>26.64</v>
          </cell>
          <cell r="K28">
            <v>0</v>
          </cell>
        </row>
        <row r="29">
          <cell r="B29">
            <v>21.945833333333336</v>
          </cell>
          <cell r="C29">
            <v>31.5</v>
          </cell>
          <cell r="D29">
            <v>14.6</v>
          </cell>
          <cell r="E29">
            <v>56.833333333333336</v>
          </cell>
          <cell r="F29">
            <v>82</v>
          </cell>
          <cell r="G29">
            <v>27</v>
          </cell>
          <cell r="H29">
            <v>13.68</v>
          </cell>
          <cell r="I29" t="str">
            <v>SO</v>
          </cell>
          <cell r="J29">
            <v>24.840000000000003</v>
          </cell>
          <cell r="K29">
            <v>0</v>
          </cell>
        </row>
        <row r="30">
          <cell r="B30">
            <v>22.524999999999995</v>
          </cell>
          <cell r="C30">
            <v>31.7</v>
          </cell>
          <cell r="D30">
            <v>14.2</v>
          </cell>
          <cell r="E30">
            <v>54.041666666666664</v>
          </cell>
          <cell r="F30">
            <v>84</v>
          </cell>
          <cell r="G30">
            <v>24</v>
          </cell>
          <cell r="H30">
            <v>10.08</v>
          </cell>
          <cell r="I30" t="str">
            <v>O</v>
          </cell>
          <cell r="J30">
            <v>28.44</v>
          </cell>
          <cell r="K30">
            <v>0</v>
          </cell>
        </row>
        <row r="31">
          <cell r="B31">
            <v>21.595833333333335</v>
          </cell>
          <cell r="C31">
            <v>30.7</v>
          </cell>
          <cell r="D31">
            <v>13.7</v>
          </cell>
          <cell r="E31">
            <v>54.791666666666664</v>
          </cell>
          <cell r="F31">
            <v>84</v>
          </cell>
          <cell r="G31">
            <v>23</v>
          </cell>
          <cell r="H31">
            <v>10.8</v>
          </cell>
          <cell r="I31" t="str">
            <v>SO</v>
          </cell>
          <cell r="J31">
            <v>24.12</v>
          </cell>
          <cell r="K31">
            <v>0</v>
          </cell>
        </row>
        <row r="32">
          <cell r="B32">
            <v>22.020833333333332</v>
          </cell>
          <cell r="C32">
            <v>30</v>
          </cell>
          <cell r="D32">
            <v>14</v>
          </cell>
          <cell r="E32">
            <v>50.083333333333336</v>
          </cell>
          <cell r="F32">
            <v>84</v>
          </cell>
          <cell r="G32">
            <v>21</v>
          </cell>
          <cell r="H32">
            <v>15.120000000000001</v>
          </cell>
          <cell r="I32" t="str">
            <v>SO</v>
          </cell>
          <cell r="J32">
            <v>34.92</v>
          </cell>
          <cell r="K32">
            <v>0</v>
          </cell>
        </row>
        <row r="33">
          <cell r="B33">
            <v>21.758333333333329</v>
          </cell>
          <cell r="C33">
            <v>31.7</v>
          </cell>
          <cell r="D33">
            <v>12.3</v>
          </cell>
          <cell r="E33">
            <v>49.708333333333336</v>
          </cell>
          <cell r="F33">
            <v>82</v>
          </cell>
          <cell r="G33">
            <v>22</v>
          </cell>
          <cell r="H33">
            <v>10.8</v>
          </cell>
          <cell r="I33" t="str">
            <v>O</v>
          </cell>
          <cell r="J33">
            <v>29.880000000000003</v>
          </cell>
          <cell r="K33">
            <v>0</v>
          </cell>
        </row>
        <row r="34">
          <cell r="B34">
            <v>23.287500000000005</v>
          </cell>
          <cell r="C34">
            <v>33.4</v>
          </cell>
          <cell r="D34">
            <v>14.7</v>
          </cell>
          <cell r="E34">
            <v>47.666666666666664</v>
          </cell>
          <cell r="F34">
            <v>80</v>
          </cell>
          <cell r="G34">
            <v>18</v>
          </cell>
          <cell r="H34">
            <v>12.6</v>
          </cell>
          <cell r="I34" t="str">
            <v>SO</v>
          </cell>
          <cell r="J34">
            <v>29.16</v>
          </cell>
          <cell r="K34">
            <v>0</v>
          </cell>
        </row>
        <row r="35">
          <cell r="B35">
            <v>23.295833333333334</v>
          </cell>
          <cell r="C35">
            <v>31.9</v>
          </cell>
          <cell r="D35">
            <v>14.5</v>
          </cell>
          <cell r="E35">
            <v>47.333333333333336</v>
          </cell>
          <cell r="F35">
            <v>80</v>
          </cell>
          <cell r="G35">
            <v>21</v>
          </cell>
          <cell r="H35">
            <v>18.36</v>
          </cell>
          <cell r="I35" t="str">
            <v>O</v>
          </cell>
          <cell r="J35">
            <v>30.6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22.087500000000002</v>
          </cell>
          <cell r="C5">
            <v>30.6</v>
          </cell>
          <cell r="D5">
            <v>15.1</v>
          </cell>
          <cell r="E5">
            <v>50.041666666666664</v>
          </cell>
          <cell r="F5">
            <v>74</v>
          </cell>
          <cell r="G5">
            <v>26</v>
          </cell>
          <cell r="H5">
            <v>10.08</v>
          </cell>
          <cell r="I5" t="str">
            <v>S</v>
          </cell>
          <cell r="J5">
            <v>22.32</v>
          </cell>
          <cell r="K5">
            <v>0</v>
          </cell>
        </row>
        <row r="6">
          <cell r="B6">
            <v>22.266666666666666</v>
          </cell>
          <cell r="C6">
            <v>30.2</v>
          </cell>
          <cell r="D6">
            <v>15.9</v>
          </cell>
          <cell r="E6">
            <v>48</v>
          </cell>
          <cell r="F6">
            <v>69</v>
          </cell>
          <cell r="G6">
            <v>22</v>
          </cell>
          <cell r="H6">
            <v>18.720000000000002</v>
          </cell>
          <cell r="I6" t="str">
            <v>S</v>
          </cell>
          <cell r="J6">
            <v>39.6</v>
          </cell>
          <cell r="K6">
            <v>0</v>
          </cell>
        </row>
        <row r="7">
          <cell r="B7">
            <v>22</v>
          </cell>
          <cell r="C7">
            <v>29.1</v>
          </cell>
          <cell r="D7">
            <v>16</v>
          </cell>
          <cell r="E7">
            <v>49.75</v>
          </cell>
          <cell r="F7">
            <v>64</v>
          </cell>
          <cell r="G7">
            <v>32</v>
          </cell>
          <cell r="H7">
            <v>19.079999999999998</v>
          </cell>
          <cell r="I7" t="str">
            <v>S</v>
          </cell>
          <cell r="J7">
            <v>44.28</v>
          </cell>
          <cell r="K7">
            <v>0</v>
          </cell>
        </row>
        <row r="8">
          <cell r="B8">
            <v>21.604166666666671</v>
          </cell>
          <cell r="C8">
            <v>26.5</v>
          </cell>
          <cell r="D8">
            <v>18.100000000000001</v>
          </cell>
          <cell r="E8">
            <v>63.458333333333336</v>
          </cell>
          <cell r="F8">
            <v>87</v>
          </cell>
          <cell r="G8">
            <v>47</v>
          </cell>
          <cell r="H8">
            <v>19.079999999999998</v>
          </cell>
          <cell r="I8" t="str">
            <v>SE</v>
          </cell>
          <cell r="J8">
            <v>42.12</v>
          </cell>
          <cell r="K8">
            <v>0.2</v>
          </cell>
        </row>
        <row r="9">
          <cell r="B9">
            <v>18.225000000000001</v>
          </cell>
          <cell r="C9">
            <v>21.9</v>
          </cell>
          <cell r="D9">
            <v>13.2</v>
          </cell>
          <cell r="E9">
            <v>79.666666666666671</v>
          </cell>
          <cell r="F9">
            <v>94</v>
          </cell>
          <cell r="G9">
            <v>64</v>
          </cell>
          <cell r="H9">
            <v>18.720000000000002</v>
          </cell>
          <cell r="I9" t="str">
            <v>SE</v>
          </cell>
          <cell r="J9">
            <v>35.64</v>
          </cell>
          <cell r="K9">
            <v>0.4</v>
          </cell>
        </row>
        <row r="10">
          <cell r="B10">
            <v>10.095833333333331</v>
          </cell>
          <cell r="C10">
            <v>17.7</v>
          </cell>
          <cell r="D10">
            <v>3.5</v>
          </cell>
          <cell r="E10">
            <v>58.375</v>
          </cell>
          <cell r="F10">
            <v>84</v>
          </cell>
          <cell r="G10">
            <v>22</v>
          </cell>
          <cell r="H10">
            <v>18.36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10.516666666666667</v>
          </cell>
          <cell r="C11">
            <v>20.3</v>
          </cell>
          <cell r="D11">
            <v>3.5</v>
          </cell>
          <cell r="E11">
            <v>44.333333333333336</v>
          </cell>
          <cell r="F11">
            <v>66</v>
          </cell>
          <cell r="G11">
            <v>18</v>
          </cell>
          <cell r="H11">
            <v>18.720000000000002</v>
          </cell>
          <cell r="I11" t="str">
            <v>N</v>
          </cell>
          <cell r="J11">
            <v>36.36</v>
          </cell>
          <cell r="K11">
            <v>0</v>
          </cell>
        </row>
        <row r="12">
          <cell r="B12">
            <v>15.399999999999997</v>
          </cell>
          <cell r="C12">
            <v>26.1</v>
          </cell>
          <cell r="D12">
            <v>6.4</v>
          </cell>
          <cell r="E12">
            <v>44.375</v>
          </cell>
          <cell r="F12">
            <v>74</v>
          </cell>
          <cell r="G12">
            <v>20</v>
          </cell>
          <cell r="H12">
            <v>15.48</v>
          </cell>
          <cell r="I12" t="str">
            <v>NO</v>
          </cell>
          <cell r="J12">
            <v>30.6</v>
          </cell>
          <cell r="K12">
            <v>0</v>
          </cell>
        </row>
        <row r="13">
          <cell r="B13">
            <v>19.941666666666663</v>
          </cell>
          <cell r="C13">
            <v>29.7</v>
          </cell>
          <cell r="D13">
            <v>12.2</v>
          </cell>
          <cell r="E13">
            <v>39.833333333333336</v>
          </cell>
          <cell r="F13">
            <v>61</v>
          </cell>
          <cell r="G13">
            <v>14</v>
          </cell>
          <cell r="H13">
            <v>15.48</v>
          </cell>
          <cell r="I13" t="str">
            <v>NO</v>
          </cell>
          <cell r="J13">
            <v>33.840000000000003</v>
          </cell>
          <cell r="K13">
            <v>0</v>
          </cell>
        </row>
        <row r="14">
          <cell r="B14">
            <v>21.033333333333335</v>
          </cell>
          <cell r="C14">
            <v>28.6</v>
          </cell>
          <cell r="D14">
            <v>15.1</v>
          </cell>
          <cell r="E14">
            <v>40.916666666666664</v>
          </cell>
          <cell r="F14">
            <v>61</v>
          </cell>
          <cell r="G14">
            <v>21</v>
          </cell>
          <cell r="H14">
            <v>11.520000000000001</v>
          </cell>
          <cell r="I14" t="str">
            <v>O</v>
          </cell>
          <cell r="J14">
            <v>25.56</v>
          </cell>
          <cell r="K14">
            <v>0</v>
          </cell>
        </row>
        <row r="15">
          <cell r="B15">
            <v>20.558333333333334</v>
          </cell>
          <cell r="C15">
            <v>27.8</v>
          </cell>
          <cell r="D15">
            <v>14.2</v>
          </cell>
          <cell r="E15">
            <v>38.916666666666664</v>
          </cell>
          <cell r="F15">
            <v>56</v>
          </cell>
          <cell r="G15">
            <v>20</v>
          </cell>
          <cell r="H15">
            <v>12.96</v>
          </cell>
          <cell r="I15" t="str">
            <v>O</v>
          </cell>
          <cell r="J15">
            <v>26.28</v>
          </cell>
          <cell r="K15">
            <v>0</v>
          </cell>
        </row>
        <row r="16">
          <cell r="B16">
            <v>21.099999999999998</v>
          </cell>
          <cell r="C16">
            <v>29.9</v>
          </cell>
          <cell r="D16">
            <v>12.5</v>
          </cell>
          <cell r="E16">
            <v>36.708333333333336</v>
          </cell>
          <cell r="F16">
            <v>57</v>
          </cell>
          <cell r="G16">
            <v>21</v>
          </cell>
          <cell r="H16">
            <v>16.2</v>
          </cell>
          <cell r="I16" t="str">
            <v>O</v>
          </cell>
          <cell r="J16">
            <v>34.56</v>
          </cell>
          <cell r="K16">
            <v>0</v>
          </cell>
        </row>
        <row r="17">
          <cell r="B17">
            <v>22.179166666666664</v>
          </cell>
          <cell r="C17">
            <v>30.3</v>
          </cell>
          <cell r="D17">
            <v>14.1</v>
          </cell>
          <cell r="E17">
            <v>40.875</v>
          </cell>
          <cell r="F17">
            <v>65</v>
          </cell>
          <cell r="G17">
            <v>24</v>
          </cell>
          <cell r="H17">
            <v>12.96</v>
          </cell>
          <cell r="I17" t="str">
            <v>O</v>
          </cell>
          <cell r="J17">
            <v>25.2</v>
          </cell>
          <cell r="K17">
            <v>0</v>
          </cell>
        </row>
        <row r="18">
          <cell r="B18">
            <v>23.054166666666671</v>
          </cell>
          <cell r="C18">
            <v>30.2</v>
          </cell>
          <cell r="D18">
            <v>15.7</v>
          </cell>
          <cell r="E18">
            <v>42.291666666666664</v>
          </cell>
          <cell r="F18">
            <v>65</v>
          </cell>
          <cell r="G18">
            <v>22</v>
          </cell>
          <cell r="H18">
            <v>9.7200000000000006</v>
          </cell>
          <cell r="I18" t="str">
            <v>N</v>
          </cell>
          <cell r="J18">
            <v>33.119999999999997</v>
          </cell>
          <cell r="K18">
            <v>0</v>
          </cell>
        </row>
        <row r="19">
          <cell r="B19">
            <v>23.741666666666664</v>
          </cell>
          <cell r="C19">
            <v>32.5</v>
          </cell>
          <cell r="D19">
            <v>15.9</v>
          </cell>
          <cell r="E19">
            <v>43.833333333333336</v>
          </cell>
          <cell r="F19">
            <v>70</v>
          </cell>
          <cell r="G19">
            <v>21</v>
          </cell>
          <cell r="H19">
            <v>15.840000000000002</v>
          </cell>
          <cell r="I19" t="str">
            <v>N</v>
          </cell>
          <cell r="J19">
            <v>38.880000000000003</v>
          </cell>
          <cell r="K19">
            <v>0</v>
          </cell>
        </row>
        <row r="20">
          <cell r="B20">
            <v>19.2</v>
          </cell>
          <cell r="C20">
            <v>24.4</v>
          </cell>
          <cell r="D20">
            <v>14.3</v>
          </cell>
          <cell r="E20">
            <v>66.375</v>
          </cell>
          <cell r="F20">
            <v>87</v>
          </cell>
          <cell r="G20">
            <v>48</v>
          </cell>
          <cell r="H20">
            <v>17.64</v>
          </cell>
          <cell r="I20" t="str">
            <v>NO</v>
          </cell>
          <cell r="J20">
            <v>32.4</v>
          </cell>
          <cell r="K20">
            <v>0</v>
          </cell>
        </row>
        <row r="21">
          <cell r="B21">
            <v>18.312499999999996</v>
          </cell>
          <cell r="C21">
            <v>26.2</v>
          </cell>
          <cell r="D21">
            <v>13.3</v>
          </cell>
          <cell r="E21">
            <v>72.083333333333329</v>
          </cell>
          <cell r="F21">
            <v>93</v>
          </cell>
          <cell r="G21">
            <v>42</v>
          </cell>
          <cell r="H21">
            <v>17.64</v>
          </cell>
          <cell r="I21" t="str">
            <v>N</v>
          </cell>
          <cell r="J21">
            <v>33.840000000000003</v>
          </cell>
          <cell r="K21">
            <v>0</v>
          </cell>
        </row>
        <row r="22">
          <cell r="B22">
            <v>19.070833333333333</v>
          </cell>
          <cell r="C22">
            <v>28.7</v>
          </cell>
          <cell r="D22">
            <v>10.8</v>
          </cell>
          <cell r="E22">
            <v>47.291666666666664</v>
          </cell>
          <cell r="F22">
            <v>71</v>
          </cell>
          <cell r="G22">
            <v>23</v>
          </cell>
          <cell r="H22">
            <v>16.2</v>
          </cell>
          <cell r="I22" t="str">
            <v>NO</v>
          </cell>
          <cell r="J22">
            <v>31.319999999999997</v>
          </cell>
          <cell r="K22">
            <v>0</v>
          </cell>
        </row>
        <row r="23">
          <cell r="B23">
            <v>22.058333333333337</v>
          </cell>
          <cell r="C23">
            <v>30.7</v>
          </cell>
          <cell r="D23">
            <v>14.2</v>
          </cell>
          <cell r="E23">
            <v>44.375</v>
          </cell>
          <cell r="F23">
            <v>68</v>
          </cell>
          <cell r="G23">
            <v>22</v>
          </cell>
          <cell r="H23">
            <v>15.48</v>
          </cell>
          <cell r="I23" t="str">
            <v>NO</v>
          </cell>
          <cell r="J23">
            <v>33.119999999999997</v>
          </cell>
          <cell r="K23">
            <v>0</v>
          </cell>
        </row>
        <row r="24">
          <cell r="B24">
            <v>21.516666666666666</v>
          </cell>
          <cell r="C24">
            <v>28.4</v>
          </cell>
          <cell r="D24">
            <v>14.7</v>
          </cell>
          <cell r="E24">
            <v>50.625</v>
          </cell>
          <cell r="F24">
            <v>73</v>
          </cell>
          <cell r="G24">
            <v>31</v>
          </cell>
          <cell r="H24">
            <v>15.120000000000001</v>
          </cell>
          <cell r="I24" t="str">
            <v>O</v>
          </cell>
          <cell r="J24">
            <v>28.44</v>
          </cell>
          <cell r="K24">
            <v>0</v>
          </cell>
        </row>
        <row r="25">
          <cell r="B25">
            <v>21.070833333333329</v>
          </cell>
          <cell r="C25">
            <v>27.8</v>
          </cell>
          <cell r="D25">
            <v>15.6</v>
          </cell>
          <cell r="E25">
            <v>46.25</v>
          </cell>
          <cell r="F25">
            <v>64</v>
          </cell>
          <cell r="G25">
            <v>27</v>
          </cell>
          <cell r="H25">
            <v>26.28</v>
          </cell>
          <cell r="I25" t="str">
            <v>SO</v>
          </cell>
          <cell r="J25">
            <v>47.519999999999996</v>
          </cell>
          <cell r="K25">
            <v>0</v>
          </cell>
        </row>
        <row r="26">
          <cell r="B26">
            <v>21.166666666666671</v>
          </cell>
          <cell r="C26">
            <v>28.2</v>
          </cell>
          <cell r="D26">
            <v>15.3</v>
          </cell>
          <cell r="E26">
            <v>50.291666666666664</v>
          </cell>
          <cell r="F26">
            <v>71</v>
          </cell>
          <cell r="G26">
            <v>30</v>
          </cell>
          <cell r="H26">
            <v>20.52</v>
          </cell>
          <cell r="I26" t="str">
            <v>SO</v>
          </cell>
          <cell r="J26">
            <v>41.76</v>
          </cell>
          <cell r="K26">
            <v>0</v>
          </cell>
        </row>
        <row r="27">
          <cell r="B27">
            <v>22.025000000000002</v>
          </cell>
          <cell r="C27">
            <v>28.4</v>
          </cell>
          <cell r="D27">
            <v>15.6</v>
          </cell>
          <cell r="E27">
            <v>47.833333333333336</v>
          </cell>
          <cell r="F27">
            <v>69</v>
          </cell>
          <cell r="G27">
            <v>28</v>
          </cell>
          <cell r="H27">
            <v>15.840000000000002</v>
          </cell>
          <cell r="I27" t="str">
            <v>O</v>
          </cell>
          <cell r="J27">
            <v>29.16</v>
          </cell>
          <cell r="K27">
            <v>0</v>
          </cell>
        </row>
        <row r="28">
          <cell r="B28">
            <v>22.025000000000002</v>
          </cell>
          <cell r="C28">
            <v>29.3</v>
          </cell>
          <cell r="D28">
            <v>14.8</v>
          </cell>
          <cell r="E28">
            <v>44.75</v>
          </cell>
          <cell r="F28">
            <v>71</v>
          </cell>
          <cell r="G28">
            <v>22</v>
          </cell>
          <cell r="H28">
            <v>15.840000000000002</v>
          </cell>
          <cell r="I28" t="str">
            <v>O</v>
          </cell>
          <cell r="J28">
            <v>30.96</v>
          </cell>
          <cell r="K28">
            <v>0</v>
          </cell>
        </row>
        <row r="29">
          <cell r="B29">
            <v>21.179166666666667</v>
          </cell>
          <cell r="C29">
            <v>29.1</v>
          </cell>
          <cell r="D29">
            <v>13.4</v>
          </cell>
          <cell r="E29">
            <v>54.791666666666664</v>
          </cell>
          <cell r="F29">
            <v>89</v>
          </cell>
          <cell r="G29">
            <v>25</v>
          </cell>
          <cell r="H29">
            <v>13.32</v>
          </cell>
          <cell r="I29" t="str">
            <v>O</v>
          </cell>
          <cell r="J29">
            <v>31.319999999999997</v>
          </cell>
          <cell r="K29">
            <v>0</v>
          </cell>
        </row>
        <row r="30">
          <cell r="B30">
            <v>21.1</v>
          </cell>
          <cell r="C30">
            <v>29.4</v>
          </cell>
          <cell r="D30">
            <v>14.8</v>
          </cell>
          <cell r="E30">
            <v>58.625</v>
          </cell>
          <cell r="F30">
            <v>85</v>
          </cell>
          <cell r="G30">
            <v>25</v>
          </cell>
          <cell r="H30">
            <v>12.96</v>
          </cell>
          <cell r="I30" t="str">
            <v>L</v>
          </cell>
          <cell r="J30">
            <v>28.08</v>
          </cell>
          <cell r="K30">
            <v>0</v>
          </cell>
        </row>
        <row r="31">
          <cell r="B31">
            <v>20.783333333333331</v>
          </cell>
          <cell r="C31">
            <v>28.4</v>
          </cell>
          <cell r="D31">
            <v>13.5</v>
          </cell>
          <cell r="E31">
            <v>57.416666666666664</v>
          </cell>
          <cell r="F31">
            <v>94</v>
          </cell>
          <cell r="G31">
            <v>27</v>
          </cell>
          <cell r="H31">
            <v>14.4</v>
          </cell>
          <cell r="I31" t="str">
            <v>NO</v>
          </cell>
          <cell r="J31">
            <v>29.16</v>
          </cell>
          <cell r="K31">
            <v>0</v>
          </cell>
        </row>
        <row r="32">
          <cell r="B32">
            <v>21.041666666666668</v>
          </cell>
          <cell r="C32">
            <v>27.3</v>
          </cell>
          <cell r="D32">
            <v>13.6</v>
          </cell>
          <cell r="E32">
            <v>49.625</v>
          </cell>
          <cell r="F32">
            <v>81</v>
          </cell>
          <cell r="G32">
            <v>23</v>
          </cell>
          <cell r="H32">
            <v>19.079999999999998</v>
          </cell>
          <cell r="I32" t="str">
            <v>NO</v>
          </cell>
          <cell r="J32">
            <v>42.12</v>
          </cell>
          <cell r="K32">
            <v>0</v>
          </cell>
        </row>
        <row r="33">
          <cell r="B33">
            <v>21.975000000000005</v>
          </cell>
          <cell r="C33">
            <v>29.6</v>
          </cell>
          <cell r="D33">
            <v>14.6</v>
          </cell>
          <cell r="E33">
            <v>38.5</v>
          </cell>
          <cell r="F33">
            <v>59</v>
          </cell>
          <cell r="G33">
            <v>22</v>
          </cell>
          <cell r="H33">
            <v>14.4</v>
          </cell>
          <cell r="I33" t="str">
            <v>O</v>
          </cell>
          <cell r="J33">
            <v>32.76</v>
          </cell>
          <cell r="K33">
            <v>0</v>
          </cell>
        </row>
        <row r="34">
          <cell r="B34">
            <v>23.150000000000002</v>
          </cell>
          <cell r="C34">
            <v>31.3</v>
          </cell>
          <cell r="D34">
            <v>16.899999999999999</v>
          </cell>
          <cell r="E34">
            <v>38.416666666666664</v>
          </cell>
          <cell r="F34">
            <v>57</v>
          </cell>
          <cell r="G34">
            <v>20</v>
          </cell>
          <cell r="H34">
            <v>12.24</v>
          </cell>
          <cell r="I34" t="str">
            <v>SE</v>
          </cell>
          <cell r="J34">
            <v>38.159999999999997</v>
          </cell>
          <cell r="K34">
            <v>0</v>
          </cell>
        </row>
        <row r="35">
          <cell r="B35">
            <v>22.637499999999999</v>
          </cell>
          <cell r="C35">
            <v>29.5</v>
          </cell>
          <cell r="D35">
            <v>16.399999999999999</v>
          </cell>
          <cell r="E35">
            <v>41.166666666666664</v>
          </cell>
          <cell r="F35">
            <v>66</v>
          </cell>
          <cell r="G35">
            <v>22</v>
          </cell>
          <cell r="H35">
            <v>18</v>
          </cell>
          <cell r="I35" t="str">
            <v>NO</v>
          </cell>
          <cell r="J35">
            <v>38.880000000000003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23.116666666666671</v>
          </cell>
          <cell r="C5">
            <v>28</v>
          </cell>
          <cell r="D5">
            <v>19.899999999999999</v>
          </cell>
          <cell r="E5">
            <v>72.041666666666671</v>
          </cell>
          <cell r="F5">
            <v>86</v>
          </cell>
          <cell r="G5">
            <v>57</v>
          </cell>
          <cell r="H5">
            <v>17.64</v>
          </cell>
          <cell r="I5" t="str">
            <v>SO</v>
          </cell>
          <cell r="J5">
            <v>41.04</v>
          </cell>
          <cell r="K5">
            <v>0</v>
          </cell>
        </row>
        <row r="6">
          <cell r="B6">
            <v>18.95</v>
          </cell>
          <cell r="C6">
            <v>24.3</v>
          </cell>
          <cell r="D6">
            <v>15.2</v>
          </cell>
          <cell r="E6">
            <v>82</v>
          </cell>
          <cell r="F6">
            <v>91</v>
          </cell>
          <cell r="G6">
            <v>68</v>
          </cell>
          <cell r="H6">
            <v>0.36000000000000004</v>
          </cell>
          <cell r="I6" t="str">
            <v>SO</v>
          </cell>
          <cell r="J6">
            <v>26.28</v>
          </cell>
          <cell r="K6">
            <v>0</v>
          </cell>
        </row>
        <row r="7">
          <cell r="B7">
            <v>21.729166666666661</v>
          </cell>
          <cell r="C7">
            <v>24.9</v>
          </cell>
          <cell r="D7">
            <v>18.100000000000001</v>
          </cell>
          <cell r="E7">
            <v>83.541666666666671</v>
          </cell>
          <cell r="F7">
            <v>91</v>
          </cell>
          <cell r="G7">
            <v>78</v>
          </cell>
          <cell r="H7">
            <v>6.48</v>
          </cell>
          <cell r="I7" t="str">
            <v>SE</v>
          </cell>
          <cell r="J7">
            <v>46.440000000000005</v>
          </cell>
          <cell r="K7">
            <v>2.8000000000000007</v>
          </cell>
        </row>
        <row r="8">
          <cell r="B8">
            <v>17.195833333333329</v>
          </cell>
          <cell r="C8">
            <v>19.100000000000001</v>
          </cell>
          <cell r="D8">
            <v>15.7</v>
          </cell>
          <cell r="E8">
            <v>85.416666666666671</v>
          </cell>
          <cell r="F8">
            <v>91</v>
          </cell>
          <cell r="G8">
            <v>78</v>
          </cell>
          <cell r="H8">
            <v>1.08</v>
          </cell>
          <cell r="I8" t="str">
            <v>O</v>
          </cell>
          <cell r="J8">
            <v>33.480000000000004</v>
          </cell>
          <cell r="K8">
            <v>2.8000000000000003</v>
          </cell>
        </row>
        <row r="9">
          <cell r="B9">
            <v>15.579166666666671</v>
          </cell>
          <cell r="C9">
            <v>18.600000000000001</v>
          </cell>
          <cell r="D9">
            <v>12.9</v>
          </cell>
          <cell r="E9">
            <v>72.083333333333329</v>
          </cell>
          <cell r="F9">
            <v>89</v>
          </cell>
          <cell r="G9">
            <v>50</v>
          </cell>
          <cell r="H9">
            <v>7.9200000000000008</v>
          </cell>
          <cell r="I9" t="str">
            <v>SO</v>
          </cell>
          <cell r="J9">
            <v>43.56</v>
          </cell>
          <cell r="K9">
            <v>1.7999999999999998</v>
          </cell>
        </row>
        <row r="10">
          <cell r="B10">
            <v>16.500000000000004</v>
          </cell>
          <cell r="C10">
            <v>19.899999999999999</v>
          </cell>
          <cell r="D10">
            <v>13.9</v>
          </cell>
          <cell r="E10">
            <v>41.416666666666664</v>
          </cell>
          <cell r="F10">
            <v>54</v>
          </cell>
          <cell r="G10">
            <v>27</v>
          </cell>
          <cell r="H10">
            <v>10.44</v>
          </cell>
          <cell r="I10" t="str">
            <v>S</v>
          </cell>
          <cell r="J10">
            <v>40.32</v>
          </cell>
          <cell r="K10">
            <v>0</v>
          </cell>
        </row>
        <row r="11">
          <cell r="B11">
            <v>15.487499999999995</v>
          </cell>
          <cell r="C11">
            <v>20.8</v>
          </cell>
          <cell r="D11">
            <v>11.3</v>
          </cell>
          <cell r="E11">
            <v>39.208333333333336</v>
          </cell>
          <cell r="F11">
            <v>63</v>
          </cell>
          <cell r="G11">
            <v>29</v>
          </cell>
          <cell r="H11">
            <v>6.48</v>
          </cell>
          <cell r="I11" t="str">
            <v>S</v>
          </cell>
          <cell r="J11">
            <v>24.12</v>
          </cell>
          <cell r="K11">
            <v>0</v>
          </cell>
        </row>
        <row r="12">
          <cell r="B12">
            <v>17.758333333333333</v>
          </cell>
          <cell r="C12">
            <v>24.3</v>
          </cell>
          <cell r="D12">
            <v>11.8</v>
          </cell>
          <cell r="E12">
            <v>49.416666666666664</v>
          </cell>
          <cell r="F12">
            <v>76</v>
          </cell>
          <cell r="G12">
            <v>35</v>
          </cell>
          <cell r="H12">
            <v>2.16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22.087500000000002</v>
          </cell>
          <cell r="C13">
            <v>27.4</v>
          </cell>
          <cell r="D13">
            <v>16.600000000000001</v>
          </cell>
          <cell r="E13">
            <v>47.083333333333336</v>
          </cell>
          <cell r="F13">
            <v>74</v>
          </cell>
          <cell r="G13">
            <v>33</v>
          </cell>
          <cell r="H13">
            <v>0.72000000000000008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24.200000000000003</v>
          </cell>
          <cell r="C14">
            <v>29.1</v>
          </cell>
          <cell r="D14">
            <v>18.5</v>
          </cell>
          <cell r="E14">
            <v>48.541666666666664</v>
          </cell>
          <cell r="F14">
            <v>77</v>
          </cell>
          <cell r="G14">
            <v>36</v>
          </cell>
          <cell r="H14">
            <v>1.4400000000000002</v>
          </cell>
          <cell r="I14" t="str">
            <v>L</v>
          </cell>
          <cell r="J14">
            <v>22.32</v>
          </cell>
          <cell r="K14">
            <v>0</v>
          </cell>
        </row>
        <row r="15">
          <cell r="B15">
            <v>24.845833333333335</v>
          </cell>
          <cell r="C15">
            <v>29.3</v>
          </cell>
          <cell r="D15">
            <v>19.600000000000001</v>
          </cell>
          <cell r="E15">
            <v>51.416666666666664</v>
          </cell>
          <cell r="F15">
            <v>76</v>
          </cell>
          <cell r="G15">
            <v>37</v>
          </cell>
          <cell r="H15">
            <v>0.36000000000000004</v>
          </cell>
          <cell r="I15" t="str">
            <v>L</v>
          </cell>
          <cell r="J15">
            <v>29.16</v>
          </cell>
          <cell r="K15">
            <v>0</v>
          </cell>
        </row>
        <row r="16">
          <cell r="B16">
            <v>25.6875</v>
          </cell>
          <cell r="C16">
            <v>30.9</v>
          </cell>
          <cell r="D16">
            <v>22.4</v>
          </cell>
          <cell r="E16">
            <v>53.208333333333336</v>
          </cell>
          <cell r="F16">
            <v>67</v>
          </cell>
          <cell r="G16">
            <v>36</v>
          </cell>
          <cell r="H16">
            <v>0</v>
          </cell>
          <cell r="I16" t="str">
            <v>L</v>
          </cell>
          <cell r="J16">
            <v>20.88</v>
          </cell>
          <cell r="K16">
            <v>0</v>
          </cell>
        </row>
        <row r="17">
          <cell r="B17">
            <v>26.287499999999998</v>
          </cell>
          <cell r="C17">
            <v>31</v>
          </cell>
          <cell r="D17">
            <v>23.1</v>
          </cell>
          <cell r="E17">
            <v>48.25</v>
          </cell>
          <cell r="F17">
            <v>58</v>
          </cell>
          <cell r="G17">
            <v>32</v>
          </cell>
          <cell r="H17">
            <v>0</v>
          </cell>
          <cell r="I17" t="str">
            <v>L</v>
          </cell>
          <cell r="J17">
            <v>16.920000000000002</v>
          </cell>
          <cell r="K17">
            <v>0</v>
          </cell>
        </row>
        <row r="18">
          <cell r="B18">
            <v>27.112500000000001</v>
          </cell>
          <cell r="C18">
            <v>30.7</v>
          </cell>
          <cell r="D18">
            <v>24.6</v>
          </cell>
          <cell r="E18">
            <v>46.958333333333336</v>
          </cell>
          <cell r="F18">
            <v>59</v>
          </cell>
          <cell r="G18">
            <v>39</v>
          </cell>
          <cell r="H18">
            <v>0</v>
          </cell>
          <cell r="I18" t="str">
            <v>L</v>
          </cell>
          <cell r="J18">
            <v>14.04</v>
          </cell>
          <cell r="K18">
            <v>0</v>
          </cell>
        </row>
        <row r="19">
          <cell r="B19">
            <v>25.725000000000005</v>
          </cell>
          <cell r="C19">
            <v>31</v>
          </cell>
          <cell r="D19">
            <v>22.3</v>
          </cell>
          <cell r="E19">
            <v>60.541666666666664</v>
          </cell>
          <cell r="F19">
            <v>79</v>
          </cell>
          <cell r="G19">
            <v>44</v>
          </cell>
          <cell r="H19">
            <v>20.16</v>
          </cell>
          <cell r="I19" t="str">
            <v>NO</v>
          </cell>
          <cell r="J19">
            <v>47.16</v>
          </cell>
          <cell r="K19">
            <v>0</v>
          </cell>
        </row>
        <row r="20">
          <cell r="B20">
            <v>21.554166666666674</v>
          </cell>
          <cell r="C20">
            <v>24.9</v>
          </cell>
          <cell r="D20">
            <v>19.7</v>
          </cell>
          <cell r="E20">
            <v>79.208333333333329</v>
          </cell>
          <cell r="F20">
            <v>87</v>
          </cell>
          <cell r="G20">
            <v>69</v>
          </cell>
          <cell r="H20">
            <v>1.08</v>
          </cell>
          <cell r="I20" t="str">
            <v>SO</v>
          </cell>
          <cell r="J20">
            <v>52.2</v>
          </cell>
          <cell r="K20">
            <v>0</v>
          </cell>
        </row>
        <row r="21">
          <cell r="B21">
            <v>23.091666666666669</v>
          </cell>
          <cell r="C21">
            <v>27.6</v>
          </cell>
          <cell r="D21">
            <v>19.2</v>
          </cell>
          <cell r="E21">
            <v>68.75</v>
          </cell>
          <cell r="F21">
            <v>88</v>
          </cell>
          <cell r="G21">
            <v>47</v>
          </cell>
          <cell r="H21">
            <v>0.36000000000000004</v>
          </cell>
          <cell r="I21" t="str">
            <v>NE</v>
          </cell>
          <cell r="J21">
            <v>23.759999999999998</v>
          </cell>
          <cell r="K21">
            <v>0</v>
          </cell>
        </row>
        <row r="22">
          <cell r="B22">
            <v>23.820833333333326</v>
          </cell>
          <cell r="C22">
            <v>27.1</v>
          </cell>
          <cell r="D22">
            <v>20.5</v>
          </cell>
          <cell r="E22">
            <v>61.708333333333336</v>
          </cell>
          <cell r="F22">
            <v>77</v>
          </cell>
          <cell r="G22">
            <v>53</v>
          </cell>
          <cell r="H22">
            <v>13.68</v>
          </cell>
          <cell r="I22" t="str">
            <v>SE</v>
          </cell>
          <cell r="J22">
            <v>38.880000000000003</v>
          </cell>
          <cell r="K22">
            <v>0</v>
          </cell>
        </row>
        <row r="23">
          <cell r="B23">
            <v>24.887500000000003</v>
          </cell>
          <cell r="C23">
            <v>27.7</v>
          </cell>
          <cell r="D23">
            <v>22.4</v>
          </cell>
          <cell r="E23">
            <v>54.166666666666664</v>
          </cell>
          <cell r="F23">
            <v>69</v>
          </cell>
          <cell r="G23">
            <v>39</v>
          </cell>
          <cell r="H23">
            <v>1.08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24.579166666666666</v>
          </cell>
          <cell r="C24">
            <v>29.6</v>
          </cell>
          <cell r="D24">
            <v>20.100000000000001</v>
          </cell>
          <cell r="E24">
            <v>56.125</v>
          </cell>
          <cell r="F24">
            <v>77</v>
          </cell>
          <cell r="G24">
            <v>45</v>
          </cell>
          <cell r="H24">
            <v>5.04</v>
          </cell>
          <cell r="I24" t="str">
            <v>L</v>
          </cell>
          <cell r="J24">
            <v>35.64</v>
          </cell>
          <cell r="K24">
            <v>0</v>
          </cell>
        </row>
        <row r="25">
          <cell r="B25">
            <v>26.254166666666674</v>
          </cell>
          <cell r="C25">
            <v>30.8</v>
          </cell>
          <cell r="D25">
            <v>22.4</v>
          </cell>
          <cell r="E25">
            <v>60.416666666666664</v>
          </cell>
          <cell r="F25">
            <v>78</v>
          </cell>
          <cell r="G25">
            <v>40</v>
          </cell>
          <cell r="H25">
            <v>12.96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25.683333333333326</v>
          </cell>
          <cell r="C26">
            <v>31.1</v>
          </cell>
          <cell r="D26">
            <v>22.9</v>
          </cell>
          <cell r="E26">
            <v>60.083333333333336</v>
          </cell>
          <cell r="F26">
            <v>71</v>
          </cell>
          <cell r="G26">
            <v>42</v>
          </cell>
          <cell r="H26">
            <v>2.16</v>
          </cell>
          <cell r="I26" t="str">
            <v>L</v>
          </cell>
          <cell r="J26">
            <v>25.56</v>
          </cell>
          <cell r="K26">
            <v>0</v>
          </cell>
        </row>
        <row r="27">
          <cell r="B27">
            <v>27.466666666666669</v>
          </cell>
          <cell r="C27">
            <v>31.7</v>
          </cell>
          <cell r="D27">
            <v>24.1</v>
          </cell>
          <cell r="E27">
            <v>50.125</v>
          </cell>
          <cell r="F27">
            <v>66</v>
          </cell>
          <cell r="G27">
            <v>37</v>
          </cell>
          <cell r="H27">
            <v>0.36000000000000004</v>
          </cell>
          <cell r="I27" t="str">
            <v>L</v>
          </cell>
          <cell r="J27">
            <v>21.6</v>
          </cell>
          <cell r="K27">
            <v>0</v>
          </cell>
        </row>
        <row r="28">
          <cell r="B28">
            <v>18.170833333333331</v>
          </cell>
          <cell r="C28">
            <v>29.2</v>
          </cell>
          <cell r="D28">
            <v>13.4</v>
          </cell>
          <cell r="E28">
            <v>58.041666666666664</v>
          </cell>
          <cell r="F28">
            <v>71</v>
          </cell>
          <cell r="G28">
            <v>43</v>
          </cell>
          <cell r="H28">
            <v>28.44</v>
          </cell>
          <cell r="I28" t="str">
            <v>SO</v>
          </cell>
          <cell r="J28">
            <v>64.8</v>
          </cell>
          <cell r="K28">
            <v>0</v>
          </cell>
        </row>
        <row r="29">
          <cell r="B29">
            <v>13.783333333333333</v>
          </cell>
          <cell r="C29">
            <v>20.2</v>
          </cell>
          <cell r="D29">
            <v>10.1</v>
          </cell>
          <cell r="E29">
            <v>63.875</v>
          </cell>
          <cell r="F29">
            <v>76</v>
          </cell>
          <cell r="G29">
            <v>45</v>
          </cell>
          <cell r="H29">
            <v>19.079999999999998</v>
          </cell>
          <cell r="I29" t="str">
            <v>SO</v>
          </cell>
          <cell r="J29">
            <v>46.080000000000005</v>
          </cell>
          <cell r="K29">
            <v>0</v>
          </cell>
        </row>
        <row r="30">
          <cell r="B30">
            <v>14.637500000000001</v>
          </cell>
          <cell r="C30">
            <v>20</v>
          </cell>
          <cell r="D30">
            <v>11.1</v>
          </cell>
          <cell r="E30">
            <v>65.833333333333329</v>
          </cell>
          <cell r="F30">
            <v>81</v>
          </cell>
          <cell r="G30">
            <v>47</v>
          </cell>
          <cell r="H30">
            <v>13.68</v>
          </cell>
          <cell r="I30" t="str">
            <v>SO</v>
          </cell>
          <cell r="J30">
            <v>40.680000000000007</v>
          </cell>
          <cell r="K30">
            <v>0</v>
          </cell>
        </row>
        <row r="31">
          <cell r="B31">
            <v>17.766666666666669</v>
          </cell>
          <cell r="C31">
            <v>24.6</v>
          </cell>
          <cell r="D31">
            <v>12.3</v>
          </cell>
          <cell r="E31">
            <v>60.333333333333336</v>
          </cell>
          <cell r="F31">
            <v>81</v>
          </cell>
          <cell r="G31">
            <v>40</v>
          </cell>
          <cell r="H31">
            <v>5.7600000000000007</v>
          </cell>
          <cell r="I31" t="str">
            <v>SO</v>
          </cell>
          <cell r="J31">
            <v>29.16</v>
          </cell>
          <cell r="K31">
            <v>0</v>
          </cell>
        </row>
        <row r="32">
          <cell r="B32">
            <v>20.479166666666668</v>
          </cell>
          <cell r="C32">
            <v>26.9</v>
          </cell>
          <cell r="D32">
            <v>15.4</v>
          </cell>
          <cell r="E32">
            <v>57.083333333333336</v>
          </cell>
          <cell r="F32">
            <v>75</v>
          </cell>
          <cell r="G32">
            <v>43</v>
          </cell>
          <cell r="H32">
            <v>0.36000000000000004</v>
          </cell>
          <cell r="I32" t="str">
            <v>S</v>
          </cell>
          <cell r="J32">
            <v>29.52</v>
          </cell>
          <cell r="K32">
            <v>0</v>
          </cell>
        </row>
        <row r="33">
          <cell r="B33">
            <v>23.858333333333334</v>
          </cell>
          <cell r="C33">
            <v>31.1</v>
          </cell>
          <cell r="D33">
            <v>17.8</v>
          </cell>
          <cell r="E33">
            <v>59.75</v>
          </cell>
          <cell r="F33">
            <v>83</v>
          </cell>
          <cell r="G33">
            <v>31</v>
          </cell>
          <cell r="H33">
            <v>1.08</v>
          </cell>
          <cell r="I33" t="str">
            <v>L</v>
          </cell>
          <cell r="J33">
            <v>21.6</v>
          </cell>
          <cell r="K33">
            <v>0</v>
          </cell>
        </row>
        <row r="34">
          <cell r="B34">
            <v>26.700000000000003</v>
          </cell>
          <cell r="C34">
            <v>33.5</v>
          </cell>
          <cell r="D34">
            <v>21.4</v>
          </cell>
          <cell r="E34">
            <v>49.791666666666664</v>
          </cell>
          <cell r="F34">
            <v>72</v>
          </cell>
          <cell r="G34">
            <v>32</v>
          </cell>
          <cell r="H34">
            <v>0.36000000000000004</v>
          </cell>
          <cell r="I34" t="str">
            <v>SE</v>
          </cell>
          <cell r="J34">
            <v>22.32</v>
          </cell>
          <cell r="K34">
            <v>0</v>
          </cell>
        </row>
        <row r="35">
          <cell r="B35">
            <v>26.466666666666665</v>
          </cell>
          <cell r="C35">
            <v>32.5</v>
          </cell>
          <cell r="D35">
            <v>21.5</v>
          </cell>
          <cell r="E35">
            <v>51.541666666666664</v>
          </cell>
          <cell r="F35">
            <v>72</v>
          </cell>
          <cell r="G35">
            <v>31</v>
          </cell>
          <cell r="H35">
            <v>0</v>
          </cell>
          <cell r="I35" t="str">
            <v>L</v>
          </cell>
          <cell r="J35">
            <v>20.52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22.166666666666668</v>
          </cell>
          <cell r="C5">
            <v>31</v>
          </cell>
          <cell r="D5">
            <v>14.2</v>
          </cell>
          <cell r="E5">
            <v>53.541666666666664</v>
          </cell>
          <cell r="F5">
            <v>82</v>
          </cell>
          <cell r="G5">
            <v>26</v>
          </cell>
          <cell r="H5">
            <v>17.64</v>
          </cell>
          <cell r="I5" t="str">
            <v>NE</v>
          </cell>
          <cell r="J5">
            <v>21.96</v>
          </cell>
          <cell r="K5">
            <v>0</v>
          </cell>
        </row>
        <row r="6">
          <cell r="B6">
            <v>21.862500000000001</v>
          </cell>
          <cell r="C6">
            <v>31</v>
          </cell>
          <cell r="D6">
            <v>13.9</v>
          </cell>
          <cell r="E6">
            <v>53.25</v>
          </cell>
          <cell r="F6">
            <v>82</v>
          </cell>
          <cell r="G6">
            <v>23</v>
          </cell>
          <cell r="H6">
            <v>23.759999999999998</v>
          </cell>
          <cell r="I6" t="str">
            <v>NE</v>
          </cell>
          <cell r="J6">
            <v>39.6</v>
          </cell>
          <cell r="K6">
            <v>0</v>
          </cell>
        </row>
        <row r="7">
          <cell r="B7">
            <v>21.387500000000003</v>
          </cell>
          <cell r="C7">
            <v>29.6</v>
          </cell>
          <cell r="D7">
            <v>15.6</v>
          </cell>
          <cell r="E7">
            <v>54.5</v>
          </cell>
          <cell r="F7">
            <v>70</v>
          </cell>
          <cell r="G7">
            <v>34</v>
          </cell>
          <cell r="H7">
            <v>29.16</v>
          </cell>
          <cell r="I7" t="str">
            <v>N</v>
          </cell>
          <cell r="J7">
            <v>51.84</v>
          </cell>
          <cell r="K7">
            <v>0</v>
          </cell>
        </row>
        <row r="8">
          <cell r="B8">
            <v>22.279166666666665</v>
          </cell>
          <cell r="C8">
            <v>28.7</v>
          </cell>
          <cell r="D8">
            <v>18.5</v>
          </cell>
          <cell r="E8">
            <v>65.375</v>
          </cell>
          <cell r="F8">
            <v>93</v>
          </cell>
          <cell r="G8">
            <v>44</v>
          </cell>
          <cell r="H8">
            <v>29.16</v>
          </cell>
          <cell r="I8" t="str">
            <v>NO</v>
          </cell>
          <cell r="J8">
            <v>47.16</v>
          </cell>
          <cell r="K8">
            <v>0.2</v>
          </cell>
        </row>
        <row r="9">
          <cell r="B9">
            <v>18.587500000000002</v>
          </cell>
          <cell r="C9">
            <v>21.6</v>
          </cell>
          <cell r="D9">
            <v>15</v>
          </cell>
          <cell r="E9">
            <v>86.583333333333329</v>
          </cell>
          <cell r="F9">
            <v>98</v>
          </cell>
          <cell r="G9">
            <v>61</v>
          </cell>
          <cell r="H9">
            <v>15.120000000000001</v>
          </cell>
          <cell r="I9" t="str">
            <v>O</v>
          </cell>
          <cell r="J9">
            <v>27</v>
          </cell>
          <cell r="K9">
            <v>0.8</v>
          </cell>
        </row>
        <row r="10">
          <cell r="B10">
            <v>12.129166666666665</v>
          </cell>
          <cell r="C10">
            <v>19.600000000000001</v>
          </cell>
          <cell r="D10">
            <v>5.0999999999999996</v>
          </cell>
          <cell r="E10">
            <v>50.041666666666664</v>
          </cell>
          <cell r="F10">
            <v>73</v>
          </cell>
          <cell r="G10">
            <v>18</v>
          </cell>
          <cell r="H10">
            <v>18.720000000000002</v>
          </cell>
          <cell r="I10" t="str">
            <v>S</v>
          </cell>
          <cell r="J10">
            <v>33.480000000000004</v>
          </cell>
          <cell r="K10">
            <v>0</v>
          </cell>
        </row>
        <row r="11">
          <cell r="B11">
            <v>11.725</v>
          </cell>
          <cell r="C11">
            <v>23.2</v>
          </cell>
          <cell r="D11">
            <v>1</v>
          </cell>
          <cell r="E11">
            <v>41.166666666666664</v>
          </cell>
          <cell r="F11">
            <v>81</v>
          </cell>
          <cell r="G11">
            <v>14</v>
          </cell>
          <cell r="H11">
            <v>19.8</v>
          </cell>
          <cell r="I11" t="str">
            <v>L</v>
          </cell>
          <cell r="J11">
            <v>37.800000000000004</v>
          </cell>
          <cell r="K11">
            <v>0</v>
          </cell>
        </row>
        <row r="12">
          <cell r="B12">
            <v>16.037499999999998</v>
          </cell>
          <cell r="C12">
            <v>28.3</v>
          </cell>
          <cell r="D12">
            <v>6</v>
          </cell>
          <cell r="E12">
            <v>40.75</v>
          </cell>
          <cell r="F12">
            <v>70</v>
          </cell>
          <cell r="G12">
            <v>15</v>
          </cell>
          <cell r="H12">
            <v>26.64</v>
          </cell>
          <cell r="I12" t="str">
            <v>L</v>
          </cell>
          <cell r="J12">
            <v>33.840000000000003</v>
          </cell>
          <cell r="K12">
            <v>0</v>
          </cell>
        </row>
        <row r="13">
          <cell r="B13">
            <v>19.079166666666662</v>
          </cell>
          <cell r="C13">
            <v>30.7</v>
          </cell>
          <cell r="D13">
            <v>8.6</v>
          </cell>
          <cell r="E13">
            <v>45.208333333333336</v>
          </cell>
          <cell r="F13">
            <v>80</v>
          </cell>
          <cell r="G13">
            <v>14</v>
          </cell>
          <cell r="H13">
            <v>19.8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20.916666666666668</v>
          </cell>
          <cell r="C14">
            <v>30.7</v>
          </cell>
          <cell r="D14">
            <v>12.1</v>
          </cell>
          <cell r="E14">
            <v>42.041666666666664</v>
          </cell>
          <cell r="F14">
            <v>67</v>
          </cell>
          <cell r="G14">
            <v>19</v>
          </cell>
          <cell r="H14">
            <v>19.079999999999998</v>
          </cell>
          <cell r="I14" t="str">
            <v>NE</v>
          </cell>
          <cell r="J14">
            <v>26.28</v>
          </cell>
          <cell r="K14">
            <v>0</v>
          </cell>
        </row>
        <row r="15">
          <cell r="B15">
            <v>20.662499999999998</v>
          </cell>
          <cell r="C15">
            <v>30</v>
          </cell>
          <cell r="D15">
            <v>12.5</v>
          </cell>
          <cell r="E15">
            <v>42.416666666666664</v>
          </cell>
          <cell r="F15">
            <v>70</v>
          </cell>
          <cell r="G15">
            <v>18</v>
          </cell>
          <cell r="H15">
            <v>20.16</v>
          </cell>
          <cell r="I15" t="str">
            <v>NE</v>
          </cell>
          <cell r="J15">
            <v>31.680000000000003</v>
          </cell>
          <cell r="K15">
            <v>0</v>
          </cell>
        </row>
        <row r="16">
          <cell r="B16">
            <v>20.687499999999996</v>
          </cell>
          <cell r="C16">
            <v>30.2</v>
          </cell>
          <cell r="D16">
            <v>13.3</v>
          </cell>
          <cell r="E16">
            <v>40.541666666666664</v>
          </cell>
          <cell r="F16">
            <v>60</v>
          </cell>
          <cell r="G16">
            <v>19</v>
          </cell>
          <cell r="H16">
            <v>19.440000000000001</v>
          </cell>
          <cell r="I16" t="str">
            <v>NE</v>
          </cell>
          <cell r="J16">
            <v>34.200000000000003</v>
          </cell>
          <cell r="K16">
            <v>0</v>
          </cell>
        </row>
        <row r="17">
          <cell r="B17">
            <v>21.987500000000001</v>
          </cell>
          <cell r="C17">
            <v>31.5</v>
          </cell>
          <cell r="D17">
            <v>13</v>
          </cell>
          <cell r="E17">
            <v>43.583333333333336</v>
          </cell>
          <cell r="F17">
            <v>73</v>
          </cell>
          <cell r="G17">
            <v>19</v>
          </cell>
          <cell r="H17">
            <v>16.2</v>
          </cell>
          <cell r="I17" t="str">
            <v>NE</v>
          </cell>
          <cell r="J17">
            <v>30.6</v>
          </cell>
          <cell r="K17">
            <v>0</v>
          </cell>
        </row>
        <row r="18">
          <cell r="B18">
            <v>23.100000000000005</v>
          </cell>
          <cell r="C18">
            <v>32.6</v>
          </cell>
          <cell r="D18">
            <v>16</v>
          </cell>
          <cell r="E18">
            <v>45.875</v>
          </cell>
          <cell r="F18">
            <v>72</v>
          </cell>
          <cell r="G18">
            <v>17</v>
          </cell>
          <cell r="H18">
            <v>16.920000000000002</v>
          </cell>
          <cell r="I18" t="str">
            <v>NE</v>
          </cell>
          <cell r="J18">
            <v>30.6</v>
          </cell>
          <cell r="K18">
            <v>0</v>
          </cell>
        </row>
        <row r="19">
          <cell r="B19">
            <v>23.366666666666671</v>
          </cell>
          <cell r="C19">
            <v>32.200000000000003</v>
          </cell>
          <cell r="D19">
            <v>15.3</v>
          </cell>
          <cell r="E19">
            <v>48.208333333333336</v>
          </cell>
          <cell r="F19">
            <v>80</v>
          </cell>
          <cell r="G19">
            <v>21</v>
          </cell>
          <cell r="H19">
            <v>19.8</v>
          </cell>
          <cell r="I19" t="str">
            <v>NE</v>
          </cell>
          <cell r="J19">
            <v>37.800000000000004</v>
          </cell>
          <cell r="K19">
            <v>0</v>
          </cell>
        </row>
        <row r="20">
          <cell r="B20">
            <v>21.299999999999994</v>
          </cell>
          <cell r="C20">
            <v>28.6</v>
          </cell>
          <cell r="D20">
            <v>15.7</v>
          </cell>
          <cell r="E20">
            <v>59.166666666666664</v>
          </cell>
          <cell r="F20">
            <v>84</v>
          </cell>
          <cell r="G20">
            <v>35</v>
          </cell>
          <cell r="H20">
            <v>19.079999999999998</v>
          </cell>
          <cell r="I20" t="str">
            <v>L</v>
          </cell>
          <cell r="J20">
            <v>31.319999999999997</v>
          </cell>
          <cell r="K20">
            <v>0</v>
          </cell>
        </row>
        <row r="21">
          <cell r="B21">
            <v>20.3</v>
          </cell>
          <cell r="C21">
            <v>29.6</v>
          </cell>
          <cell r="D21">
            <v>14.1</v>
          </cell>
          <cell r="E21">
            <v>67.791666666666671</v>
          </cell>
          <cell r="F21">
            <v>92</v>
          </cell>
          <cell r="G21">
            <v>35</v>
          </cell>
          <cell r="H21">
            <v>16.920000000000002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20.783333333333328</v>
          </cell>
          <cell r="C22">
            <v>31.2</v>
          </cell>
          <cell r="D22">
            <v>13.2</v>
          </cell>
          <cell r="E22">
            <v>44.75</v>
          </cell>
          <cell r="F22">
            <v>70</v>
          </cell>
          <cell r="G22">
            <v>19</v>
          </cell>
          <cell r="H22">
            <v>26.64</v>
          </cell>
          <cell r="I22" t="str">
            <v>NE</v>
          </cell>
          <cell r="J22">
            <v>37.800000000000004</v>
          </cell>
          <cell r="K22">
            <v>0</v>
          </cell>
        </row>
        <row r="23">
          <cell r="B23">
            <v>22.545833333333334</v>
          </cell>
          <cell r="C23">
            <v>32.5</v>
          </cell>
          <cell r="D23">
            <v>14.7</v>
          </cell>
          <cell r="E23">
            <v>42.666666666666664</v>
          </cell>
          <cell r="F23">
            <v>67</v>
          </cell>
          <cell r="G23">
            <v>19</v>
          </cell>
          <cell r="H23">
            <v>23.400000000000002</v>
          </cell>
          <cell r="I23" t="str">
            <v>NE</v>
          </cell>
          <cell r="J23">
            <v>34.92</v>
          </cell>
          <cell r="K23">
            <v>0</v>
          </cell>
        </row>
        <row r="24">
          <cell r="B24">
            <v>22.529166666666665</v>
          </cell>
          <cell r="C24">
            <v>30.3</v>
          </cell>
          <cell r="D24">
            <v>15.7</v>
          </cell>
          <cell r="E24">
            <v>50.083333333333336</v>
          </cell>
          <cell r="F24">
            <v>74</v>
          </cell>
          <cell r="G24">
            <v>27</v>
          </cell>
          <cell r="H24">
            <v>20.16</v>
          </cell>
          <cell r="I24" t="str">
            <v>NE</v>
          </cell>
          <cell r="J24">
            <v>31.319999999999997</v>
          </cell>
          <cell r="K24">
            <v>0</v>
          </cell>
        </row>
        <row r="25">
          <cell r="B25">
            <v>21.254166666666674</v>
          </cell>
          <cell r="C25">
            <v>28.4</v>
          </cell>
          <cell r="D25">
            <v>14.4</v>
          </cell>
          <cell r="E25">
            <v>48.708333333333336</v>
          </cell>
          <cell r="F25">
            <v>74</v>
          </cell>
          <cell r="G25">
            <v>26</v>
          </cell>
          <cell r="H25">
            <v>29.52</v>
          </cell>
          <cell r="I25" t="str">
            <v>NE</v>
          </cell>
          <cell r="J25">
            <v>51.480000000000004</v>
          </cell>
          <cell r="K25">
            <v>0</v>
          </cell>
        </row>
        <row r="26">
          <cell r="B26">
            <v>21.345833333333331</v>
          </cell>
          <cell r="C26">
            <v>30.5</v>
          </cell>
          <cell r="D26">
            <v>15.6</v>
          </cell>
          <cell r="E26">
            <v>51.375</v>
          </cell>
          <cell r="F26">
            <v>71</v>
          </cell>
          <cell r="G26">
            <v>25</v>
          </cell>
          <cell r="H26">
            <v>24.48</v>
          </cell>
          <cell r="I26" t="str">
            <v>NE</v>
          </cell>
          <cell r="J26">
            <v>39.6</v>
          </cell>
          <cell r="K26">
            <v>0</v>
          </cell>
        </row>
        <row r="27">
          <cell r="B27">
            <v>21.787499999999998</v>
          </cell>
          <cell r="C27">
            <v>30.5</v>
          </cell>
          <cell r="D27">
            <v>14</v>
          </cell>
          <cell r="E27">
            <v>50.75</v>
          </cell>
          <cell r="F27">
            <v>80</v>
          </cell>
          <cell r="G27">
            <v>24</v>
          </cell>
          <cell r="H27">
            <v>18</v>
          </cell>
          <cell r="I27" t="str">
            <v>NE</v>
          </cell>
          <cell r="J27">
            <v>33.480000000000004</v>
          </cell>
          <cell r="K27">
            <v>0</v>
          </cell>
        </row>
        <row r="28">
          <cell r="B28">
            <v>22.266666666666666</v>
          </cell>
          <cell r="C28">
            <v>31.2</v>
          </cell>
          <cell r="D28">
            <v>14.9</v>
          </cell>
          <cell r="E28">
            <v>46.458333333333336</v>
          </cell>
          <cell r="F28">
            <v>71</v>
          </cell>
          <cell r="G28">
            <v>22</v>
          </cell>
          <cell r="H28">
            <v>17.28</v>
          </cell>
          <cell r="I28" t="str">
            <v>NE</v>
          </cell>
          <cell r="J28">
            <v>44.28</v>
          </cell>
          <cell r="K28">
            <v>0</v>
          </cell>
        </row>
        <row r="29">
          <cell r="B29">
            <v>19.854166666666664</v>
          </cell>
          <cell r="C29">
            <v>30.7</v>
          </cell>
          <cell r="D29">
            <v>12.9</v>
          </cell>
          <cell r="E29">
            <v>65.708333333333329</v>
          </cell>
          <cell r="F29">
            <v>96</v>
          </cell>
          <cell r="G29">
            <v>24</v>
          </cell>
          <cell r="H29">
            <v>23.040000000000003</v>
          </cell>
          <cell r="I29" t="str">
            <v>O</v>
          </cell>
          <cell r="J29">
            <v>33.840000000000003</v>
          </cell>
          <cell r="K29">
            <v>0</v>
          </cell>
        </row>
        <row r="30">
          <cell r="B30">
            <v>21.120833333333334</v>
          </cell>
          <cell r="C30">
            <v>31.1</v>
          </cell>
          <cell r="D30">
            <v>13</v>
          </cell>
          <cell r="E30">
            <v>62.5</v>
          </cell>
          <cell r="F30">
            <v>95</v>
          </cell>
          <cell r="G30">
            <v>26</v>
          </cell>
          <cell r="H30">
            <v>12.6</v>
          </cell>
          <cell r="I30" t="str">
            <v>O</v>
          </cell>
          <cell r="J30">
            <v>21.96</v>
          </cell>
          <cell r="K30">
            <v>0</v>
          </cell>
        </row>
        <row r="31">
          <cell r="B31">
            <v>21.333333333333332</v>
          </cell>
          <cell r="C31">
            <v>30.2</v>
          </cell>
          <cell r="D31">
            <v>14.2</v>
          </cell>
          <cell r="E31">
            <v>59.125</v>
          </cell>
          <cell r="F31">
            <v>93</v>
          </cell>
          <cell r="G31">
            <v>24</v>
          </cell>
          <cell r="H31">
            <v>15.120000000000001</v>
          </cell>
          <cell r="I31" t="str">
            <v>SE</v>
          </cell>
          <cell r="J31">
            <v>29.880000000000003</v>
          </cell>
          <cell r="K31">
            <v>0</v>
          </cell>
        </row>
        <row r="32">
          <cell r="B32">
            <v>21.341666666666665</v>
          </cell>
          <cell r="C32">
            <v>28.9</v>
          </cell>
          <cell r="D32">
            <v>14.7</v>
          </cell>
          <cell r="E32">
            <v>49.916666666666664</v>
          </cell>
          <cell r="F32">
            <v>83</v>
          </cell>
          <cell r="G32">
            <v>22</v>
          </cell>
          <cell r="H32">
            <v>24.48</v>
          </cell>
          <cell r="I32" t="str">
            <v>L</v>
          </cell>
          <cell r="J32">
            <v>38.159999999999997</v>
          </cell>
          <cell r="K32">
            <v>0</v>
          </cell>
        </row>
        <row r="33">
          <cell r="B33">
            <v>21.3125</v>
          </cell>
          <cell r="C33">
            <v>30.9</v>
          </cell>
          <cell r="D33">
            <v>13.7</v>
          </cell>
          <cell r="E33">
            <v>42.791666666666664</v>
          </cell>
          <cell r="F33">
            <v>65</v>
          </cell>
          <cell r="G33">
            <v>20</v>
          </cell>
          <cell r="H33">
            <v>18</v>
          </cell>
          <cell r="I33" t="str">
            <v>NE</v>
          </cell>
          <cell r="J33">
            <v>34.200000000000003</v>
          </cell>
          <cell r="K33">
            <v>0</v>
          </cell>
        </row>
        <row r="34">
          <cell r="B34">
            <v>22.216666666666665</v>
          </cell>
          <cell r="C34">
            <v>31.7</v>
          </cell>
          <cell r="D34">
            <v>13.5</v>
          </cell>
          <cell r="E34">
            <v>43.5</v>
          </cell>
          <cell r="F34">
            <v>73</v>
          </cell>
          <cell r="G34">
            <v>20</v>
          </cell>
          <cell r="H34">
            <v>20.16</v>
          </cell>
          <cell r="I34" t="str">
            <v>NE</v>
          </cell>
          <cell r="J34">
            <v>33.840000000000003</v>
          </cell>
          <cell r="K34">
            <v>0</v>
          </cell>
        </row>
        <row r="35">
          <cell r="B35">
            <v>22.883333333333329</v>
          </cell>
          <cell r="C35">
            <v>31.4</v>
          </cell>
          <cell r="D35">
            <v>15</v>
          </cell>
          <cell r="E35">
            <v>41.083333333333336</v>
          </cell>
          <cell r="F35">
            <v>70</v>
          </cell>
          <cell r="G35">
            <v>19</v>
          </cell>
          <cell r="H35">
            <v>17.28</v>
          </cell>
          <cell r="I35" t="str">
            <v>L</v>
          </cell>
          <cell r="J35">
            <v>29.52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24.295833333333331</v>
          </cell>
          <cell r="C5">
            <v>34</v>
          </cell>
          <cell r="D5">
            <v>18.100000000000001</v>
          </cell>
          <cell r="E5">
            <v>63.208333333333336</v>
          </cell>
          <cell r="F5">
            <v>85</v>
          </cell>
          <cell r="G5">
            <v>31</v>
          </cell>
          <cell r="H5">
            <v>4.6800000000000006</v>
          </cell>
          <cell r="I5" t="str">
            <v>O</v>
          </cell>
          <cell r="J5">
            <v>19.079999999999998</v>
          </cell>
          <cell r="K5" t="str">
            <v>*</v>
          </cell>
        </row>
        <row r="6">
          <cell r="B6">
            <v>23.912499999999998</v>
          </cell>
          <cell r="C6">
            <v>31.4</v>
          </cell>
          <cell r="D6">
            <v>18.3</v>
          </cell>
          <cell r="E6">
            <v>70.25</v>
          </cell>
          <cell r="F6">
            <v>89</v>
          </cell>
          <cell r="G6">
            <v>39</v>
          </cell>
          <cell r="H6">
            <v>17.64</v>
          </cell>
          <cell r="I6" t="str">
            <v>NO</v>
          </cell>
          <cell r="J6">
            <v>33.840000000000003</v>
          </cell>
          <cell r="K6" t="str">
            <v>*</v>
          </cell>
        </row>
        <row r="7">
          <cell r="B7">
            <v>23.645833333333332</v>
          </cell>
          <cell r="C7">
            <v>32.299999999999997</v>
          </cell>
          <cell r="D7">
            <v>17.100000000000001</v>
          </cell>
          <cell r="E7">
            <v>66.166666666666671</v>
          </cell>
          <cell r="F7">
            <v>85</v>
          </cell>
          <cell r="G7">
            <v>39</v>
          </cell>
          <cell r="H7">
            <v>17.28</v>
          </cell>
          <cell r="I7" t="str">
            <v>NO</v>
          </cell>
          <cell r="J7">
            <v>37.800000000000004</v>
          </cell>
          <cell r="K7" t="str">
            <v>*</v>
          </cell>
        </row>
        <row r="8">
          <cell r="B8">
            <v>22.854166666666661</v>
          </cell>
          <cell r="C8">
            <v>27.5</v>
          </cell>
          <cell r="D8">
            <v>19.100000000000001</v>
          </cell>
          <cell r="E8">
            <v>75.833333333333329</v>
          </cell>
          <cell r="F8">
            <v>86</v>
          </cell>
          <cell r="G8">
            <v>50</v>
          </cell>
          <cell r="H8">
            <v>14.4</v>
          </cell>
          <cell r="I8" t="str">
            <v>NO</v>
          </cell>
          <cell r="J8">
            <v>27.36</v>
          </cell>
          <cell r="K8" t="str">
            <v>*</v>
          </cell>
        </row>
        <row r="9">
          <cell r="B9">
            <v>19.758333333333336</v>
          </cell>
          <cell r="C9">
            <v>22.3</v>
          </cell>
          <cell r="D9">
            <v>17.8</v>
          </cell>
          <cell r="E9">
            <v>80.083333333333329</v>
          </cell>
          <cell r="F9">
            <v>87</v>
          </cell>
          <cell r="G9">
            <v>68</v>
          </cell>
          <cell r="H9">
            <v>15.48</v>
          </cell>
          <cell r="I9" t="str">
            <v>SO</v>
          </cell>
          <cell r="J9">
            <v>25.56</v>
          </cell>
          <cell r="K9" t="str">
            <v>*</v>
          </cell>
        </row>
        <row r="10">
          <cell r="B10">
            <v>15.733333333333334</v>
          </cell>
          <cell r="C10">
            <v>22.3</v>
          </cell>
          <cell r="D10">
            <v>10.7</v>
          </cell>
          <cell r="E10">
            <v>46.458333333333336</v>
          </cell>
          <cell r="F10">
            <v>68</v>
          </cell>
          <cell r="G10">
            <v>23</v>
          </cell>
          <cell r="H10">
            <v>16.559999999999999</v>
          </cell>
          <cell r="I10" t="str">
            <v>SE</v>
          </cell>
          <cell r="J10">
            <v>43.92</v>
          </cell>
          <cell r="K10" t="str">
            <v>*</v>
          </cell>
        </row>
        <row r="11">
          <cell r="B11">
            <v>12.954166666666667</v>
          </cell>
          <cell r="C11">
            <v>23.6</v>
          </cell>
          <cell r="D11">
            <v>3.2</v>
          </cell>
          <cell r="E11">
            <v>45.25</v>
          </cell>
          <cell r="F11">
            <v>66</v>
          </cell>
          <cell r="G11">
            <v>23</v>
          </cell>
          <cell r="H11">
            <v>15.48</v>
          </cell>
          <cell r="I11" t="str">
            <v>SE</v>
          </cell>
          <cell r="J11">
            <v>32.04</v>
          </cell>
          <cell r="K11" t="str">
            <v>*</v>
          </cell>
        </row>
        <row r="12">
          <cell r="B12">
            <v>15.787500000000001</v>
          </cell>
          <cell r="C12">
            <v>28.7</v>
          </cell>
          <cell r="D12">
            <v>6.5</v>
          </cell>
          <cell r="E12">
            <v>44.125</v>
          </cell>
          <cell r="F12">
            <v>68</v>
          </cell>
          <cell r="G12">
            <v>18</v>
          </cell>
          <cell r="H12">
            <v>7.2</v>
          </cell>
          <cell r="I12" t="str">
            <v>SE</v>
          </cell>
          <cell r="J12">
            <v>17.28</v>
          </cell>
          <cell r="K12" t="str">
            <v>*</v>
          </cell>
        </row>
        <row r="13">
          <cell r="B13">
            <v>18.108333333333331</v>
          </cell>
          <cell r="C13">
            <v>31.8</v>
          </cell>
          <cell r="D13">
            <v>7.5</v>
          </cell>
          <cell r="E13">
            <v>47.916666666666664</v>
          </cell>
          <cell r="F13">
            <v>76</v>
          </cell>
          <cell r="G13">
            <v>23</v>
          </cell>
          <cell r="H13">
            <v>5.7600000000000007</v>
          </cell>
          <cell r="I13" t="str">
            <v>L</v>
          </cell>
          <cell r="J13">
            <v>16.559999999999999</v>
          </cell>
          <cell r="K13" t="str">
            <v>*</v>
          </cell>
        </row>
        <row r="14">
          <cell r="B14">
            <v>19.991666666666664</v>
          </cell>
          <cell r="C14">
            <v>33.1</v>
          </cell>
          <cell r="D14">
            <v>9.6</v>
          </cell>
          <cell r="E14">
            <v>51.125</v>
          </cell>
          <cell r="F14">
            <v>79</v>
          </cell>
          <cell r="G14">
            <v>21</v>
          </cell>
          <cell r="H14">
            <v>5.7600000000000007</v>
          </cell>
          <cell r="I14" t="str">
            <v>L</v>
          </cell>
          <cell r="J14">
            <v>17.28</v>
          </cell>
          <cell r="K14" t="str">
            <v>*</v>
          </cell>
        </row>
        <row r="15">
          <cell r="B15">
            <v>20.945833333333333</v>
          </cell>
          <cell r="C15">
            <v>32.6</v>
          </cell>
          <cell r="D15">
            <v>11.1</v>
          </cell>
          <cell r="E15">
            <v>51.708333333333336</v>
          </cell>
          <cell r="F15">
            <v>80</v>
          </cell>
          <cell r="G15">
            <v>23</v>
          </cell>
          <cell r="H15">
            <v>6.84</v>
          </cell>
          <cell r="I15" t="str">
            <v>L</v>
          </cell>
          <cell r="J15">
            <v>21.6</v>
          </cell>
          <cell r="K15" t="str">
            <v>*</v>
          </cell>
        </row>
        <row r="16">
          <cell r="B16">
            <v>20.904166666666665</v>
          </cell>
          <cell r="C16">
            <v>32.9</v>
          </cell>
          <cell r="D16">
            <v>11.1</v>
          </cell>
          <cell r="E16">
            <v>52.625</v>
          </cell>
          <cell r="F16">
            <v>81</v>
          </cell>
          <cell r="G16">
            <v>22</v>
          </cell>
          <cell r="H16">
            <v>11.16</v>
          </cell>
          <cell r="I16" t="str">
            <v>SE</v>
          </cell>
          <cell r="J16">
            <v>27</v>
          </cell>
          <cell r="K16" t="str">
            <v>*</v>
          </cell>
        </row>
        <row r="17">
          <cell r="B17">
            <v>21.629166666666663</v>
          </cell>
          <cell r="C17">
            <v>34</v>
          </cell>
          <cell r="D17">
            <v>12.6</v>
          </cell>
          <cell r="E17">
            <v>52.25</v>
          </cell>
          <cell r="F17">
            <v>80</v>
          </cell>
          <cell r="G17">
            <v>22</v>
          </cell>
          <cell r="H17">
            <v>10.8</v>
          </cell>
          <cell r="I17" t="str">
            <v>L</v>
          </cell>
          <cell r="J17">
            <v>28.8</v>
          </cell>
          <cell r="K17" t="str">
            <v>*</v>
          </cell>
        </row>
        <row r="18">
          <cell r="B18">
            <v>22.116666666666664</v>
          </cell>
          <cell r="C18">
            <v>33.200000000000003</v>
          </cell>
          <cell r="D18">
            <v>16.8</v>
          </cell>
          <cell r="E18">
            <v>54.291666666666664</v>
          </cell>
          <cell r="F18">
            <v>73</v>
          </cell>
          <cell r="G18">
            <v>25</v>
          </cell>
          <cell r="H18">
            <v>3.9600000000000004</v>
          </cell>
          <cell r="I18" t="str">
            <v>NO</v>
          </cell>
          <cell r="J18">
            <v>14.04</v>
          </cell>
          <cell r="K18" t="str">
            <v>*</v>
          </cell>
        </row>
        <row r="19">
          <cell r="B19">
            <v>23.379166666666666</v>
          </cell>
          <cell r="C19">
            <v>34.5</v>
          </cell>
          <cell r="D19">
            <v>14.8</v>
          </cell>
          <cell r="E19">
            <v>54.541666666666664</v>
          </cell>
          <cell r="F19">
            <v>80</v>
          </cell>
          <cell r="G19">
            <v>25</v>
          </cell>
          <cell r="H19">
            <v>12.6</v>
          </cell>
          <cell r="I19" t="str">
            <v>O</v>
          </cell>
          <cell r="J19">
            <v>28.8</v>
          </cell>
          <cell r="K19" t="str">
            <v>*</v>
          </cell>
        </row>
        <row r="20">
          <cell r="B20">
            <v>24.954166666666666</v>
          </cell>
          <cell r="C20">
            <v>30.5</v>
          </cell>
          <cell r="D20">
            <v>18.600000000000001</v>
          </cell>
          <cell r="E20">
            <v>53.458333333333336</v>
          </cell>
          <cell r="F20">
            <v>72</v>
          </cell>
          <cell r="G20">
            <v>36</v>
          </cell>
          <cell r="H20">
            <v>10.44</v>
          </cell>
          <cell r="I20" t="str">
            <v>SE</v>
          </cell>
          <cell r="J20">
            <v>24.840000000000003</v>
          </cell>
          <cell r="K20" t="str">
            <v>*</v>
          </cell>
        </row>
        <row r="21">
          <cell r="B21">
            <v>23.016666666666662</v>
          </cell>
          <cell r="C21">
            <v>31.5</v>
          </cell>
          <cell r="D21">
            <v>16.100000000000001</v>
          </cell>
          <cell r="E21">
            <v>61.416666666666664</v>
          </cell>
          <cell r="F21">
            <v>82</v>
          </cell>
          <cell r="G21">
            <v>36</v>
          </cell>
          <cell r="H21">
            <v>11.520000000000001</v>
          </cell>
          <cell r="I21" t="str">
            <v>SE</v>
          </cell>
          <cell r="J21">
            <v>25.2</v>
          </cell>
          <cell r="K21" t="str">
            <v>*</v>
          </cell>
        </row>
        <row r="22">
          <cell r="B22">
            <v>23.487500000000001</v>
          </cell>
          <cell r="C22">
            <v>33.200000000000003</v>
          </cell>
          <cell r="D22">
            <v>14.8</v>
          </cell>
          <cell r="E22">
            <v>48.958333333333336</v>
          </cell>
          <cell r="F22">
            <v>69</v>
          </cell>
          <cell r="G22">
            <v>27</v>
          </cell>
          <cell r="H22">
            <v>8.64</v>
          </cell>
          <cell r="I22" t="str">
            <v>SE</v>
          </cell>
          <cell r="J22">
            <v>22.32</v>
          </cell>
          <cell r="K22" t="str">
            <v>*</v>
          </cell>
        </row>
        <row r="23">
          <cell r="B23">
            <v>24.841666666666669</v>
          </cell>
          <cell r="C23">
            <v>35.5</v>
          </cell>
          <cell r="D23">
            <v>16.8</v>
          </cell>
          <cell r="E23">
            <v>44.5</v>
          </cell>
          <cell r="F23">
            <v>63</v>
          </cell>
          <cell r="G23">
            <v>22</v>
          </cell>
          <cell r="H23">
            <v>8.64</v>
          </cell>
          <cell r="I23" t="str">
            <v>SE</v>
          </cell>
          <cell r="J23">
            <v>20.16</v>
          </cell>
          <cell r="K23" t="str">
            <v>*</v>
          </cell>
        </row>
        <row r="24">
          <cell r="B24">
            <v>27.194444444444443</v>
          </cell>
          <cell r="C24">
            <v>33.6</v>
          </cell>
          <cell r="D24">
            <v>20.2</v>
          </cell>
          <cell r="E24">
            <v>44.222222222222221</v>
          </cell>
          <cell r="F24">
            <v>72</v>
          </cell>
          <cell r="G24">
            <v>27</v>
          </cell>
          <cell r="H24">
            <v>8.2799999999999994</v>
          </cell>
          <cell r="I24" t="str">
            <v>L</v>
          </cell>
          <cell r="J24">
            <v>26.28</v>
          </cell>
          <cell r="K24" t="str">
            <v>*</v>
          </cell>
        </row>
        <row r="25">
          <cell r="B25">
            <v>25.317647058823535</v>
          </cell>
          <cell r="C25">
            <v>30.5</v>
          </cell>
          <cell r="D25">
            <v>19.7</v>
          </cell>
          <cell r="E25">
            <v>48.058823529411768</v>
          </cell>
          <cell r="F25">
            <v>79</v>
          </cell>
          <cell r="G25">
            <v>27</v>
          </cell>
          <cell r="H25">
            <v>12.24</v>
          </cell>
          <cell r="I25" t="str">
            <v>N</v>
          </cell>
          <cell r="J25">
            <v>36.36</v>
          </cell>
          <cell r="K25" t="str">
            <v>*</v>
          </cell>
        </row>
        <row r="26">
          <cell r="B26">
            <v>29.283333333333335</v>
          </cell>
          <cell r="C26">
            <v>34.1</v>
          </cell>
          <cell r="D26">
            <v>17.399999999999999</v>
          </cell>
          <cell r="E26">
            <v>41.166666666666664</v>
          </cell>
          <cell r="F26">
            <v>80</v>
          </cell>
          <cell r="G26">
            <v>27</v>
          </cell>
          <cell r="H26">
            <v>11.879999999999999</v>
          </cell>
          <cell r="I26" t="str">
            <v>NO</v>
          </cell>
          <cell r="J26">
            <v>34.92</v>
          </cell>
          <cell r="K26" t="str">
            <v>*</v>
          </cell>
        </row>
        <row r="27">
          <cell r="B27">
            <v>29.754545454545461</v>
          </cell>
          <cell r="C27">
            <v>34.200000000000003</v>
          </cell>
          <cell r="D27">
            <v>19.899999999999999</v>
          </cell>
          <cell r="E27">
            <v>36.727272727272727</v>
          </cell>
          <cell r="F27">
            <v>81</v>
          </cell>
          <cell r="G27">
            <v>21</v>
          </cell>
          <cell r="H27">
            <v>10.44</v>
          </cell>
          <cell r="I27" t="str">
            <v>L</v>
          </cell>
          <cell r="J27">
            <v>23.400000000000002</v>
          </cell>
          <cell r="K27" t="str">
            <v>*</v>
          </cell>
        </row>
        <row r="28">
          <cell r="B28">
            <v>24.578571428571426</v>
          </cell>
          <cell r="C28">
            <v>30.5</v>
          </cell>
          <cell r="D28">
            <v>14.9</v>
          </cell>
          <cell r="E28">
            <v>52.428571428571431</v>
          </cell>
          <cell r="F28">
            <v>80</v>
          </cell>
          <cell r="G28">
            <v>32</v>
          </cell>
          <cell r="H28">
            <v>18</v>
          </cell>
          <cell r="I28" t="str">
            <v>O</v>
          </cell>
          <cell r="J28">
            <v>28.44</v>
          </cell>
          <cell r="K28" t="str">
            <v>*</v>
          </cell>
        </row>
        <row r="29">
          <cell r="B29">
            <v>17.788235294117648</v>
          </cell>
          <cell r="C29">
            <v>21.6</v>
          </cell>
          <cell r="D29">
            <v>13.4</v>
          </cell>
          <cell r="E29">
            <v>74.647058823529406</v>
          </cell>
          <cell r="F29">
            <v>86</v>
          </cell>
          <cell r="G29">
            <v>64</v>
          </cell>
          <cell r="H29">
            <v>13.68</v>
          </cell>
          <cell r="I29" t="str">
            <v>O</v>
          </cell>
          <cell r="J29">
            <v>29.880000000000003</v>
          </cell>
          <cell r="K29" t="str">
            <v>*</v>
          </cell>
        </row>
        <row r="30">
          <cell r="B30">
            <v>21.161538461538463</v>
          </cell>
          <cell r="C30">
            <v>26.6</v>
          </cell>
          <cell r="D30">
            <v>13.9</v>
          </cell>
          <cell r="E30">
            <v>67.538461538461533</v>
          </cell>
          <cell r="F30">
            <v>89</v>
          </cell>
          <cell r="G30">
            <v>51</v>
          </cell>
          <cell r="H30">
            <v>13.68</v>
          </cell>
          <cell r="I30" t="str">
            <v>NO</v>
          </cell>
          <cell r="J30">
            <v>27</v>
          </cell>
          <cell r="K30" t="str">
            <v>*</v>
          </cell>
        </row>
        <row r="31">
          <cell r="B31">
            <v>22.31818181818182</v>
          </cell>
          <cell r="C31">
            <v>31.3</v>
          </cell>
          <cell r="D31">
            <v>14.1</v>
          </cell>
          <cell r="E31">
            <v>62.909090909090907</v>
          </cell>
          <cell r="F31">
            <v>85</v>
          </cell>
          <cell r="G31">
            <v>36</v>
          </cell>
          <cell r="H31">
            <v>13.68</v>
          </cell>
          <cell r="I31" t="str">
            <v>SE</v>
          </cell>
          <cell r="J31">
            <v>28.44</v>
          </cell>
          <cell r="K31" t="str">
            <v>*</v>
          </cell>
        </row>
        <row r="32">
          <cell r="B32">
            <v>24.209523809523809</v>
          </cell>
          <cell r="C32">
            <v>32.4</v>
          </cell>
          <cell r="D32">
            <v>16.2</v>
          </cell>
          <cell r="E32">
            <v>52.571428571428569</v>
          </cell>
          <cell r="F32">
            <v>82</v>
          </cell>
          <cell r="G32">
            <v>24</v>
          </cell>
          <cell r="H32">
            <v>9</v>
          </cell>
          <cell r="I32" t="str">
            <v>SE</v>
          </cell>
          <cell r="J32">
            <v>29.880000000000003</v>
          </cell>
          <cell r="K32" t="str">
            <v>*</v>
          </cell>
        </row>
        <row r="33">
          <cell r="B33">
            <v>28.7</v>
          </cell>
          <cell r="C33">
            <v>33.700000000000003</v>
          </cell>
          <cell r="D33">
            <v>13</v>
          </cell>
          <cell r="E33">
            <v>40.6</v>
          </cell>
          <cell r="F33">
            <v>81</v>
          </cell>
          <cell r="G33">
            <v>23</v>
          </cell>
          <cell r="H33">
            <v>13.32</v>
          </cell>
          <cell r="I33" t="str">
            <v>O</v>
          </cell>
          <cell r="J33">
            <v>28.8</v>
          </cell>
          <cell r="K33" t="str">
            <v>*</v>
          </cell>
        </row>
        <row r="34">
          <cell r="B34">
            <v>29.809090909090912</v>
          </cell>
          <cell r="C34">
            <v>34.6</v>
          </cell>
          <cell r="D34">
            <v>15.5</v>
          </cell>
          <cell r="E34">
            <v>38</v>
          </cell>
          <cell r="F34">
            <v>78</v>
          </cell>
          <cell r="G34">
            <v>22</v>
          </cell>
          <cell r="H34">
            <v>11.520000000000001</v>
          </cell>
          <cell r="I34" t="str">
            <v>SO</v>
          </cell>
          <cell r="J34">
            <v>25.2</v>
          </cell>
          <cell r="K34" t="str">
            <v>*</v>
          </cell>
        </row>
        <row r="35">
          <cell r="B35">
            <v>30.144444444444446</v>
          </cell>
          <cell r="C35">
            <v>34.700000000000003</v>
          </cell>
          <cell r="D35">
            <v>15.7</v>
          </cell>
          <cell r="E35">
            <v>40.222222222222221</v>
          </cell>
          <cell r="F35">
            <v>81</v>
          </cell>
          <cell r="G35">
            <v>19</v>
          </cell>
          <cell r="H35">
            <v>10.44</v>
          </cell>
          <cell r="I35" t="str">
            <v>SE</v>
          </cell>
          <cell r="J35">
            <v>29.880000000000003</v>
          </cell>
          <cell r="K35" t="str">
            <v>*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23.787500000000005</v>
          </cell>
          <cell r="C5">
            <v>31.2</v>
          </cell>
          <cell r="D5">
            <v>18.899999999999999</v>
          </cell>
          <cell r="E5">
            <v>67.291666666666671</v>
          </cell>
          <cell r="F5">
            <v>89</v>
          </cell>
          <cell r="G5">
            <v>38</v>
          </cell>
          <cell r="H5">
            <v>17.64</v>
          </cell>
          <cell r="I5" t="str">
            <v>L</v>
          </cell>
          <cell r="J5">
            <v>33.119999999999997</v>
          </cell>
          <cell r="K5">
            <v>0</v>
          </cell>
        </row>
        <row r="6">
          <cell r="B6">
            <v>19.233333333333334</v>
          </cell>
          <cell r="C6">
            <v>23.8</v>
          </cell>
          <cell r="D6">
            <v>17.3</v>
          </cell>
          <cell r="E6">
            <v>90.25</v>
          </cell>
          <cell r="F6">
            <v>98</v>
          </cell>
          <cell r="G6">
            <v>70</v>
          </cell>
          <cell r="H6">
            <v>12.6</v>
          </cell>
          <cell r="I6" t="str">
            <v>SO</v>
          </cell>
          <cell r="J6">
            <v>22.68</v>
          </cell>
          <cell r="K6">
            <v>0.2</v>
          </cell>
        </row>
        <row r="7">
          <cell r="B7">
            <v>19.658333333333339</v>
          </cell>
          <cell r="C7">
            <v>26.8</v>
          </cell>
          <cell r="D7">
            <v>16.899999999999999</v>
          </cell>
          <cell r="E7">
            <v>86.458333333333329</v>
          </cell>
          <cell r="F7">
            <v>96</v>
          </cell>
          <cell r="G7">
            <v>60</v>
          </cell>
          <cell r="H7">
            <v>18.720000000000002</v>
          </cell>
          <cell r="I7" t="str">
            <v>S</v>
          </cell>
          <cell r="J7">
            <v>42.480000000000004</v>
          </cell>
          <cell r="K7">
            <v>27.4</v>
          </cell>
        </row>
        <row r="8">
          <cell r="B8">
            <v>16.650000000000002</v>
          </cell>
          <cell r="C8">
            <v>18.3</v>
          </cell>
          <cell r="D8">
            <v>15.9</v>
          </cell>
          <cell r="E8">
            <v>96.666666666666671</v>
          </cell>
          <cell r="F8">
            <v>98</v>
          </cell>
          <cell r="G8">
            <v>95</v>
          </cell>
          <cell r="H8">
            <v>11.16</v>
          </cell>
          <cell r="I8" t="str">
            <v>NO</v>
          </cell>
          <cell r="J8">
            <v>24.840000000000003</v>
          </cell>
          <cell r="K8">
            <v>4.2</v>
          </cell>
        </row>
        <row r="9">
          <cell r="B9">
            <v>14.266666666666666</v>
          </cell>
          <cell r="C9">
            <v>17.3</v>
          </cell>
          <cell r="D9">
            <v>9.1999999999999993</v>
          </cell>
          <cell r="E9">
            <v>43.75</v>
          </cell>
          <cell r="F9">
            <v>76</v>
          </cell>
          <cell r="G9">
            <v>33</v>
          </cell>
          <cell r="H9">
            <v>22.68</v>
          </cell>
          <cell r="I9" t="str">
            <v>N</v>
          </cell>
          <cell r="J9">
            <v>44.28</v>
          </cell>
          <cell r="K9">
            <v>0</v>
          </cell>
        </row>
        <row r="10">
          <cell r="B10">
            <v>7.7541666666666673</v>
          </cell>
          <cell r="C10">
            <v>14.9</v>
          </cell>
          <cell r="D10">
            <v>1.3</v>
          </cell>
          <cell r="E10">
            <v>56.416666666666664</v>
          </cell>
          <cell r="F10">
            <v>84</v>
          </cell>
          <cell r="G10">
            <v>24</v>
          </cell>
          <cell r="H10">
            <v>16.559999999999999</v>
          </cell>
          <cell r="I10" t="str">
            <v>N</v>
          </cell>
          <cell r="J10">
            <v>36.36</v>
          </cell>
          <cell r="K10">
            <v>0</v>
          </cell>
        </row>
        <row r="11">
          <cell r="B11">
            <v>9.4833333333333361</v>
          </cell>
          <cell r="C11">
            <v>18.7</v>
          </cell>
          <cell r="D11">
            <v>2.1</v>
          </cell>
          <cell r="E11">
            <v>54.416666666666664</v>
          </cell>
          <cell r="F11">
            <v>81</v>
          </cell>
          <cell r="G11">
            <v>28</v>
          </cell>
          <cell r="H11">
            <v>15.120000000000001</v>
          </cell>
          <cell r="I11" t="str">
            <v>N</v>
          </cell>
          <cell r="J11">
            <v>28.44</v>
          </cell>
          <cell r="K11">
            <v>0</v>
          </cell>
        </row>
        <row r="12">
          <cell r="B12">
            <v>14.254166666666668</v>
          </cell>
          <cell r="C12">
            <v>21.9</v>
          </cell>
          <cell r="D12">
            <v>8.5</v>
          </cell>
          <cell r="E12">
            <v>56.333333333333336</v>
          </cell>
          <cell r="F12">
            <v>82</v>
          </cell>
          <cell r="G12">
            <v>31</v>
          </cell>
          <cell r="H12">
            <v>18.720000000000002</v>
          </cell>
          <cell r="I12" t="str">
            <v>SO</v>
          </cell>
          <cell r="J12">
            <v>39.6</v>
          </cell>
          <cell r="K12">
            <v>0</v>
          </cell>
        </row>
        <row r="13">
          <cell r="B13">
            <v>17.858333333333334</v>
          </cell>
          <cell r="C13">
            <v>26.6</v>
          </cell>
          <cell r="D13">
            <v>11.2</v>
          </cell>
          <cell r="E13">
            <v>51.625</v>
          </cell>
          <cell r="F13">
            <v>78</v>
          </cell>
          <cell r="G13">
            <v>22</v>
          </cell>
          <cell r="H13">
            <v>14.76</v>
          </cell>
          <cell r="I13" t="str">
            <v>SO</v>
          </cell>
          <cell r="J13">
            <v>27.36</v>
          </cell>
          <cell r="K13">
            <v>0</v>
          </cell>
        </row>
        <row r="14">
          <cell r="B14">
            <v>20.337499999999999</v>
          </cell>
          <cell r="C14">
            <v>28.7</v>
          </cell>
          <cell r="D14">
            <v>11.6</v>
          </cell>
          <cell r="E14">
            <v>55.916666666666664</v>
          </cell>
          <cell r="F14">
            <v>86</v>
          </cell>
          <cell r="G14">
            <v>27</v>
          </cell>
          <cell r="H14">
            <v>15.120000000000001</v>
          </cell>
          <cell r="I14" t="str">
            <v>SO</v>
          </cell>
          <cell r="J14">
            <v>28.08</v>
          </cell>
          <cell r="K14">
            <v>0</v>
          </cell>
        </row>
        <row r="15">
          <cell r="B15">
            <v>21.5</v>
          </cell>
          <cell r="C15">
            <v>29.3</v>
          </cell>
          <cell r="D15">
            <v>11.9</v>
          </cell>
          <cell r="E15">
            <v>50.583333333333336</v>
          </cell>
          <cell r="F15">
            <v>86</v>
          </cell>
          <cell r="G15">
            <v>25</v>
          </cell>
          <cell r="H15">
            <v>16.920000000000002</v>
          </cell>
          <cell r="I15" t="str">
            <v>S</v>
          </cell>
          <cell r="J15">
            <v>32.76</v>
          </cell>
          <cell r="K15">
            <v>0</v>
          </cell>
        </row>
        <row r="16">
          <cell r="B16">
            <v>21.487499999999997</v>
          </cell>
          <cell r="C16">
            <v>29.6</v>
          </cell>
          <cell r="D16">
            <v>12.9</v>
          </cell>
          <cell r="E16">
            <v>47.958333333333336</v>
          </cell>
          <cell r="F16">
            <v>78</v>
          </cell>
          <cell r="G16">
            <v>26</v>
          </cell>
          <cell r="H16">
            <v>12.6</v>
          </cell>
          <cell r="I16" t="str">
            <v>SO</v>
          </cell>
          <cell r="J16">
            <v>25.56</v>
          </cell>
          <cell r="K16">
            <v>0</v>
          </cell>
        </row>
        <row r="17">
          <cell r="B17">
            <v>22.925000000000001</v>
          </cell>
          <cell r="C17">
            <v>31.1</v>
          </cell>
          <cell r="D17">
            <v>16.600000000000001</v>
          </cell>
          <cell r="E17">
            <v>44.083333333333336</v>
          </cell>
          <cell r="F17">
            <v>64</v>
          </cell>
          <cell r="G17">
            <v>24</v>
          </cell>
          <cell r="H17">
            <v>18</v>
          </cell>
          <cell r="I17" t="str">
            <v>S</v>
          </cell>
          <cell r="J17">
            <v>34.92</v>
          </cell>
          <cell r="K17">
            <v>0</v>
          </cell>
        </row>
        <row r="18">
          <cell r="B18">
            <v>23.941666666666663</v>
          </cell>
          <cell r="C18">
            <v>31.8</v>
          </cell>
          <cell r="D18">
            <v>15.7</v>
          </cell>
          <cell r="E18">
            <v>44.583333333333336</v>
          </cell>
          <cell r="F18">
            <v>75</v>
          </cell>
          <cell r="G18">
            <v>23</v>
          </cell>
          <cell r="H18">
            <v>15.840000000000002</v>
          </cell>
          <cell r="I18" t="str">
            <v>S</v>
          </cell>
          <cell r="J18">
            <v>32.76</v>
          </cell>
          <cell r="K18">
            <v>0</v>
          </cell>
        </row>
        <row r="19">
          <cell r="B19">
            <v>19.726086956521737</v>
          </cell>
          <cell r="C19">
            <v>26.4</v>
          </cell>
          <cell r="D19">
            <v>16.100000000000001</v>
          </cell>
          <cell r="E19">
            <v>66.782608695652172</v>
          </cell>
          <cell r="F19">
            <v>96</v>
          </cell>
          <cell r="G19">
            <v>33</v>
          </cell>
          <cell r="H19">
            <v>19.8</v>
          </cell>
          <cell r="I19" t="str">
            <v>NO</v>
          </cell>
          <cell r="J19">
            <v>34.56</v>
          </cell>
          <cell r="K19">
            <v>4.8</v>
          </cell>
        </row>
        <row r="20">
          <cell r="B20">
            <v>19.309090909090909</v>
          </cell>
          <cell r="C20">
            <v>22.6</v>
          </cell>
          <cell r="D20">
            <v>14.6</v>
          </cell>
          <cell r="E20">
            <v>53.18181818181818</v>
          </cell>
          <cell r="F20">
            <v>97</v>
          </cell>
          <cell r="G20">
            <v>33</v>
          </cell>
          <cell r="H20">
            <v>13.32</v>
          </cell>
          <cell r="I20" t="str">
            <v>NO</v>
          </cell>
          <cell r="J20">
            <v>27</v>
          </cell>
          <cell r="K20">
            <v>0</v>
          </cell>
        </row>
        <row r="21">
          <cell r="B21">
            <v>15.4375</v>
          </cell>
          <cell r="C21">
            <v>22.2</v>
          </cell>
          <cell r="D21">
            <v>10.3</v>
          </cell>
          <cell r="E21">
            <v>61</v>
          </cell>
          <cell r="F21">
            <v>78</v>
          </cell>
          <cell r="G21">
            <v>41</v>
          </cell>
          <cell r="H21">
            <v>19.079999999999998</v>
          </cell>
          <cell r="I21" t="str">
            <v>NO</v>
          </cell>
          <cell r="J21">
            <v>36</v>
          </cell>
          <cell r="K21">
            <v>0</v>
          </cell>
        </row>
        <row r="22">
          <cell r="B22">
            <v>15.725</v>
          </cell>
          <cell r="C22">
            <v>20.3</v>
          </cell>
          <cell r="D22">
            <v>11.5</v>
          </cell>
          <cell r="E22">
            <v>68.333333333333329</v>
          </cell>
          <cell r="F22">
            <v>88</v>
          </cell>
          <cell r="G22">
            <v>51</v>
          </cell>
          <cell r="H22">
            <v>17.28</v>
          </cell>
          <cell r="I22" t="str">
            <v>O</v>
          </cell>
          <cell r="J22">
            <v>32.04</v>
          </cell>
          <cell r="K22">
            <v>0</v>
          </cell>
        </row>
        <row r="23">
          <cell r="B23">
            <v>18.600000000000005</v>
          </cell>
          <cell r="C23">
            <v>25.4</v>
          </cell>
          <cell r="D23">
            <v>14.7</v>
          </cell>
          <cell r="E23">
            <v>64.916666666666671</v>
          </cell>
          <cell r="F23">
            <v>79</v>
          </cell>
          <cell r="G23">
            <v>42</v>
          </cell>
          <cell r="H23">
            <v>17.28</v>
          </cell>
          <cell r="I23" t="str">
            <v>SO</v>
          </cell>
          <cell r="J23">
            <v>34.56</v>
          </cell>
          <cell r="K23">
            <v>0</v>
          </cell>
        </row>
        <row r="24">
          <cell r="B24">
            <v>21.041666666666671</v>
          </cell>
          <cell r="C24">
            <v>29.8</v>
          </cell>
          <cell r="D24">
            <v>14.8</v>
          </cell>
          <cell r="E24">
            <v>63.375</v>
          </cell>
          <cell r="F24">
            <v>85</v>
          </cell>
          <cell r="G24">
            <v>34</v>
          </cell>
          <cell r="H24">
            <v>16.559999999999999</v>
          </cell>
          <cell r="I24" t="str">
            <v>SO</v>
          </cell>
          <cell r="J24">
            <v>32.76</v>
          </cell>
          <cell r="K24">
            <v>0</v>
          </cell>
        </row>
        <row r="25">
          <cell r="B25">
            <v>22.191666666666674</v>
          </cell>
          <cell r="C25">
            <v>29.8</v>
          </cell>
          <cell r="D25">
            <v>16.5</v>
          </cell>
          <cell r="E25">
            <v>53.166666666666664</v>
          </cell>
          <cell r="F25">
            <v>72</v>
          </cell>
          <cell r="G25">
            <v>31</v>
          </cell>
          <cell r="H25">
            <v>26.28</v>
          </cell>
          <cell r="I25" t="str">
            <v>SO</v>
          </cell>
          <cell r="J25">
            <v>47.88</v>
          </cell>
          <cell r="K25">
            <v>0</v>
          </cell>
        </row>
        <row r="26">
          <cell r="B26">
            <v>21.408333333333331</v>
          </cell>
          <cell r="C26">
            <v>29</v>
          </cell>
          <cell r="D26">
            <v>15.7</v>
          </cell>
          <cell r="E26">
            <v>56.958333333333336</v>
          </cell>
          <cell r="F26">
            <v>75</v>
          </cell>
          <cell r="G26">
            <v>36</v>
          </cell>
          <cell r="H26">
            <v>25.56</v>
          </cell>
          <cell r="I26" t="str">
            <v>S</v>
          </cell>
          <cell r="J26">
            <v>43.92</v>
          </cell>
          <cell r="K26">
            <v>0</v>
          </cell>
        </row>
        <row r="27">
          <cell r="B27">
            <v>23.916666666666661</v>
          </cell>
          <cell r="C27">
            <v>32.299999999999997</v>
          </cell>
          <cell r="D27">
            <v>17.399999999999999</v>
          </cell>
          <cell r="E27">
            <v>51.916666666666664</v>
          </cell>
          <cell r="F27">
            <v>74</v>
          </cell>
          <cell r="G27">
            <v>26</v>
          </cell>
          <cell r="H27">
            <v>17.64</v>
          </cell>
          <cell r="I27" t="str">
            <v>SO</v>
          </cell>
          <cell r="J27">
            <v>36.36</v>
          </cell>
          <cell r="K27">
            <v>0</v>
          </cell>
        </row>
        <row r="28">
          <cell r="B28">
            <v>19.241666666666664</v>
          </cell>
          <cell r="C28">
            <v>26.7</v>
          </cell>
          <cell r="D28">
            <v>12.9</v>
          </cell>
          <cell r="E28">
            <v>73.291666666666671</v>
          </cell>
          <cell r="F28">
            <v>99</v>
          </cell>
          <cell r="G28">
            <v>38</v>
          </cell>
          <cell r="H28">
            <v>14.04</v>
          </cell>
          <cell r="I28" t="str">
            <v>N</v>
          </cell>
          <cell r="J28">
            <v>33.119999999999997</v>
          </cell>
          <cell r="K28">
            <v>0</v>
          </cell>
        </row>
        <row r="29">
          <cell r="B29">
            <v>14.816666666666668</v>
          </cell>
          <cell r="C29">
            <v>23.1</v>
          </cell>
          <cell r="D29">
            <v>10.9</v>
          </cell>
          <cell r="E29">
            <v>81.666666666666671</v>
          </cell>
          <cell r="F29">
            <v>96</v>
          </cell>
          <cell r="G29">
            <v>52</v>
          </cell>
          <cell r="H29">
            <v>14.4</v>
          </cell>
          <cell r="I29" t="str">
            <v>N</v>
          </cell>
          <cell r="J29">
            <v>29.880000000000003</v>
          </cell>
          <cell r="K29">
            <v>0</v>
          </cell>
        </row>
        <row r="30">
          <cell r="B30">
            <v>13.024999999999999</v>
          </cell>
          <cell r="C30">
            <v>18.100000000000001</v>
          </cell>
          <cell r="D30">
            <v>10</v>
          </cell>
          <cell r="E30">
            <v>85.375</v>
          </cell>
          <cell r="F30">
            <v>96</v>
          </cell>
          <cell r="G30">
            <v>68</v>
          </cell>
          <cell r="H30">
            <v>14.04</v>
          </cell>
          <cell r="I30" t="str">
            <v>N</v>
          </cell>
          <cell r="J30">
            <v>28.44</v>
          </cell>
          <cell r="K30">
            <v>0</v>
          </cell>
        </row>
        <row r="31">
          <cell r="B31">
            <v>14.20833333333333</v>
          </cell>
          <cell r="C31">
            <v>22.8</v>
          </cell>
          <cell r="D31">
            <v>9.1</v>
          </cell>
          <cell r="E31">
            <v>75.208333333333329</v>
          </cell>
          <cell r="F31">
            <v>95</v>
          </cell>
          <cell r="G31">
            <v>43</v>
          </cell>
          <cell r="H31">
            <v>14.4</v>
          </cell>
          <cell r="I31" t="str">
            <v>N</v>
          </cell>
          <cell r="J31">
            <v>27</v>
          </cell>
          <cell r="K31">
            <v>0</v>
          </cell>
        </row>
        <row r="32">
          <cell r="B32">
            <v>16.883333333333336</v>
          </cell>
          <cell r="C32">
            <v>27.3</v>
          </cell>
          <cell r="D32">
            <v>8.5</v>
          </cell>
          <cell r="E32">
            <v>67.083333333333329</v>
          </cell>
          <cell r="F32">
            <v>92</v>
          </cell>
          <cell r="G32">
            <v>39</v>
          </cell>
          <cell r="H32">
            <v>12.6</v>
          </cell>
          <cell r="I32" t="str">
            <v>N</v>
          </cell>
          <cell r="J32">
            <v>29.16</v>
          </cell>
          <cell r="K32">
            <v>0</v>
          </cell>
        </row>
        <row r="33">
          <cell r="B33">
            <v>22.670833333333334</v>
          </cell>
          <cell r="C33">
            <v>29.5</v>
          </cell>
          <cell r="D33">
            <v>16.2</v>
          </cell>
          <cell r="E33">
            <v>48.958333333333336</v>
          </cell>
          <cell r="F33">
            <v>69</v>
          </cell>
          <cell r="G33">
            <v>27</v>
          </cell>
          <cell r="H33">
            <v>18.720000000000002</v>
          </cell>
          <cell r="I33" t="str">
            <v>SO</v>
          </cell>
          <cell r="J33">
            <v>33.840000000000003</v>
          </cell>
          <cell r="K33">
            <v>0</v>
          </cell>
        </row>
        <row r="34">
          <cell r="B34">
            <v>24.05</v>
          </cell>
          <cell r="C34">
            <v>31.3</v>
          </cell>
          <cell r="D34">
            <v>16.5</v>
          </cell>
          <cell r="E34">
            <v>42.791666666666664</v>
          </cell>
          <cell r="F34">
            <v>66</v>
          </cell>
          <cell r="G34">
            <v>27</v>
          </cell>
          <cell r="H34">
            <v>12.24</v>
          </cell>
          <cell r="I34" t="str">
            <v>S</v>
          </cell>
          <cell r="J34">
            <v>26.64</v>
          </cell>
          <cell r="K34">
            <v>0</v>
          </cell>
        </row>
        <row r="35">
          <cell r="B35">
            <v>22.908333333333335</v>
          </cell>
          <cell r="C35">
            <v>29.9</v>
          </cell>
          <cell r="D35">
            <v>15.2</v>
          </cell>
          <cell r="E35">
            <v>52.583333333333336</v>
          </cell>
          <cell r="F35">
            <v>83</v>
          </cell>
          <cell r="G35">
            <v>28</v>
          </cell>
          <cell r="H35">
            <v>12.96</v>
          </cell>
          <cell r="I35" t="str">
            <v>SO</v>
          </cell>
          <cell r="J35">
            <v>33.840000000000003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19.545833333333334</v>
          </cell>
          <cell r="C5">
            <v>23.3</v>
          </cell>
          <cell r="D5">
            <v>16.899999999999999</v>
          </cell>
          <cell r="E5">
            <v>85.625</v>
          </cell>
          <cell r="F5">
            <v>98</v>
          </cell>
          <cell r="G5">
            <v>69</v>
          </cell>
          <cell r="H5">
            <v>6.84</v>
          </cell>
          <cell r="I5" t="str">
            <v>SO</v>
          </cell>
          <cell r="J5">
            <v>20.52</v>
          </cell>
          <cell r="K5">
            <v>0</v>
          </cell>
        </row>
        <row r="6">
          <cell r="B6">
            <v>19.079166666666669</v>
          </cell>
          <cell r="C6">
            <v>25.1</v>
          </cell>
          <cell r="D6">
            <v>16.100000000000001</v>
          </cell>
          <cell r="E6">
            <v>87.083333333333329</v>
          </cell>
          <cell r="F6">
            <v>99</v>
          </cell>
          <cell r="G6">
            <v>60</v>
          </cell>
          <cell r="H6">
            <v>12.96</v>
          </cell>
          <cell r="I6" t="str">
            <v>SO</v>
          </cell>
          <cell r="J6">
            <v>29.52</v>
          </cell>
          <cell r="K6">
            <v>0</v>
          </cell>
        </row>
        <row r="7">
          <cell r="B7">
            <v>18.287499999999998</v>
          </cell>
          <cell r="C7">
            <v>22.6</v>
          </cell>
          <cell r="D7">
            <v>15.8</v>
          </cell>
          <cell r="E7">
            <v>87.5</v>
          </cell>
          <cell r="F7">
            <v>96</v>
          </cell>
          <cell r="G7">
            <v>71</v>
          </cell>
          <cell r="H7">
            <v>7.5600000000000005</v>
          </cell>
          <cell r="I7" t="str">
            <v>SO</v>
          </cell>
          <cell r="J7">
            <v>29.16</v>
          </cell>
          <cell r="K7">
            <v>0</v>
          </cell>
        </row>
        <row r="8">
          <cell r="B8">
            <v>15.49583333333333</v>
          </cell>
          <cell r="C8">
            <v>18.2</v>
          </cell>
          <cell r="D8">
            <v>13.5</v>
          </cell>
          <cell r="E8">
            <v>79.791666666666671</v>
          </cell>
          <cell r="F8">
            <v>94</v>
          </cell>
          <cell r="G8">
            <v>50</v>
          </cell>
          <cell r="H8">
            <v>9</v>
          </cell>
          <cell r="I8" t="str">
            <v>SO</v>
          </cell>
          <cell r="J8">
            <v>21.6</v>
          </cell>
          <cell r="K8">
            <v>0.4</v>
          </cell>
        </row>
        <row r="9">
          <cell r="B9">
            <v>12.225000000000001</v>
          </cell>
          <cell r="C9">
            <v>18.399999999999999</v>
          </cell>
          <cell r="D9">
            <v>6.6</v>
          </cell>
          <cell r="E9">
            <v>52.916666666666664</v>
          </cell>
          <cell r="F9">
            <v>76</v>
          </cell>
          <cell r="G9">
            <v>24</v>
          </cell>
          <cell r="H9">
            <v>12.6</v>
          </cell>
          <cell r="I9" t="str">
            <v>SO</v>
          </cell>
          <cell r="J9">
            <v>37.440000000000005</v>
          </cell>
          <cell r="K9">
            <v>0</v>
          </cell>
        </row>
        <row r="10">
          <cell r="B10">
            <v>6.9333333333333327</v>
          </cell>
          <cell r="C10">
            <v>16.2</v>
          </cell>
          <cell r="D10">
            <v>-0.1</v>
          </cell>
          <cell r="E10">
            <v>54.5</v>
          </cell>
          <cell r="F10">
            <v>87</v>
          </cell>
          <cell r="G10">
            <v>13</v>
          </cell>
          <cell r="H10">
            <v>8.2799999999999994</v>
          </cell>
          <cell r="I10" t="str">
            <v>SO</v>
          </cell>
          <cell r="J10">
            <v>26.28</v>
          </cell>
          <cell r="K10">
            <v>0</v>
          </cell>
        </row>
        <row r="11">
          <cell r="B11">
            <v>7.8291666666666666</v>
          </cell>
          <cell r="C11">
            <v>19.7</v>
          </cell>
          <cell r="D11">
            <v>0.3</v>
          </cell>
          <cell r="E11">
            <v>56.833333333333336</v>
          </cell>
          <cell r="F11">
            <v>88</v>
          </cell>
          <cell r="G11">
            <v>20</v>
          </cell>
          <cell r="H11">
            <v>14.76</v>
          </cell>
          <cell r="I11" t="str">
            <v>SO</v>
          </cell>
          <cell r="J11">
            <v>34.56</v>
          </cell>
          <cell r="K11">
            <v>0</v>
          </cell>
        </row>
        <row r="12">
          <cell r="B12">
            <v>11.095833333333333</v>
          </cell>
          <cell r="C12">
            <v>22.3</v>
          </cell>
          <cell r="D12">
            <v>2.1</v>
          </cell>
          <cell r="E12">
            <v>61.083333333333336</v>
          </cell>
          <cell r="F12">
            <v>93</v>
          </cell>
          <cell r="G12">
            <v>26</v>
          </cell>
          <cell r="H12">
            <v>17.64</v>
          </cell>
          <cell r="I12" t="str">
            <v>SO</v>
          </cell>
          <cell r="J12">
            <v>35.28</v>
          </cell>
          <cell r="K12">
            <v>0</v>
          </cell>
        </row>
        <row r="13">
          <cell r="B13">
            <v>13.800000000000004</v>
          </cell>
          <cell r="C13">
            <v>26.3</v>
          </cell>
          <cell r="D13">
            <v>3.6</v>
          </cell>
          <cell r="E13">
            <v>62.208333333333336</v>
          </cell>
          <cell r="F13">
            <v>99</v>
          </cell>
          <cell r="G13">
            <v>20</v>
          </cell>
          <cell r="H13">
            <v>12.96</v>
          </cell>
          <cell r="I13" t="str">
            <v>SO</v>
          </cell>
          <cell r="J13">
            <v>30.240000000000002</v>
          </cell>
          <cell r="K13">
            <v>0</v>
          </cell>
        </row>
        <row r="14">
          <cell r="B14">
            <v>16.149999999999999</v>
          </cell>
          <cell r="C14">
            <v>28.5</v>
          </cell>
          <cell r="D14">
            <v>5.7</v>
          </cell>
          <cell r="E14">
            <v>58.541666666666664</v>
          </cell>
          <cell r="F14">
            <v>90</v>
          </cell>
          <cell r="G14">
            <v>21</v>
          </cell>
          <cell r="H14">
            <v>11.520000000000001</v>
          </cell>
          <cell r="I14" t="str">
            <v>SO</v>
          </cell>
          <cell r="J14">
            <v>23.040000000000003</v>
          </cell>
          <cell r="K14">
            <v>0</v>
          </cell>
        </row>
        <row r="15">
          <cell r="B15">
            <v>17.687499999999996</v>
          </cell>
          <cell r="C15">
            <v>29.6</v>
          </cell>
          <cell r="D15">
            <v>8.1</v>
          </cell>
          <cell r="E15">
            <v>58.833333333333336</v>
          </cell>
          <cell r="F15">
            <v>91</v>
          </cell>
          <cell r="G15">
            <v>19</v>
          </cell>
          <cell r="H15">
            <v>14.04</v>
          </cell>
          <cell r="I15" t="str">
            <v>SO</v>
          </cell>
          <cell r="J15">
            <v>32.76</v>
          </cell>
          <cell r="K15">
            <v>0</v>
          </cell>
        </row>
        <row r="16">
          <cell r="B16">
            <v>18.541666666666664</v>
          </cell>
          <cell r="C16">
            <v>30.4</v>
          </cell>
          <cell r="D16">
            <v>8.6999999999999993</v>
          </cell>
          <cell r="E16">
            <v>55.625</v>
          </cell>
          <cell r="F16">
            <v>90</v>
          </cell>
          <cell r="G16">
            <v>20</v>
          </cell>
          <cell r="H16">
            <v>14.04</v>
          </cell>
          <cell r="I16" t="str">
            <v>SO</v>
          </cell>
          <cell r="J16">
            <v>29.52</v>
          </cell>
          <cell r="K16">
            <v>0</v>
          </cell>
        </row>
        <row r="17">
          <cell r="B17">
            <v>20.487499999999997</v>
          </cell>
          <cell r="C17">
            <v>31</v>
          </cell>
          <cell r="D17">
            <v>12.4</v>
          </cell>
          <cell r="E17">
            <v>51.541666666666664</v>
          </cell>
          <cell r="F17">
            <v>83</v>
          </cell>
          <cell r="G17">
            <v>20</v>
          </cell>
          <cell r="H17">
            <v>13.68</v>
          </cell>
          <cell r="I17" t="str">
            <v>SO</v>
          </cell>
          <cell r="J17">
            <v>38.519999999999996</v>
          </cell>
          <cell r="K17">
            <v>0</v>
          </cell>
        </row>
        <row r="18">
          <cell r="B18">
            <v>21.945833333333336</v>
          </cell>
          <cell r="C18">
            <v>33.1</v>
          </cell>
          <cell r="D18">
            <v>14.7</v>
          </cell>
          <cell r="E18">
            <v>50.458333333333336</v>
          </cell>
          <cell r="F18">
            <v>80</v>
          </cell>
          <cell r="G18">
            <v>15</v>
          </cell>
          <cell r="H18">
            <v>15.48</v>
          </cell>
          <cell r="I18" t="str">
            <v>SO</v>
          </cell>
          <cell r="J18">
            <v>39.24</v>
          </cell>
          <cell r="K18">
            <v>0</v>
          </cell>
        </row>
        <row r="19">
          <cell r="B19">
            <v>18.399999999999999</v>
          </cell>
          <cell r="C19">
            <v>23.4</v>
          </cell>
          <cell r="D19">
            <v>16.8</v>
          </cell>
          <cell r="E19">
            <v>79.625</v>
          </cell>
          <cell r="F19">
            <v>99</v>
          </cell>
          <cell r="G19">
            <v>40</v>
          </cell>
          <cell r="H19">
            <v>9</v>
          </cell>
          <cell r="I19" t="str">
            <v>SO</v>
          </cell>
          <cell r="J19">
            <v>23.759999999999998</v>
          </cell>
          <cell r="K19">
            <v>8.7999999999999989</v>
          </cell>
        </row>
        <row r="20">
          <cell r="B20">
            <v>15.83333333333333</v>
          </cell>
          <cell r="C20">
            <v>22.5</v>
          </cell>
          <cell r="D20">
            <v>8.6999999999999993</v>
          </cell>
          <cell r="E20">
            <v>73.875</v>
          </cell>
          <cell r="F20">
            <v>100</v>
          </cell>
          <cell r="G20">
            <v>25</v>
          </cell>
          <cell r="H20">
            <v>10.44</v>
          </cell>
          <cell r="I20" t="str">
            <v>SO</v>
          </cell>
          <cell r="J20">
            <v>27</v>
          </cell>
          <cell r="K20">
            <v>0.2</v>
          </cell>
        </row>
        <row r="21">
          <cell r="B21">
            <v>12.333333333333334</v>
          </cell>
          <cell r="C21">
            <v>21.9</v>
          </cell>
          <cell r="D21">
            <v>5.0999999999999996</v>
          </cell>
          <cell r="E21">
            <v>70.208333333333329</v>
          </cell>
          <cell r="F21">
            <v>94</v>
          </cell>
          <cell r="G21">
            <v>39</v>
          </cell>
          <cell r="H21">
            <v>16.2</v>
          </cell>
          <cell r="I21" t="str">
            <v>SO</v>
          </cell>
          <cell r="J21">
            <v>30.240000000000002</v>
          </cell>
          <cell r="K21">
            <v>0</v>
          </cell>
        </row>
        <row r="22">
          <cell r="B22">
            <v>14.633333333333333</v>
          </cell>
          <cell r="C22">
            <v>22.5</v>
          </cell>
          <cell r="D22">
            <v>9.1999999999999993</v>
          </cell>
          <cell r="E22">
            <v>71.708333333333329</v>
          </cell>
          <cell r="F22">
            <v>91</v>
          </cell>
          <cell r="G22">
            <v>38</v>
          </cell>
          <cell r="H22">
            <v>22.32</v>
          </cell>
          <cell r="I22" t="str">
            <v>SO</v>
          </cell>
          <cell r="J22">
            <v>34.200000000000003</v>
          </cell>
          <cell r="K22">
            <v>0</v>
          </cell>
        </row>
        <row r="23">
          <cell r="B23">
            <v>16.266666666666662</v>
          </cell>
          <cell r="C23">
            <v>24.1</v>
          </cell>
          <cell r="D23">
            <v>11.5</v>
          </cell>
          <cell r="E23">
            <v>74.5</v>
          </cell>
          <cell r="F23">
            <v>90</v>
          </cell>
          <cell r="G23">
            <v>41</v>
          </cell>
          <cell r="H23">
            <v>10.08</v>
          </cell>
          <cell r="I23" t="str">
            <v>SO</v>
          </cell>
          <cell r="J23">
            <v>27</v>
          </cell>
          <cell r="K23">
            <v>0.2</v>
          </cell>
        </row>
        <row r="24">
          <cell r="B24">
            <v>18.570833333333336</v>
          </cell>
          <cell r="C24">
            <v>30.3</v>
          </cell>
          <cell r="D24">
            <v>10.8</v>
          </cell>
          <cell r="E24">
            <v>70.791666666666671</v>
          </cell>
          <cell r="F24">
            <v>100</v>
          </cell>
          <cell r="G24">
            <v>28</v>
          </cell>
          <cell r="H24">
            <v>16.559999999999999</v>
          </cell>
          <cell r="I24" t="str">
            <v>SO</v>
          </cell>
          <cell r="J24">
            <v>31.680000000000003</v>
          </cell>
          <cell r="K24">
            <v>0.2</v>
          </cell>
        </row>
        <row r="25">
          <cell r="B25">
            <v>20.95</v>
          </cell>
          <cell r="C25">
            <v>28.9</v>
          </cell>
          <cell r="D25">
            <v>13.9</v>
          </cell>
          <cell r="E25">
            <v>55.541666666666664</v>
          </cell>
          <cell r="F25">
            <v>82</v>
          </cell>
          <cell r="G25">
            <v>29</v>
          </cell>
          <cell r="H25">
            <v>17.64</v>
          </cell>
          <cell r="I25" t="str">
            <v>SO</v>
          </cell>
          <cell r="J25">
            <v>41.76</v>
          </cell>
          <cell r="K25">
            <v>0</v>
          </cell>
        </row>
        <row r="26">
          <cell r="B26">
            <v>21.108333333333338</v>
          </cell>
          <cell r="C26">
            <v>31</v>
          </cell>
          <cell r="D26">
            <v>13.5</v>
          </cell>
          <cell r="E26">
            <v>56.416666666666664</v>
          </cell>
          <cell r="F26">
            <v>84</v>
          </cell>
          <cell r="G26">
            <v>28</v>
          </cell>
          <cell r="H26">
            <v>25.2</v>
          </cell>
          <cell r="I26" t="str">
            <v>SO</v>
          </cell>
          <cell r="J26">
            <v>55.800000000000004</v>
          </cell>
          <cell r="K26">
            <v>0</v>
          </cell>
        </row>
        <row r="27">
          <cell r="B27">
            <v>22.520833333333332</v>
          </cell>
          <cell r="C27">
            <v>31.8</v>
          </cell>
          <cell r="D27">
            <v>15.7</v>
          </cell>
          <cell r="E27">
            <v>56.125</v>
          </cell>
          <cell r="F27">
            <v>83</v>
          </cell>
          <cell r="G27">
            <v>25</v>
          </cell>
          <cell r="H27">
            <v>14.76</v>
          </cell>
          <cell r="I27" t="str">
            <v>SO</v>
          </cell>
          <cell r="J27">
            <v>37.080000000000005</v>
          </cell>
          <cell r="K27">
            <v>0</v>
          </cell>
        </row>
        <row r="28">
          <cell r="B28">
            <v>16.062500000000004</v>
          </cell>
          <cell r="C28">
            <v>23.4</v>
          </cell>
          <cell r="D28">
            <v>11.5</v>
          </cell>
          <cell r="E28">
            <v>86.041666666666671</v>
          </cell>
          <cell r="F28">
            <v>99</v>
          </cell>
          <cell r="G28">
            <v>49</v>
          </cell>
          <cell r="H28">
            <v>8.64</v>
          </cell>
          <cell r="I28" t="str">
            <v>SO</v>
          </cell>
          <cell r="J28">
            <v>23.759999999999998</v>
          </cell>
          <cell r="K28">
            <v>0</v>
          </cell>
        </row>
        <row r="29">
          <cell r="B29">
            <v>12.520833333333336</v>
          </cell>
          <cell r="C29">
            <v>17.399999999999999</v>
          </cell>
          <cell r="D29">
            <v>10.4</v>
          </cell>
          <cell r="E29">
            <v>84.75</v>
          </cell>
          <cell r="F29">
            <v>93</v>
          </cell>
          <cell r="G29">
            <v>66</v>
          </cell>
          <cell r="H29">
            <v>11.16</v>
          </cell>
          <cell r="I29" t="str">
            <v>SO</v>
          </cell>
          <cell r="J29">
            <v>27.36</v>
          </cell>
          <cell r="K29">
            <v>0</v>
          </cell>
        </row>
        <row r="30">
          <cell r="B30">
            <v>11.691666666666665</v>
          </cell>
          <cell r="C30">
            <v>16.5</v>
          </cell>
          <cell r="D30">
            <v>9.8000000000000007</v>
          </cell>
          <cell r="E30">
            <v>85.875</v>
          </cell>
          <cell r="F30">
            <v>98</v>
          </cell>
          <cell r="G30">
            <v>65</v>
          </cell>
          <cell r="H30">
            <v>8.2799999999999994</v>
          </cell>
          <cell r="I30" t="str">
            <v>SO</v>
          </cell>
          <cell r="J30">
            <v>23.400000000000002</v>
          </cell>
          <cell r="K30">
            <v>0.4</v>
          </cell>
        </row>
        <row r="31">
          <cell r="B31">
            <v>12.262500000000001</v>
          </cell>
          <cell r="C31">
            <v>20.8</v>
          </cell>
          <cell r="D31">
            <v>8</v>
          </cell>
          <cell r="E31">
            <v>74.166666666666671</v>
          </cell>
          <cell r="F31">
            <v>92</v>
          </cell>
          <cell r="G31">
            <v>37</v>
          </cell>
          <cell r="H31">
            <v>6.84</v>
          </cell>
          <cell r="I31" t="str">
            <v>SO</v>
          </cell>
          <cell r="J31">
            <v>19.8</v>
          </cell>
          <cell r="K31">
            <v>0</v>
          </cell>
        </row>
        <row r="32">
          <cell r="B32">
            <v>13.979166666666666</v>
          </cell>
          <cell r="C32">
            <v>27.5</v>
          </cell>
          <cell r="D32">
            <v>6.4</v>
          </cell>
          <cell r="E32">
            <v>74.416666666666671</v>
          </cell>
          <cell r="F32">
            <v>100</v>
          </cell>
          <cell r="G32">
            <v>33</v>
          </cell>
          <cell r="H32">
            <v>17.28</v>
          </cell>
          <cell r="I32" t="str">
            <v>SO</v>
          </cell>
          <cell r="J32">
            <v>30.240000000000002</v>
          </cell>
          <cell r="K32">
            <v>0</v>
          </cell>
        </row>
        <row r="33">
          <cell r="B33">
            <v>19.191666666666666</v>
          </cell>
          <cell r="C33">
            <v>29.7</v>
          </cell>
          <cell r="D33">
            <v>9.6999999999999993</v>
          </cell>
          <cell r="E33">
            <v>61.5</v>
          </cell>
          <cell r="F33">
            <v>93</v>
          </cell>
          <cell r="G33">
            <v>22</v>
          </cell>
          <cell r="H33">
            <v>15.120000000000001</v>
          </cell>
          <cell r="I33" t="str">
            <v>SO</v>
          </cell>
          <cell r="J33">
            <v>32.04</v>
          </cell>
          <cell r="K33">
            <v>0</v>
          </cell>
        </row>
        <row r="34">
          <cell r="B34">
            <v>20.979166666666668</v>
          </cell>
          <cell r="C34">
            <v>31.1</v>
          </cell>
          <cell r="D34">
            <v>12.3</v>
          </cell>
          <cell r="E34">
            <v>53.708333333333336</v>
          </cell>
          <cell r="F34">
            <v>88</v>
          </cell>
          <cell r="G34">
            <v>22</v>
          </cell>
          <cell r="H34">
            <v>8.2799999999999994</v>
          </cell>
          <cell r="I34" t="str">
            <v>SO</v>
          </cell>
          <cell r="J34">
            <v>24.12</v>
          </cell>
          <cell r="K34">
            <v>0</v>
          </cell>
        </row>
        <row r="35">
          <cell r="B35">
            <v>20.3</v>
          </cell>
          <cell r="C35">
            <v>31.1</v>
          </cell>
          <cell r="D35">
            <v>10.6</v>
          </cell>
          <cell r="E35">
            <v>58.625</v>
          </cell>
          <cell r="F35">
            <v>92</v>
          </cell>
          <cell r="G35">
            <v>22</v>
          </cell>
          <cell r="H35">
            <v>12.24</v>
          </cell>
          <cell r="I35" t="str">
            <v>SO</v>
          </cell>
          <cell r="J35">
            <v>30.6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20.262500000000003</v>
          </cell>
          <cell r="C5">
            <v>22.8</v>
          </cell>
          <cell r="D5">
            <v>18.5</v>
          </cell>
          <cell r="E5">
            <v>89.6875</v>
          </cell>
          <cell r="F5">
            <v>98</v>
          </cell>
          <cell r="G5">
            <v>72</v>
          </cell>
          <cell r="H5">
            <v>11.879999999999999</v>
          </cell>
          <cell r="I5" t="str">
            <v>SO</v>
          </cell>
          <cell r="J5">
            <v>20.16</v>
          </cell>
          <cell r="K5">
            <v>0</v>
          </cell>
        </row>
        <row r="6">
          <cell r="B6">
            <v>22.033333333333331</v>
          </cell>
          <cell r="C6">
            <v>25.7</v>
          </cell>
          <cell r="D6">
            <v>17</v>
          </cell>
          <cell r="E6">
            <v>77.333333333333329</v>
          </cell>
          <cell r="F6">
            <v>98</v>
          </cell>
          <cell r="G6">
            <v>62</v>
          </cell>
          <cell r="H6">
            <v>21.240000000000002</v>
          </cell>
          <cell r="I6" t="str">
            <v>N</v>
          </cell>
          <cell r="J6">
            <v>35.64</v>
          </cell>
          <cell r="K6">
            <v>0</v>
          </cell>
        </row>
        <row r="7">
          <cell r="B7">
            <v>18.246153846153845</v>
          </cell>
          <cell r="C7">
            <v>19.8</v>
          </cell>
          <cell r="D7">
            <v>16.5</v>
          </cell>
          <cell r="E7">
            <v>88.84615384615384</v>
          </cell>
          <cell r="F7">
            <v>98</v>
          </cell>
          <cell r="G7">
            <v>82</v>
          </cell>
          <cell r="H7">
            <v>19.079999999999998</v>
          </cell>
          <cell r="I7" t="str">
            <v>S</v>
          </cell>
          <cell r="J7">
            <v>30.240000000000002</v>
          </cell>
          <cell r="K7">
            <v>0</v>
          </cell>
        </row>
        <row r="8">
          <cell r="B8">
            <v>18.649999999999995</v>
          </cell>
          <cell r="C8">
            <v>22.4</v>
          </cell>
          <cell r="D8">
            <v>14.2</v>
          </cell>
          <cell r="E8">
            <v>56</v>
          </cell>
          <cell r="F8">
            <v>86</v>
          </cell>
          <cell r="G8">
            <v>47</v>
          </cell>
          <cell r="H8">
            <v>19.079999999999998</v>
          </cell>
          <cell r="I8" t="str">
            <v>S</v>
          </cell>
          <cell r="J8">
            <v>35.28</v>
          </cell>
          <cell r="K8">
            <v>0</v>
          </cell>
        </row>
        <row r="9">
          <cell r="B9">
            <v>13.293333333333331</v>
          </cell>
          <cell r="C9">
            <v>17.399999999999999</v>
          </cell>
          <cell r="D9">
            <v>7.2</v>
          </cell>
          <cell r="E9">
            <v>47.266666666666666</v>
          </cell>
          <cell r="F9">
            <v>75</v>
          </cell>
          <cell r="G9">
            <v>30</v>
          </cell>
          <cell r="H9">
            <v>30.96</v>
          </cell>
          <cell r="I9" t="str">
            <v>S</v>
          </cell>
          <cell r="J9">
            <v>52.56</v>
          </cell>
          <cell r="K9">
            <v>0.2</v>
          </cell>
        </row>
        <row r="10">
          <cell r="B10">
            <v>9.7799999999999994</v>
          </cell>
          <cell r="C10">
            <v>15.2</v>
          </cell>
          <cell r="D10">
            <v>1.7</v>
          </cell>
          <cell r="E10">
            <v>44.466666666666669</v>
          </cell>
          <cell r="F10">
            <v>82</v>
          </cell>
          <cell r="G10">
            <v>21</v>
          </cell>
          <cell r="H10">
            <v>18.36</v>
          </cell>
          <cell r="I10" t="str">
            <v>S</v>
          </cell>
          <cell r="J10">
            <v>33.840000000000003</v>
          </cell>
          <cell r="K10">
            <v>0</v>
          </cell>
        </row>
        <row r="11">
          <cell r="B11">
            <v>12.528571428571428</v>
          </cell>
          <cell r="C11">
            <v>20.3</v>
          </cell>
          <cell r="D11">
            <v>0</v>
          </cell>
          <cell r="E11">
            <v>49.357142857142854</v>
          </cell>
          <cell r="F11">
            <v>96</v>
          </cell>
          <cell r="G11">
            <v>25</v>
          </cell>
          <cell r="H11">
            <v>20.88</v>
          </cell>
          <cell r="I11" t="str">
            <v>NE</v>
          </cell>
          <cell r="J11">
            <v>34.200000000000003</v>
          </cell>
          <cell r="K11">
            <v>0</v>
          </cell>
        </row>
        <row r="12">
          <cell r="B12">
            <v>16.221428571428568</v>
          </cell>
          <cell r="C12">
            <v>22.4</v>
          </cell>
          <cell r="D12">
            <v>6.9</v>
          </cell>
          <cell r="E12">
            <v>49.142857142857146</v>
          </cell>
          <cell r="F12">
            <v>80</v>
          </cell>
          <cell r="G12">
            <v>29</v>
          </cell>
          <cell r="H12">
            <v>22.68</v>
          </cell>
          <cell r="I12" t="str">
            <v>NE</v>
          </cell>
          <cell r="J12">
            <v>45.36</v>
          </cell>
          <cell r="K12">
            <v>0</v>
          </cell>
        </row>
        <row r="13">
          <cell r="B13">
            <v>20.350000000000001</v>
          </cell>
          <cell r="C13">
            <v>26.8</v>
          </cell>
          <cell r="D13">
            <v>6.5</v>
          </cell>
          <cell r="E13">
            <v>45.5</v>
          </cell>
          <cell r="F13">
            <v>87</v>
          </cell>
          <cell r="G13">
            <v>26</v>
          </cell>
          <cell r="H13">
            <v>21.240000000000002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21.4</v>
          </cell>
          <cell r="C14">
            <v>28.7</v>
          </cell>
          <cell r="D14">
            <v>7.9</v>
          </cell>
          <cell r="E14">
            <v>51.666666666666664</v>
          </cell>
          <cell r="F14">
            <v>97</v>
          </cell>
          <cell r="G14">
            <v>32</v>
          </cell>
          <cell r="H14">
            <v>21.96</v>
          </cell>
          <cell r="I14" t="str">
            <v>NE</v>
          </cell>
          <cell r="J14">
            <v>39.6</v>
          </cell>
          <cell r="K14">
            <v>0</v>
          </cell>
        </row>
        <row r="15">
          <cell r="B15">
            <v>23.546666666666667</v>
          </cell>
          <cell r="C15">
            <v>30.3</v>
          </cell>
          <cell r="D15">
            <v>11.1</v>
          </cell>
          <cell r="E15">
            <v>47.6</v>
          </cell>
          <cell r="F15">
            <v>92</v>
          </cell>
          <cell r="G15">
            <v>26</v>
          </cell>
          <cell r="H15">
            <v>23.400000000000002</v>
          </cell>
          <cell r="I15" t="str">
            <v>NE</v>
          </cell>
          <cell r="J15">
            <v>37.800000000000004</v>
          </cell>
          <cell r="K15">
            <v>0</v>
          </cell>
        </row>
        <row r="16">
          <cell r="B16">
            <v>24.142857142857142</v>
          </cell>
          <cell r="C16">
            <v>30.4</v>
          </cell>
          <cell r="D16">
            <v>11.6</v>
          </cell>
          <cell r="E16">
            <v>43.571428571428569</v>
          </cell>
          <cell r="F16">
            <v>86</v>
          </cell>
          <cell r="G16">
            <v>26</v>
          </cell>
          <cell r="H16">
            <v>28.44</v>
          </cell>
          <cell r="I16" t="str">
            <v>NE</v>
          </cell>
          <cell r="J16">
            <v>44.64</v>
          </cell>
          <cell r="K16">
            <v>0</v>
          </cell>
        </row>
        <row r="17">
          <cell r="B17">
            <v>25.193333333333332</v>
          </cell>
          <cell r="C17">
            <v>32.1</v>
          </cell>
          <cell r="D17">
            <v>17.7</v>
          </cell>
          <cell r="E17">
            <v>41.266666666666666</v>
          </cell>
          <cell r="F17">
            <v>62</v>
          </cell>
          <cell r="G17">
            <v>25</v>
          </cell>
          <cell r="H17">
            <v>23.400000000000002</v>
          </cell>
          <cell r="I17" t="str">
            <v>N</v>
          </cell>
          <cell r="J17">
            <v>36</v>
          </cell>
          <cell r="K17">
            <v>0</v>
          </cell>
        </row>
        <row r="18">
          <cell r="B18">
            <v>27.02</v>
          </cell>
          <cell r="C18">
            <v>34.299999999999997</v>
          </cell>
          <cell r="D18">
            <v>16.7</v>
          </cell>
          <cell r="E18">
            <v>39.333333333333336</v>
          </cell>
          <cell r="F18">
            <v>78</v>
          </cell>
          <cell r="G18">
            <v>21</v>
          </cell>
          <cell r="H18">
            <v>27</v>
          </cell>
          <cell r="I18" t="str">
            <v>N</v>
          </cell>
          <cell r="J18">
            <v>41.04</v>
          </cell>
          <cell r="K18">
            <v>0</v>
          </cell>
        </row>
        <row r="19">
          <cell r="B19">
            <v>19.233333333333334</v>
          </cell>
          <cell r="C19">
            <v>25</v>
          </cell>
          <cell r="D19">
            <v>18</v>
          </cell>
          <cell r="E19">
            <v>88.416666666666671</v>
          </cell>
          <cell r="F19">
            <v>97</v>
          </cell>
          <cell r="G19">
            <v>56</v>
          </cell>
          <cell r="H19">
            <v>15.840000000000002</v>
          </cell>
          <cell r="I19" t="str">
            <v>S</v>
          </cell>
          <cell r="J19">
            <v>25.92</v>
          </cell>
          <cell r="K19">
            <v>7.8</v>
          </cell>
        </row>
        <row r="20">
          <cell r="B20">
            <v>17.899999999999999</v>
          </cell>
          <cell r="C20">
            <v>21.3</v>
          </cell>
          <cell r="D20">
            <v>12.2</v>
          </cell>
          <cell r="E20">
            <v>51.909090909090907</v>
          </cell>
          <cell r="F20">
            <v>91</v>
          </cell>
          <cell r="G20">
            <v>30</v>
          </cell>
          <cell r="H20">
            <v>19.079999999999998</v>
          </cell>
          <cell r="I20" t="str">
            <v>S</v>
          </cell>
          <cell r="J20">
            <v>32.04</v>
          </cell>
          <cell r="K20">
            <v>0</v>
          </cell>
        </row>
        <row r="21">
          <cell r="B21">
            <v>17.3</v>
          </cell>
          <cell r="C21">
            <v>21.9</v>
          </cell>
          <cell r="D21">
            <v>12</v>
          </cell>
          <cell r="F21">
            <v>74</v>
          </cell>
          <cell r="G21">
            <v>39</v>
          </cell>
          <cell r="H21">
            <v>18.720000000000002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17.028571428571428</v>
          </cell>
          <cell r="C22">
            <v>19.7</v>
          </cell>
          <cell r="D22">
            <v>12</v>
          </cell>
          <cell r="E22">
            <v>64.071428571428569</v>
          </cell>
          <cell r="F22">
            <v>77</v>
          </cell>
          <cell r="G22">
            <v>55</v>
          </cell>
          <cell r="H22">
            <v>25.2</v>
          </cell>
          <cell r="I22" t="str">
            <v>NE</v>
          </cell>
          <cell r="J22">
            <v>48.6</v>
          </cell>
          <cell r="K22">
            <v>0</v>
          </cell>
        </row>
        <row r="23">
          <cell r="B23">
            <v>18.430769230769233</v>
          </cell>
          <cell r="C23">
            <v>20.3</v>
          </cell>
          <cell r="D23">
            <v>16.3</v>
          </cell>
          <cell r="E23">
            <v>65.692307692307693</v>
          </cell>
          <cell r="F23">
            <v>74</v>
          </cell>
          <cell r="G23">
            <v>57</v>
          </cell>
          <cell r="H23">
            <v>20.16</v>
          </cell>
          <cell r="J23">
            <v>36</v>
          </cell>
          <cell r="K23">
            <v>0</v>
          </cell>
        </row>
        <row r="24">
          <cell r="B24">
            <v>25.046153846153853</v>
          </cell>
          <cell r="C24">
            <v>30.3</v>
          </cell>
          <cell r="D24">
            <v>17.600000000000001</v>
          </cell>
          <cell r="E24">
            <v>49.692307692307693</v>
          </cell>
          <cell r="F24">
            <v>77</v>
          </cell>
          <cell r="G24">
            <v>36</v>
          </cell>
          <cell r="H24">
            <v>29.16</v>
          </cell>
          <cell r="I24" t="str">
            <v>NE</v>
          </cell>
          <cell r="J24">
            <v>41.4</v>
          </cell>
          <cell r="K24">
            <v>0</v>
          </cell>
        </row>
        <row r="25">
          <cell r="B25">
            <v>24.726666666666667</v>
          </cell>
          <cell r="C25">
            <v>30.8</v>
          </cell>
          <cell r="D25">
            <v>16.7</v>
          </cell>
          <cell r="E25">
            <v>46.06666666666667</v>
          </cell>
          <cell r="F25">
            <v>69</v>
          </cell>
          <cell r="G25">
            <v>31</v>
          </cell>
          <cell r="H25">
            <v>34.200000000000003</v>
          </cell>
          <cell r="I25" t="str">
            <v>NE</v>
          </cell>
          <cell r="J25">
            <v>49.32</v>
          </cell>
          <cell r="K25">
            <v>0</v>
          </cell>
        </row>
        <row r="26">
          <cell r="B26">
            <v>25.99285714285714</v>
          </cell>
          <cell r="C26">
            <v>32</v>
          </cell>
          <cell r="D26">
            <v>17.2</v>
          </cell>
          <cell r="E26">
            <v>47.142857142857146</v>
          </cell>
          <cell r="F26">
            <v>75</v>
          </cell>
          <cell r="G26">
            <v>31</v>
          </cell>
          <cell r="H26">
            <v>35.64</v>
          </cell>
          <cell r="I26" t="str">
            <v>N</v>
          </cell>
          <cell r="J26">
            <v>60.480000000000004</v>
          </cell>
          <cell r="K26">
            <v>0</v>
          </cell>
        </row>
        <row r="27">
          <cell r="B27">
            <v>27.286666666666665</v>
          </cell>
          <cell r="C27">
            <v>33.799999999999997</v>
          </cell>
          <cell r="D27">
            <v>19</v>
          </cell>
          <cell r="E27">
            <v>43.533333333333331</v>
          </cell>
          <cell r="F27">
            <v>70</v>
          </cell>
          <cell r="G27">
            <v>27</v>
          </cell>
          <cell r="H27">
            <v>36</v>
          </cell>
          <cell r="I27" t="str">
            <v>N</v>
          </cell>
          <cell r="J27">
            <v>56.88</v>
          </cell>
          <cell r="K27">
            <v>0</v>
          </cell>
        </row>
        <row r="28">
          <cell r="B28">
            <v>18.664285714285715</v>
          </cell>
          <cell r="C28">
            <v>24.6</v>
          </cell>
          <cell r="D28">
            <v>13.8</v>
          </cell>
          <cell r="E28">
            <v>79.285714285714292</v>
          </cell>
          <cell r="F28">
            <v>97</v>
          </cell>
          <cell r="G28">
            <v>49</v>
          </cell>
          <cell r="H28">
            <v>16.559999999999999</v>
          </cell>
          <cell r="I28" t="str">
            <v>SO</v>
          </cell>
          <cell r="J28">
            <v>31.319999999999997</v>
          </cell>
          <cell r="K28">
            <v>0</v>
          </cell>
        </row>
        <row r="29">
          <cell r="B29">
            <v>15.946153846153846</v>
          </cell>
          <cell r="C29">
            <v>22.4</v>
          </cell>
          <cell r="D29">
            <v>11.7</v>
          </cell>
          <cell r="E29">
            <v>78.84615384615384</v>
          </cell>
          <cell r="F29">
            <v>96</v>
          </cell>
          <cell r="G29">
            <v>57</v>
          </cell>
          <cell r="H29">
            <v>16.2</v>
          </cell>
          <cell r="I29" t="str">
            <v>SO</v>
          </cell>
          <cell r="J29">
            <v>29.52</v>
          </cell>
          <cell r="K29">
            <v>0</v>
          </cell>
        </row>
        <row r="30">
          <cell r="B30">
            <v>13.085714285714285</v>
          </cell>
          <cell r="C30">
            <v>16.3</v>
          </cell>
          <cell r="D30">
            <v>10.9</v>
          </cell>
          <cell r="E30">
            <v>82.714285714285708</v>
          </cell>
          <cell r="F30">
            <v>93</v>
          </cell>
          <cell r="G30">
            <v>69</v>
          </cell>
          <cell r="H30">
            <v>14.04</v>
          </cell>
          <cell r="I30" t="str">
            <v>SO</v>
          </cell>
          <cell r="J30">
            <v>27.36</v>
          </cell>
          <cell r="K30">
            <v>0</v>
          </cell>
        </row>
        <row r="31">
          <cell r="B31">
            <v>13.758333333333335</v>
          </cell>
          <cell r="C31">
            <v>18.8</v>
          </cell>
          <cell r="D31">
            <v>8.5</v>
          </cell>
          <cell r="E31">
            <v>68.583333333333329</v>
          </cell>
          <cell r="F31">
            <v>92</v>
          </cell>
          <cell r="G31">
            <v>50</v>
          </cell>
          <cell r="H31">
            <v>15.840000000000002</v>
          </cell>
          <cell r="I31" t="str">
            <v>S</v>
          </cell>
          <cell r="J31">
            <v>25.92</v>
          </cell>
          <cell r="K31">
            <v>0</v>
          </cell>
        </row>
        <row r="32">
          <cell r="B32">
            <v>19.199999999999996</v>
          </cell>
          <cell r="C32">
            <v>27.7</v>
          </cell>
          <cell r="D32">
            <v>8.6999999999999993</v>
          </cell>
          <cell r="E32">
            <v>67.142857142857139</v>
          </cell>
          <cell r="F32">
            <v>99</v>
          </cell>
          <cell r="G32">
            <v>41</v>
          </cell>
          <cell r="H32">
            <v>12.24</v>
          </cell>
          <cell r="I32" t="str">
            <v>L</v>
          </cell>
          <cell r="J32">
            <v>23.759999999999998</v>
          </cell>
          <cell r="K32">
            <v>0</v>
          </cell>
        </row>
        <row r="33">
          <cell r="B33">
            <v>24.126666666666669</v>
          </cell>
          <cell r="C33">
            <v>31</v>
          </cell>
          <cell r="D33">
            <v>14.4</v>
          </cell>
          <cell r="E33">
            <v>51.133333333333333</v>
          </cell>
          <cell r="F33">
            <v>89</v>
          </cell>
          <cell r="G33">
            <v>27</v>
          </cell>
          <cell r="H33">
            <v>20.16</v>
          </cell>
          <cell r="I33" t="str">
            <v>NE</v>
          </cell>
          <cell r="J33">
            <v>38.880000000000003</v>
          </cell>
          <cell r="K33">
            <v>0</v>
          </cell>
        </row>
        <row r="34">
          <cell r="B34">
            <v>24.0625</v>
          </cell>
          <cell r="C34">
            <v>30.3</v>
          </cell>
          <cell r="D34">
            <v>17.2</v>
          </cell>
          <cell r="E34">
            <v>52.375</v>
          </cell>
          <cell r="F34">
            <v>75</v>
          </cell>
          <cell r="G34">
            <v>34</v>
          </cell>
          <cell r="H34">
            <v>15.120000000000001</v>
          </cell>
          <cell r="I34" t="str">
            <v>L</v>
          </cell>
          <cell r="J34">
            <v>29.880000000000003</v>
          </cell>
          <cell r="K34">
            <v>0</v>
          </cell>
        </row>
        <row r="35">
          <cell r="B35">
            <v>24.250000000000004</v>
          </cell>
          <cell r="C35">
            <v>31.2</v>
          </cell>
          <cell r="D35">
            <v>14.2</v>
          </cell>
          <cell r="E35">
            <v>51.8125</v>
          </cell>
          <cell r="F35">
            <v>92</v>
          </cell>
          <cell r="G35">
            <v>31</v>
          </cell>
          <cell r="H35">
            <v>20.52</v>
          </cell>
          <cell r="I35" t="str">
            <v>N</v>
          </cell>
          <cell r="J35">
            <v>34.56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26.350000000000005</v>
          </cell>
          <cell r="C5">
            <v>33</v>
          </cell>
          <cell r="D5">
            <v>19</v>
          </cell>
          <cell r="E5">
            <v>62.5</v>
          </cell>
          <cell r="F5">
            <v>89</v>
          </cell>
          <cell r="G5">
            <v>38</v>
          </cell>
          <cell r="H5">
            <v>19.440000000000001</v>
          </cell>
          <cell r="I5" t="str">
            <v>NO</v>
          </cell>
          <cell r="J5">
            <v>34.56</v>
          </cell>
          <cell r="K5">
            <v>0</v>
          </cell>
        </row>
        <row r="6">
          <cell r="B6">
            <v>21.130769230769225</v>
          </cell>
          <cell r="C6">
            <v>24.7</v>
          </cell>
          <cell r="D6">
            <v>18.100000000000001</v>
          </cell>
          <cell r="E6">
            <v>84.538461538461533</v>
          </cell>
          <cell r="F6">
            <v>98</v>
          </cell>
          <cell r="G6">
            <v>69</v>
          </cell>
          <cell r="H6">
            <v>9.7200000000000006</v>
          </cell>
          <cell r="I6" t="str">
            <v>L</v>
          </cell>
          <cell r="J6">
            <v>19.079999999999998</v>
          </cell>
          <cell r="K6">
            <v>0</v>
          </cell>
        </row>
        <row r="7">
          <cell r="B7">
            <v>22.041666666666668</v>
          </cell>
          <cell r="C7">
            <v>29.4</v>
          </cell>
          <cell r="D7">
            <v>19</v>
          </cell>
          <cell r="E7">
            <v>82</v>
          </cell>
          <cell r="F7">
            <v>96</v>
          </cell>
          <cell r="G7">
            <v>53</v>
          </cell>
          <cell r="H7">
            <v>21.96</v>
          </cell>
          <cell r="I7" t="str">
            <v>S</v>
          </cell>
          <cell r="J7">
            <v>34.56</v>
          </cell>
          <cell r="K7">
            <v>24.6</v>
          </cell>
        </row>
        <row r="8">
          <cell r="B8">
            <v>17.472727272727269</v>
          </cell>
          <cell r="C8">
            <v>18.3</v>
          </cell>
          <cell r="D8">
            <v>16.2</v>
          </cell>
          <cell r="E8">
            <v>94.090909090909093</v>
          </cell>
          <cell r="F8">
            <v>97</v>
          </cell>
          <cell r="G8">
            <v>89</v>
          </cell>
          <cell r="H8">
            <v>12.24</v>
          </cell>
          <cell r="I8" t="str">
            <v>S</v>
          </cell>
          <cell r="J8">
            <v>24.840000000000003</v>
          </cell>
          <cell r="K8">
            <v>11.2</v>
          </cell>
        </row>
        <row r="9">
          <cell r="B9">
            <v>15.338461538461541</v>
          </cell>
          <cell r="C9">
            <v>18.899999999999999</v>
          </cell>
          <cell r="D9">
            <v>10.7</v>
          </cell>
          <cell r="E9">
            <v>42.46153846153846</v>
          </cell>
          <cell r="F9">
            <v>69</v>
          </cell>
          <cell r="G9">
            <v>32</v>
          </cell>
          <cell r="H9">
            <v>21.6</v>
          </cell>
          <cell r="I9" t="str">
            <v>S</v>
          </cell>
          <cell r="J9">
            <v>44.28</v>
          </cell>
          <cell r="K9">
            <v>0</v>
          </cell>
        </row>
        <row r="10">
          <cell r="B10">
            <v>11.657142857142855</v>
          </cell>
          <cell r="C10">
            <v>15.9</v>
          </cell>
          <cell r="D10">
            <v>4.5999999999999996</v>
          </cell>
          <cell r="E10">
            <v>38.571428571428569</v>
          </cell>
          <cell r="F10">
            <v>67</v>
          </cell>
          <cell r="G10">
            <v>23</v>
          </cell>
          <cell r="H10">
            <v>15.120000000000001</v>
          </cell>
          <cell r="I10" t="str">
            <v>S</v>
          </cell>
          <cell r="J10">
            <v>34.92</v>
          </cell>
          <cell r="K10">
            <v>0</v>
          </cell>
        </row>
        <row r="11">
          <cell r="B11">
            <v>14.915384615384616</v>
          </cell>
          <cell r="C11">
            <v>19.600000000000001</v>
          </cell>
          <cell r="D11">
            <v>3.6</v>
          </cell>
          <cell r="E11">
            <v>43.846153846153847</v>
          </cell>
          <cell r="F11">
            <v>83</v>
          </cell>
          <cell r="G11">
            <v>29</v>
          </cell>
          <cell r="H11">
            <v>12.6</v>
          </cell>
          <cell r="I11" t="str">
            <v>L</v>
          </cell>
          <cell r="J11">
            <v>27.720000000000002</v>
          </cell>
          <cell r="K11">
            <v>0</v>
          </cell>
        </row>
        <row r="12">
          <cell r="B12">
            <v>17.353846153846153</v>
          </cell>
          <cell r="C12">
            <v>22.8</v>
          </cell>
          <cell r="D12">
            <v>8.6999999999999993</v>
          </cell>
          <cell r="E12">
            <v>52.07692307692308</v>
          </cell>
          <cell r="F12">
            <v>81</v>
          </cell>
          <cell r="G12">
            <v>33</v>
          </cell>
          <cell r="H12">
            <v>13.32</v>
          </cell>
          <cell r="I12" t="str">
            <v>L</v>
          </cell>
          <cell r="J12">
            <v>29.52</v>
          </cell>
          <cell r="K12">
            <v>0</v>
          </cell>
        </row>
        <row r="13">
          <cell r="B13">
            <v>21.553846153846152</v>
          </cell>
          <cell r="C13">
            <v>27.5</v>
          </cell>
          <cell r="D13">
            <v>12.1</v>
          </cell>
          <cell r="E13">
            <v>45.769230769230766</v>
          </cell>
          <cell r="F13">
            <v>77</v>
          </cell>
          <cell r="G13">
            <v>27</v>
          </cell>
          <cell r="H13">
            <v>12.96</v>
          </cell>
          <cell r="I13" t="str">
            <v>NE</v>
          </cell>
          <cell r="J13">
            <v>24.48</v>
          </cell>
          <cell r="K13">
            <v>0</v>
          </cell>
        </row>
        <row r="14">
          <cell r="B14">
            <v>23.907692307692312</v>
          </cell>
          <cell r="C14">
            <v>30</v>
          </cell>
          <cell r="D14">
            <v>14.8</v>
          </cell>
          <cell r="E14">
            <v>48.46153846153846</v>
          </cell>
          <cell r="F14">
            <v>80</v>
          </cell>
          <cell r="G14">
            <v>29</v>
          </cell>
          <cell r="H14">
            <v>14.4</v>
          </cell>
          <cell r="I14" t="str">
            <v>NE</v>
          </cell>
          <cell r="J14">
            <v>25.2</v>
          </cell>
          <cell r="K14">
            <v>0</v>
          </cell>
        </row>
        <row r="15">
          <cell r="B15">
            <v>24.884615384615383</v>
          </cell>
          <cell r="C15">
            <v>30.5</v>
          </cell>
          <cell r="D15">
            <v>11.5</v>
          </cell>
          <cell r="E15">
            <v>43.307692307692307</v>
          </cell>
          <cell r="F15">
            <v>90</v>
          </cell>
          <cell r="G15">
            <v>26</v>
          </cell>
          <cell r="H15">
            <v>11.879999999999999</v>
          </cell>
          <cell r="I15" t="str">
            <v>L</v>
          </cell>
          <cell r="J15">
            <v>26.28</v>
          </cell>
          <cell r="K15">
            <v>0</v>
          </cell>
        </row>
        <row r="16">
          <cell r="B16">
            <v>24.923076923076923</v>
          </cell>
          <cell r="C16">
            <v>30.6</v>
          </cell>
          <cell r="D16">
            <v>13.5</v>
          </cell>
          <cell r="E16">
            <v>41.615384615384613</v>
          </cell>
          <cell r="F16">
            <v>80</v>
          </cell>
          <cell r="G16">
            <v>27</v>
          </cell>
          <cell r="H16">
            <v>9</v>
          </cell>
          <cell r="I16" t="str">
            <v>NE</v>
          </cell>
          <cell r="J16">
            <v>21.240000000000002</v>
          </cell>
          <cell r="K16">
            <v>0</v>
          </cell>
        </row>
        <row r="17">
          <cell r="B17">
            <v>26.515384615384615</v>
          </cell>
          <cell r="C17">
            <v>31.9</v>
          </cell>
          <cell r="D17">
            <v>15.5</v>
          </cell>
          <cell r="E17">
            <v>40.153846153846153</v>
          </cell>
          <cell r="F17">
            <v>72</v>
          </cell>
          <cell r="G17">
            <v>26</v>
          </cell>
          <cell r="H17">
            <v>19.079999999999998</v>
          </cell>
          <cell r="I17" t="str">
            <v>N</v>
          </cell>
          <cell r="J17">
            <v>33.840000000000003</v>
          </cell>
          <cell r="K17">
            <v>0</v>
          </cell>
        </row>
        <row r="18">
          <cell r="B18">
            <v>26.430769230769233</v>
          </cell>
          <cell r="C18">
            <v>32.700000000000003</v>
          </cell>
          <cell r="D18">
            <v>13.3</v>
          </cell>
          <cell r="E18">
            <v>43.692307692307693</v>
          </cell>
          <cell r="F18">
            <v>89</v>
          </cell>
          <cell r="G18">
            <v>26</v>
          </cell>
          <cell r="H18">
            <v>16.2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20.141666666666666</v>
          </cell>
          <cell r="C19">
            <v>22.5</v>
          </cell>
          <cell r="D19">
            <v>16.2</v>
          </cell>
          <cell r="E19">
            <v>77.25</v>
          </cell>
          <cell r="F19">
            <v>97</v>
          </cell>
          <cell r="G19">
            <v>55</v>
          </cell>
          <cell r="H19">
            <v>17.28</v>
          </cell>
          <cell r="I19" t="str">
            <v>SE</v>
          </cell>
          <cell r="J19">
            <v>36.36</v>
          </cell>
          <cell r="K19">
            <v>6.8000000000000007</v>
          </cell>
        </row>
        <row r="20">
          <cell r="B20">
            <v>20.430769230769229</v>
          </cell>
          <cell r="C20">
            <v>24.2</v>
          </cell>
          <cell r="D20">
            <v>16.8</v>
          </cell>
          <cell r="E20">
            <v>56.07692307692308</v>
          </cell>
          <cell r="F20">
            <v>92</v>
          </cell>
          <cell r="G20">
            <v>35</v>
          </cell>
          <cell r="H20">
            <v>13.68</v>
          </cell>
          <cell r="I20" t="str">
            <v>SE</v>
          </cell>
          <cell r="J20">
            <v>26.64</v>
          </cell>
          <cell r="K20">
            <v>0</v>
          </cell>
        </row>
        <row r="21">
          <cell r="B21">
            <v>20.100000000000001</v>
          </cell>
          <cell r="C21">
            <v>23.7</v>
          </cell>
          <cell r="D21">
            <v>16.3</v>
          </cell>
          <cell r="E21">
            <v>50.8</v>
          </cell>
          <cell r="F21">
            <v>64</v>
          </cell>
          <cell r="G21">
            <v>41</v>
          </cell>
          <cell r="H21">
            <v>10.08</v>
          </cell>
          <cell r="I21" t="str">
            <v>L</v>
          </cell>
          <cell r="J21">
            <v>26.28</v>
          </cell>
          <cell r="K21">
            <v>0</v>
          </cell>
        </row>
        <row r="22">
          <cell r="B22">
            <v>18.691666666666666</v>
          </cell>
          <cell r="C22">
            <v>21.6</v>
          </cell>
          <cell r="D22">
            <v>11.2</v>
          </cell>
          <cell r="E22">
            <v>62.916666666666664</v>
          </cell>
          <cell r="F22">
            <v>90</v>
          </cell>
          <cell r="G22">
            <v>48</v>
          </cell>
          <cell r="H22">
            <v>13.68</v>
          </cell>
          <cell r="I22" t="str">
            <v>L</v>
          </cell>
          <cell r="J22">
            <v>33.840000000000003</v>
          </cell>
          <cell r="K22">
            <v>0</v>
          </cell>
        </row>
        <row r="23">
          <cell r="B23">
            <v>22.141666666666666</v>
          </cell>
          <cell r="C23">
            <v>26.8</v>
          </cell>
          <cell r="D23">
            <v>14.6</v>
          </cell>
          <cell r="E23">
            <v>55.5</v>
          </cell>
          <cell r="F23">
            <v>81</v>
          </cell>
          <cell r="G23">
            <v>42</v>
          </cell>
          <cell r="H23">
            <v>13.68</v>
          </cell>
          <cell r="I23" t="str">
            <v>L</v>
          </cell>
          <cell r="J23">
            <v>29.52</v>
          </cell>
          <cell r="K23">
            <v>0</v>
          </cell>
        </row>
        <row r="24">
          <cell r="B24">
            <v>25.5</v>
          </cell>
          <cell r="C24">
            <v>31</v>
          </cell>
          <cell r="D24">
            <v>16.3</v>
          </cell>
          <cell r="E24">
            <v>51.53846153846154</v>
          </cell>
          <cell r="F24">
            <v>83</v>
          </cell>
          <cell r="G24">
            <v>36</v>
          </cell>
          <cell r="H24">
            <v>11.520000000000001</v>
          </cell>
          <cell r="I24" t="str">
            <v>NE</v>
          </cell>
          <cell r="J24">
            <v>25.92</v>
          </cell>
          <cell r="K24">
            <v>0</v>
          </cell>
        </row>
        <row r="25">
          <cell r="B25">
            <v>25.815384615384616</v>
          </cell>
          <cell r="C25">
            <v>31.4</v>
          </cell>
          <cell r="D25">
            <v>17.100000000000001</v>
          </cell>
          <cell r="E25">
            <v>44.307692307692307</v>
          </cell>
          <cell r="F25">
            <v>71</v>
          </cell>
          <cell r="G25">
            <v>33</v>
          </cell>
          <cell r="H25">
            <v>21.6</v>
          </cell>
          <cell r="I25" t="str">
            <v>N</v>
          </cell>
          <cell r="J25">
            <v>45</v>
          </cell>
          <cell r="K25">
            <v>0</v>
          </cell>
        </row>
        <row r="26">
          <cell r="B26">
            <v>24.599999999999998</v>
          </cell>
          <cell r="C26">
            <v>30</v>
          </cell>
          <cell r="D26">
            <v>17.5</v>
          </cell>
          <cell r="E26">
            <v>51.357142857142854</v>
          </cell>
          <cell r="F26">
            <v>71</v>
          </cell>
          <cell r="G26">
            <v>37</v>
          </cell>
          <cell r="H26">
            <v>22.68</v>
          </cell>
          <cell r="I26" t="str">
            <v>N</v>
          </cell>
          <cell r="J26">
            <v>39.6</v>
          </cell>
          <cell r="K26">
            <v>0</v>
          </cell>
        </row>
        <row r="27">
          <cell r="B27">
            <v>27.585714285714285</v>
          </cell>
          <cell r="C27">
            <v>33.200000000000003</v>
          </cell>
          <cell r="D27">
            <v>17.600000000000001</v>
          </cell>
          <cell r="E27">
            <v>43.142857142857146</v>
          </cell>
          <cell r="F27">
            <v>74</v>
          </cell>
          <cell r="G27">
            <v>28</v>
          </cell>
          <cell r="H27">
            <v>15.120000000000001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21.157142857142855</v>
          </cell>
          <cell r="C28">
            <v>26.7</v>
          </cell>
          <cell r="D28">
            <v>14.5</v>
          </cell>
          <cell r="E28">
            <v>68</v>
          </cell>
          <cell r="F28">
            <v>89</v>
          </cell>
          <cell r="G28">
            <v>48</v>
          </cell>
          <cell r="H28">
            <v>17.64</v>
          </cell>
          <cell r="I28" t="str">
            <v>SO</v>
          </cell>
          <cell r="J28">
            <v>34.92</v>
          </cell>
          <cell r="K28">
            <v>0</v>
          </cell>
        </row>
        <row r="29">
          <cell r="B29">
            <v>18.257142857142856</v>
          </cell>
          <cell r="C29">
            <v>23.9</v>
          </cell>
          <cell r="D29">
            <v>12.3</v>
          </cell>
          <cell r="E29">
            <v>70.071428571428569</v>
          </cell>
          <cell r="F29">
            <v>89</v>
          </cell>
          <cell r="G29">
            <v>51</v>
          </cell>
          <cell r="H29">
            <v>13.68</v>
          </cell>
          <cell r="I29" t="str">
            <v>SO</v>
          </cell>
          <cell r="J29">
            <v>28.8</v>
          </cell>
          <cell r="K29">
            <v>0</v>
          </cell>
        </row>
        <row r="30">
          <cell r="B30">
            <v>17.191666666666666</v>
          </cell>
          <cell r="C30">
            <v>21.5</v>
          </cell>
          <cell r="D30">
            <v>11.9</v>
          </cell>
          <cell r="E30">
            <v>69.166666666666671</v>
          </cell>
          <cell r="F30">
            <v>89</v>
          </cell>
          <cell r="G30">
            <v>56</v>
          </cell>
          <cell r="H30">
            <v>15.840000000000002</v>
          </cell>
          <cell r="I30" t="str">
            <v>S</v>
          </cell>
          <cell r="J30">
            <v>28.44</v>
          </cell>
          <cell r="K30">
            <v>0</v>
          </cell>
        </row>
        <row r="31">
          <cell r="B31">
            <v>18.293749999999999</v>
          </cell>
          <cell r="C31">
            <v>24.3</v>
          </cell>
          <cell r="D31">
            <v>10</v>
          </cell>
          <cell r="E31">
            <v>61.625</v>
          </cell>
          <cell r="F31">
            <v>91</v>
          </cell>
          <cell r="G31">
            <v>43</v>
          </cell>
          <cell r="H31">
            <v>10.08</v>
          </cell>
          <cell r="I31" t="str">
            <v>S</v>
          </cell>
          <cell r="J31">
            <v>22.68</v>
          </cell>
          <cell r="K31">
            <v>0</v>
          </cell>
        </row>
        <row r="32">
          <cell r="B32">
            <v>22.38571428571429</v>
          </cell>
          <cell r="C32">
            <v>28.5</v>
          </cell>
          <cell r="D32">
            <v>9.1</v>
          </cell>
          <cell r="E32">
            <v>53.357142857142854</v>
          </cell>
          <cell r="F32">
            <v>90</v>
          </cell>
          <cell r="G32">
            <v>40</v>
          </cell>
          <cell r="H32">
            <v>11.879999999999999</v>
          </cell>
          <cell r="I32" t="str">
            <v>NE</v>
          </cell>
          <cell r="J32">
            <v>27</v>
          </cell>
          <cell r="K32">
            <v>0</v>
          </cell>
        </row>
        <row r="33">
          <cell r="B33">
            <v>25.078571428571433</v>
          </cell>
          <cell r="C33">
            <v>30.6</v>
          </cell>
          <cell r="D33">
            <v>15.5</v>
          </cell>
          <cell r="E33">
            <v>44.428571428571431</v>
          </cell>
          <cell r="F33">
            <v>74</v>
          </cell>
          <cell r="G33">
            <v>28</v>
          </cell>
          <cell r="H33">
            <v>12.6</v>
          </cell>
          <cell r="I33" t="str">
            <v>L</v>
          </cell>
          <cell r="J33">
            <v>25.56</v>
          </cell>
          <cell r="K33">
            <v>0</v>
          </cell>
        </row>
        <row r="34">
          <cell r="B34">
            <v>26.721428571428572</v>
          </cell>
          <cell r="C34">
            <v>32.4</v>
          </cell>
          <cell r="D34">
            <v>14</v>
          </cell>
          <cell r="E34">
            <v>41.428571428571431</v>
          </cell>
          <cell r="F34">
            <v>80</v>
          </cell>
          <cell r="G34">
            <v>25</v>
          </cell>
          <cell r="H34">
            <v>12.6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26.214285714285715</v>
          </cell>
          <cell r="C35">
            <v>31.4</v>
          </cell>
          <cell r="D35">
            <v>15.5</v>
          </cell>
          <cell r="E35">
            <v>44.714285714285715</v>
          </cell>
          <cell r="F35">
            <v>86</v>
          </cell>
          <cell r="G35">
            <v>29</v>
          </cell>
          <cell r="H35">
            <v>12.24</v>
          </cell>
          <cell r="I35" t="str">
            <v>NE</v>
          </cell>
          <cell r="J35">
            <v>30.240000000000002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20.937500000000004</v>
          </cell>
          <cell r="C5">
            <v>24.7</v>
          </cell>
          <cell r="D5">
            <v>16.899999999999999</v>
          </cell>
          <cell r="E5">
            <v>85.75</v>
          </cell>
          <cell r="F5">
            <v>94</v>
          </cell>
          <cell r="G5">
            <v>65</v>
          </cell>
          <cell r="H5">
            <v>10.08</v>
          </cell>
          <cell r="I5" t="str">
            <v>NO</v>
          </cell>
          <cell r="J5">
            <v>21.6</v>
          </cell>
          <cell r="K5">
            <v>0</v>
          </cell>
        </row>
        <row r="6">
          <cell r="B6">
            <v>19.425000000000001</v>
          </cell>
          <cell r="C6">
            <v>24.8</v>
          </cell>
          <cell r="D6">
            <v>16.600000000000001</v>
          </cell>
          <cell r="E6">
            <v>86.764705882352942</v>
          </cell>
          <cell r="F6">
            <v>100</v>
          </cell>
          <cell r="G6">
            <v>67</v>
          </cell>
          <cell r="H6">
            <v>10.8</v>
          </cell>
          <cell r="I6" t="str">
            <v>N</v>
          </cell>
          <cell r="J6">
            <v>25.92</v>
          </cell>
          <cell r="K6">
            <v>0</v>
          </cell>
        </row>
        <row r="7">
          <cell r="B7">
            <v>18.658333333333331</v>
          </cell>
          <cell r="C7">
            <v>21.9</v>
          </cell>
          <cell r="D7">
            <v>16.100000000000001</v>
          </cell>
          <cell r="E7">
            <v>90.347826086956516</v>
          </cell>
          <cell r="F7">
            <v>100</v>
          </cell>
          <cell r="G7">
            <v>76</v>
          </cell>
          <cell r="H7">
            <v>10.44</v>
          </cell>
          <cell r="I7" t="str">
            <v>O</v>
          </cell>
          <cell r="J7">
            <v>26.28</v>
          </cell>
          <cell r="K7">
            <v>3.8000000000000003</v>
          </cell>
        </row>
        <row r="8">
          <cell r="B8">
            <v>16.987500000000001</v>
          </cell>
          <cell r="C8">
            <v>21.7</v>
          </cell>
          <cell r="D8">
            <v>14.6</v>
          </cell>
          <cell r="E8">
            <v>80.043478260869563</v>
          </cell>
          <cell r="F8">
            <v>100</v>
          </cell>
          <cell r="G8">
            <v>54</v>
          </cell>
          <cell r="H8">
            <v>15.120000000000001</v>
          </cell>
          <cell r="I8" t="str">
            <v>O</v>
          </cell>
          <cell r="J8">
            <v>29.880000000000003</v>
          </cell>
          <cell r="K8">
            <v>1</v>
          </cell>
        </row>
        <row r="9">
          <cell r="B9">
            <v>12.870833333333335</v>
          </cell>
          <cell r="C9">
            <v>17.7</v>
          </cell>
          <cell r="D9">
            <v>8.3000000000000007</v>
          </cell>
          <cell r="E9">
            <v>57.333333333333336</v>
          </cell>
          <cell r="F9">
            <v>79</v>
          </cell>
          <cell r="G9">
            <v>30</v>
          </cell>
          <cell r="H9">
            <v>23.759999999999998</v>
          </cell>
          <cell r="I9" t="str">
            <v>O</v>
          </cell>
          <cell r="J9">
            <v>50.4</v>
          </cell>
          <cell r="K9">
            <v>0.4</v>
          </cell>
        </row>
        <row r="10">
          <cell r="B10">
            <v>9.3777777777777764</v>
          </cell>
          <cell r="C10">
            <v>14.8</v>
          </cell>
          <cell r="D10">
            <v>3</v>
          </cell>
          <cell r="E10">
            <v>49.166666666666664</v>
          </cell>
          <cell r="F10">
            <v>78</v>
          </cell>
          <cell r="G10">
            <v>22</v>
          </cell>
          <cell r="H10">
            <v>21.240000000000002</v>
          </cell>
          <cell r="I10" t="str">
            <v>O</v>
          </cell>
          <cell r="J10">
            <v>34.200000000000003</v>
          </cell>
          <cell r="K10">
            <v>0</v>
          </cell>
        </row>
        <row r="11">
          <cell r="B11">
            <v>12.029411764705882</v>
          </cell>
          <cell r="C11">
            <v>18.899999999999999</v>
          </cell>
          <cell r="D11">
            <v>3.9</v>
          </cell>
          <cell r="E11">
            <v>50.411764705882355</v>
          </cell>
          <cell r="F11">
            <v>82</v>
          </cell>
          <cell r="G11">
            <v>28</v>
          </cell>
          <cell r="H11">
            <v>14.76</v>
          </cell>
          <cell r="I11" t="str">
            <v>O</v>
          </cell>
          <cell r="J11">
            <v>28.08</v>
          </cell>
          <cell r="K11">
            <v>0</v>
          </cell>
        </row>
        <row r="12">
          <cell r="B12">
            <v>12.600000000000001</v>
          </cell>
          <cell r="C12">
            <v>21.7</v>
          </cell>
          <cell r="D12">
            <v>5.2</v>
          </cell>
          <cell r="E12">
            <v>61.666666666666664</v>
          </cell>
          <cell r="F12">
            <v>87</v>
          </cell>
          <cell r="G12">
            <v>32</v>
          </cell>
          <cell r="H12">
            <v>20.16</v>
          </cell>
          <cell r="I12" t="str">
            <v>SE</v>
          </cell>
          <cell r="J12">
            <v>34.92</v>
          </cell>
          <cell r="K12">
            <v>0</v>
          </cell>
        </row>
        <row r="13">
          <cell r="B13">
            <v>16.041666666666664</v>
          </cell>
          <cell r="C13">
            <v>25.8</v>
          </cell>
          <cell r="D13">
            <v>8.9</v>
          </cell>
          <cell r="E13">
            <v>60.916666666666664</v>
          </cell>
          <cell r="F13">
            <v>87</v>
          </cell>
          <cell r="G13">
            <v>29</v>
          </cell>
          <cell r="H13">
            <v>16.920000000000002</v>
          </cell>
          <cell r="I13" t="str">
            <v>SO</v>
          </cell>
          <cell r="J13">
            <v>27.720000000000002</v>
          </cell>
          <cell r="K13">
            <v>0</v>
          </cell>
        </row>
        <row r="14">
          <cell r="B14">
            <v>18.462499999999995</v>
          </cell>
          <cell r="C14">
            <v>26.7</v>
          </cell>
          <cell r="D14">
            <v>12</v>
          </cell>
          <cell r="E14">
            <v>61.5</v>
          </cell>
          <cell r="F14">
            <v>85</v>
          </cell>
          <cell r="G14">
            <v>37</v>
          </cell>
          <cell r="H14">
            <v>15.840000000000002</v>
          </cell>
          <cell r="I14" t="str">
            <v>SE</v>
          </cell>
          <cell r="J14">
            <v>29.52</v>
          </cell>
          <cell r="K14">
            <v>0</v>
          </cell>
        </row>
        <row r="15">
          <cell r="B15">
            <v>20.070833333333333</v>
          </cell>
          <cell r="C15">
            <v>28.9</v>
          </cell>
          <cell r="D15">
            <v>13.2</v>
          </cell>
          <cell r="E15">
            <v>60.291666666666664</v>
          </cell>
          <cell r="F15">
            <v>87</v>
          </cell>
          <cell r="G15">
            <v>30</v>
          </cell>
          <cell r="H15">
            <v>13.68</v>
          </cell>
          <cell r="I15" t="str">
            <v>SE</v>
          </cell>
          <cell r="J15">
            <v>28.8</v>
          </cell>
          <cell r="K15">
            <v>0</v>
          </cell>
        </row>
        <row r="16">
          <cell r="B16">
            <v>20.841666666666669</v>
          </cell>
          <cell r="C16">
            <v>28.9</v>
          </cell>
          <cell r="D16">
            <v>14.1</v>
          </cell>
          <cell r="E16">
            <v>53.333333333333336</v>
          </cell>
          <cell r="F16">
            <v>76</v>
          </cell>
          <cell r="G16">
            <v>28</v>
          </cell>
          <cell r="H16">
            <v>17.28</v>
          </cell>
          <cell r="I16" t="str">
            <v>SE</v>
          </cell>
          <cell r="J16">
            <v>33.480000000000004</v>
          </cell>
          <cell r="K16">
            <v>0</v>
          </cell>
        </row>
        <row r="17">
          <cell r="B17">
            <v>22.154166666666669</v>
          </cell>
          <cell r="C17">
            <v>30.9</v>
          </cell>
          <cell r="D17">
            <v>15.1</v>
          </cell>
          <cell r="E17">
            <v>50.666666666666664</v>
          </cell>
          <cell r="F17">
            <v>75</v>
          </cell>
          <cell r="G17">
            <v>26</v>
          </cell>
          <cell r="H17">
            <v>13.32</v>
          </cell>
          <cell r="I17" t="str">
            <v>SE</v>
          </cell>
          <cell r="J17">
            <v>27.720000000000002</v>
          </cell>
          <cell r="K17">
            <v>0</v>
          </cell>
        </row>
        <row r="18">
          <cell r="B18">
            <v>23.783333333333331</v>
          </cell>
          <cell r="C18">
            <v>32.799999999999997</v>
          </cell>
          <cell r="D18">
            <v>16.7</v>
          </cell>
          <cell r="E18">
            <v>51.083333333333336</v>
          </cell>
          <cell r="F18">
            <v>78</v>
          </cell>
          <cell r="G18">
            <v>20</v>
          </cell>
          <cell r="H18">
            <v>16.559999999999999</v>
          </cell>
          <cell r="I18" t="str">
            <v>SE</v>
          </cell>
          <cell r="J18">
            <v>39.96</v>
          </cell>
          <cell r="K18">
            <v>0</v>
          </cell>
        </row>
        <row r="19">
          <cell r="B19">
            <v>19.345833333333331</v>
          </cell>
          <cell r="C19">
            <v>25.5</v>
          </cell>
          <cell r="D19">
            <v>17.5</v>
          </cell>
          <cell r="E19">
            <v>78.578947368421055</v>
          </cell>
          <cell r="F19">
            <v>100</v>
          </cell>
          <cell r="G19">
            <v>39</v>
          </cell>
          <cell r="H19">
            <v>20.52</v>
          </cell>
          <cell r="I19" t="str">
            <v>O</v>
          </cell>
          <cell r="J19">
            <v>30.96</v>
          </cell>
          <cell r="K19">
            <v>9.7999999999999989</v>
          </cell>
        </row>
        <row r="20">
          <cell r="B20">
            <v>17.095833333333331</v>
          </cell>
          <cell r="C20">
            <v>21</v>
          </cell>
          <cell r="D20">
            <v>14</v>
          </cell>
          <cell r="E20">
            <v>67.555555555555557</v>
          </cell>
          <cell r="F20">
            <v>100</v>
          </cell>
          <cell r="G20">
            <v>34</v>
          </cell>
          <cell r="H20">
            <v>19.440000000000001</v>
          </cell>
          <cell r="I20" t="str">
            <v>O</v>
          </cell>
          <cell r="J20">
            <v>32.76</v>
          </cell>
          <cell r="K20">
            <v>0</v>
          </cell>
        </row>
        <row r="21">
          <cell r="B21">
            <v>13.720833333333331</v>
          </cell>
          <cell r="C21">
            <v>20.8</v>
          </cell>
          <cell r="D21">
            <v>8.1</v>
          </cell>
          <cell r="E21">
            <v>70</v>
          </cell>
          <cell r="F21">
            <v>93</v>
          </cell>
          <cell r="G21">
            <v>41</v>
          </cell>
          <cell r="H21">
            <v>24.12</v>
          </cell>
          <cell r="I21" t="str">
            <v>S</v>
          </cell>
          <cell r="J21">
            <v>39.6</v>
          </cell>
          <cell r="K21">
            <v>0</v>
          </cell>
        </row>
        <row r="22">
          <cell r="B22">
            <v>14.795833333333334</v>
          </cell>
          <cell r="C22">
            <v>20.100000000000001</v>
          </cell>
          <cell r="D22">
            <v>11.1</v>
          </cell>
          <cell r="E22">
            <v>73.416666666666671</v>
          </cell>
          <cell r="F22">
            <v>90</v>
          </cell>
          <cell r="G22">
            <v>56</v>
          </cell>
          <cell r="H22">
            <v>17.64</v>
          </cell>
          <cell r="I22" t="str">
            <v>S</v>
          </cell>
          <cell r="J22">
            <v>30.96</v>
          </cell>
          <cell r="K22">
            <v>0</v>
          </cell>
        </row>
        <row r="23">
          <cell r="B23">
            <v>17.020833333333332</v>
          </cell>
          <cell r="C23">
            <v>21.6</v>
          </cell>
          <cell r="D23">
            <v>12.4</v>
          </cell>
          <cell r="E23">
            <v>72.833333333333329</v>
          </cell>
          <cell r="F23">
            <v>91</v>
          </cell>
          <cell r="G23">
            <v>57</v>
          </cell>
          <cell r="H23">
            <v>14.4</v>
          </cell>
          <cell r="I23" t="str">
            <v>S</v>
          </cell>
          <cell r="J23">
            <v>30.240000000000002</v>
          </cell>
          <cell r="K23">
            <v>0</v>
          </cell>
        </row>
        <row r="24">
          <cell r="B24">
            <v>20.587500000000002</v>
          </cell>
          <cell r="C24">
            <v>28.7</v>
          </cell>
          <cell r="D24">
            <v>15.2</v>
          </cell>
          <cell r="E24">
            <v>64.75</v>
          </cell>
          <cell r="F24">
            <v>88</v>
          </cell>
          <cell r="G24">
            <v>36</v>
          </cell>
          <cell r="H24">
            <v>20.16</v>
          </cell>
          <cell r="I24" t="str">
            <v>SE</v>
          </cell>
          <cell r="J24">
            <v>36.36</v>
          </cell>
          <cell r="K24">
            <v>0</v>
          </cell>
        </row>
        <row r="25">
          <cell r="B25">
            <v>21.016666666666662</v>
          </cell>
          <cell r="C25">
            <v>29.3</v>
          </cell>
          <cell r="D25">
            <v>15</v>
          </cell>
          <cell r="E25">
            <v>58.458333333333336</v>
          </cell>
          <cell r="F25">
            <v>78</v>
          </cell>
          <cell r="G25">
            <v>32</v>
          </cell>
          <cell r="H25">
            <v>23.759999999999998</v>
          </cell>
          <cell r="I25" t="str">
            <v>SE</v>
          </cell>
          <cell r="J25">
            <v>40.32</v>
          </cell>
          <cell r="K25">
            <v>0</v>
          </cell>
        </row>
        <row r="26">
          <cell r="B26">
            <v>22.112500000000001</v>
          </cell>
          <cell r="C26">
            <v>30.1</v>
          </cell>
          <cell r="D26">
            <v>16.100000000000001</v>
          </cell>
          <cell r="E26">
            <v>59.583333333333336</v>
          </cell>
          <cell r="F26">
            <v>83</v>
          </cell>
          <cell r="G26">
            <v>33</v>
          </cell>
          <cell r="H26">
            <v>20.16</v>
          </cell>
          <cell r="I26" t="str">
            <v>SE</v>
          </cell>
          <cell r="J26">
            <v>43.92</v>
          </cell>
          <cell r="K26">
            <v>0</v>
          </cell>
        </row>
        <row r="27">
          <cell r="B27">
            <v>23.554166666666664</v>
          </cell>
          <cell r="C27">
            <v>31.6</v>
          </cell>
          <cell r="D27">
            <v>17.600000000000001</v>
          </cell>
          <cell r="E27">
            <v>57.041666666666664</v>
          </cell>
          <cell r="F27">
            <v>79</v>
          </cell>
          <cell r="G27">
            <v>29</v>
          </cell>
          <cell r="H27">
            <v>19.8</v>
          </cell>
          <cell r="I27" t="str">
            <v>SE</v>
          </cell>
          <cell r="J27">
            <v>43.56</v>
          </cell>
          <cell r="K27">
            <v>0</v>
          </cell>
        </row>
        <row r="28">
          <cell r="B28">
            <v>19.824999999999999</v>
          </cell>
          <cell r="C28">
            <v>27</v>
          </cell>
          <cell r="D28">
            <v>14.3</v>
          </cell>
          <cell r="E28">
            <v>72.5</v>
          </cell>
          <cell r="F28">
            <v>100</v>
          </cell>
          <cell r="G28">
            <v>50</v>
          </cell>
          <cell r="H28">
            <v>15.120000000000001</v>
          </cell>
          <cell r="I28" t="str">
            <v>NO</v>
          </cell>
          <cell r="J28">
            <v>35.64</v>
          </cell>
          <cell r="K28">
            <v>0</v>
          </cell>
        </row>
        <row r="29">
          <cell r="B29">
            <v>15.445833333333335</v>
          </cell>
          <cell r="C29">
            <v>23.2</v>
          </cell>
          <cell r="D29">
            <v>11.9</v>
          </cell>
          <cell r="E29">
            <v>82.111111111111114</v>
          </cell>
          <cell r="F29">
            <v>100</v>
          </cell>
          <cell r="G29">
            <v>57</v>
          </cell>
          <cell r="H29">
            <v>13.32</v>
          </cell>
          <cell r="I29" t="str">
            <v>NO</v>
          </cell>
          <cell r="J29">
            <v>30.240000000000002</v>
          </cell>
          <cell r="K29">
            <v>0</v>
          </cell>
        </row>
        <row r="30">
          <cell r="B30">
            <v>13.5375</v>
          </cell>
          <cell r="C30">
            <v>18.600000000000001</v>
          </cell>
          <cell r="D30">
            <v>11</v>
          </cell>
          <cell r="E30">
            <v>84.791666666666671</v>
          </cell>
          <cell r="F30">
            <v>94</v>
          </cell>
          <cell r="G30">
            <v>65</v>
          </cell>
          <cell r="H30">
            <v>11.520000000000001</v>
          </cell>
          <cell r="I30" t="str">
            <v>NO</v>
          </cell>
          <cell r="J30">
            <v>29.880000000000003</v>
          </cell>
          <cell r="K30">
            <v>0</v>
          </cell>
        </row>
        <row r="31">
          <cell r="B31">
            <v>13</v>
          </cell>
          <cell r="C31">
            <v>20</v>
          </cell>
          <cell r="D31">
            <v>9.1999999999999993</v>
          </cell>
          <cell r="E31">
            <v>79.625</v>
          </cell>
          <cell r="F31">
            <v>98</v>
          </cell>
          <cell r="G31">
            <v>47</v>
          </cell>
          <cell r="H31">
            <v>11.520000000000001</v>
          </cell>
          <cell r="I31" t="str">
            <v>NO</v>
          </cell>
          <cell r="J31">
            <v>24.840000000000003</v>
          </cell>
          <cell r="K31">
            <v>0</v>
          </cell>
        </row>
        <row r="32">
          <cell r="B32">
            <v>15.033333333333331</v>
          </cell>
          <cell r="C32">
            <v>26.3</v>
          </cell>
          <cell r="D32">
            <v>8.8000000000000007</v>
          </cell>
          <cell r="E32">
            <v>72.066666666666663</v>
          </cell>
          <cell r="F32">
            <v>100</v>
          </cell>
          <cell r="G32">
            <v>48</v>
          </cell>
          <cell r="H32">
            <v>10.8</v>
          </cell>
          <cell r="I32" t="str">
            <v>NO</v>
          </cell>
          <cell r="J32">
            <v>21.6</v>
          </cell>
          <cell r="K32">
            <v>0</v>
          </cell>
        </row>
        <row r="33">
          <cell r="B33">
            <v>21.824999999999999</v>
          </cell>
          <cell r="C33">
            <v>29.5</v>
          </cell>
          <cell r="D33">
            <v>16.100000000000001</v>
          </cell>
          <cell r="E33">
            <v>60.75</v>
          </cell>
          <cell r="F33">
            <v>83</v>
          </cell>
          <cell r="G33">
            <v>29</v>
          </cell>
          <cell r="H33">
            <v>19.8</v>
          </cell>
          <cell r="I33" t="str">
            <v>SE</v>
          </cell>
          <cell r="J33">
            <v>30.96</v>
          </cell>
          <cell r="K33">
            <v>0</v>
          </cell>
        </row>
        <row r="34">
          <cell r="B34">
            <v>21.733333333333334</v>
          </cell>
          <cell r="C34">
            <v>29.2</v>
          </cell>
          <cell r="D34">
            <v>15</v>
          </cell>
          <cell r="E34">
            <v>58.416666666666664</v>
          </cell>
          <cell r="F34">
            <v>84</v>
          </cell>
          <cell r="G34">
            <v>35</v>
          </cell>
          <cell r="H34">
            <v>17.64</v>
          </cell>
          <cell r="I34" t="str">
            <v>SE</v>
          </cell>
          <cell r="J34">
            <v>29.16</v>
          </cell>
          <cell r="K34">
            <v>0</v>
          </cell>
        </row>
        <row r="35">
          <cell r="B35">
            <v>21.775000000000002</v>
          </cell>
          <cell r="C35">
            <v>30</v>
          </cell>
          <cell r="D35">
            <v>12.4</v>
          </cell>
          <cell r="E35">
            <v>61.291666666666664</v>
          </cell>
          <cell r="F35">
            <v>96</v>
          </cell>
          <cell r="G35">
            <v>31</v>
          </cell>
          <cell r="H35">
            <v>11.16</v>
          </cell>
          <cell r="I35" t="str">
            <v>SE</v>
          </cell>
          <cell r="J35">
            <v>23.759999999999998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24.458333333333339</v>
          </cell>
          <cell r="C5">
            <v>31.8</v>
          </cell>
          <cell r="D5">
            <v>18.100000000000001</v>
          </cell>
          <cell r="E5">
            <v>62.125</v>
          </cell>
          <cell r="F5">
            <v>85</v>
          </cell>
          <cell r="G5">
            <v>31</v>
          </cell>
          <cell r="H5">
            <v>15.48</v>
          </cell>
          <cell r="I5" t="str">
            <v>NO</v>
          </cell>
          <cell r="J5">
            <v>30.96</v>
          </cell>
          <cell r="K5">
            <v>0</v>
          </cell>
        </row>
        <row r="6">
          <cell r="B6">
            <v>20.345833333333328</v>
          </cell>
          <cell r="C6">
            <v>24.9</v>
          </cell>
          <cell r="D6">
            <v>17.8</v>
          </cell>
          <cell r="E6">
            <v>87.833333333333329</v>
          </cell>
          <cell r="F6">
            <v>98</v>
          </cell>
          <cell r="G6">
            <v>66</v>
          </cell>
          <cell r="H6">
            <v>15.120000000000001</v>
          </cell>
          <cell r="I6" t="str">
            <v>S</v>
          </cell>
          <cell r="J6">
            <v>26.28</v>
          </cell>
          <cell r="K6">
            <v>0</v>
          </cell>
        </row>
        <row r="7">
          <cell r="B7">
            <v>20.795833333333338</v>
          </cell>
          <cell r="C7">
            <v>26.8</v>
          </cell>
          <cell r="D7">
            <v>17.8</v>
          </cell>
          <cell r="E7">
            <v>83.5</v>
          </cell>
          <cell r="F7">
            <v>96</v>
          </cell>
          <cell r="G7">
            <v>58</v>
          </cell>
          <cell r="H7">
            <v>14.4</v>
          </cell>
          <cell r="I7" t="str">
            <v>SO</v>
          </cell>
          <cell r="J7">
            <v>32.04</v>
          </cell>
          <cell r="K7">
            <v>19</v>
          </cell>
        </row>
        <row r="8">
          <cell r="B8">
            <v>17.720833333333335</v>
          </cell>
          <cell r="C8">
            <v>19.3</v>
          </cell>
          <cell r="D8">
            <v>16.899999999999999</v>
          </cell>
          <cell r="E8">
            <v>95.833333333333329</v>
          </cell>
          <cell r="F8">
            <v>98</v>
          </cell>
          <cell r="G8">
            <v>89</v>
          </cell>
          <cell r="H8">
            <v>10.8</v>
          </cell>
          <cell r="I8" t="str">
            <v>S</v>
          </cell>
          <cell r="J8">
            <v>20.16</v>
          </cell>
          <cell r="K8">
            <v>29.79999999999999</v>
          </cell>
        </row>
        <row r="9">
          <cell r="B9">
            <v>14.183333333333332</v>
          </cell>
          <cell r="C9">
            <v>18.3</v>
          </cell>
          <cell r="D9">
            <v>10.8</v>
          </cell>
          <cell r="E9">
            <v>62.458333333333336</v>
          </cell>
          <cell r="F9">
            <v>96</v>
          </cell>
          <cell r="G9">
            <v>31</v>
          </cell>
          <cell r="H9">
            <v>26.28</v>
          </cell>
          <cell r="I9" t="str">
            <v>S</v>
          </cell>
          <cell r="J9">
            <v>47.16</v>
          </cell>
          <cell r="K9">
            <v>3.2</v>
          </cell>
        </row>
        <row r="10">
          <cell r="B10">
            <v>9.2166666666666668</v>
          </cell>
          <cell r="C10">
            <v>15.3</v>
          </cell>
          <cell r="D10">
            <v>3.8</v>
          </cell>
          <cell r="E10">
            <v>51.875</v>
          </cell>
          <cell r="F10">
            <v>75</v>
          </cell>
          <cell r="G10">
            <v>26</v>
          </cell>
          <cell r="H10">
            <v>16.2</v>
          </cell>
          <cell r="I10" t="str">
            <v>S</v>
          </cell>
          <cell r="J10">
            <v>29.16</v>
          </cell>
          <cell r="K10">
            <v>0</v>
          </cell>
        </row>
        <row r="11">
          <cell r="B11">
            <v>11.145833333333334</v>
          </cell>
          <cell r="C11">
            <v>19.899999999999999</v>
          </cell>
          <cell r="D11">
            <v>4.5</v>
          </cell>
          <cell r="E11">
            <v>54.458333333333336</v>
          </cell>
          <cell r="F11">
            <v>77</v>
          </cell>
          <cell r="G11">
            <v>31</v>
          </cell>
          <cell r="H11">
            <v>15.840000000000002</v>
          </cell>
          <cell r="I11" t="str">
            <v>S</v>
          </cell>
          <cell r="J11">
            <v>47.88</v>
          </cell>
          <cell r="K11">
            <v>0</v>
          </cell>
        </row>
        <row r="12">
          <cell r="B12">
            <v>14.200000000000001</v>
          </cell>
          <cell r="C12">
            <v>23.1</v>
          </cell>
          <cell r="D12">
            <v>7.7</v>
          </cell>
          <cell r="E12">
            <v>62</v>
          </cell>
          <cell r="F12">
            <v>91</v>
          </cell>
          <cell r="G12">
            <v>31</v>
          </cell>
          <cell r="H12">
            <v>12.96</v>
          </cell>
          <cell r="I12" t="str">
            <v>L</v>
          </cell>
          <cell r="J12">
            <v>33.480000000000004</v>
          </cell>
          <cell r="K12">
            <v>0</v>
          </cell>
        </row>
        <row r="13">
          <cell r="B13">
            <v>17.662500000000001</v>
          </cell>
          <cell r="C13">
            <v>27.6</v>
          </cell>
          <cell r="D13">
            <v>11</v>
          </cell>
          <cell r="E13">
            <v>59.375</v>
          </cell>
          <cell r="F13">
            <v>85</v>
          </cell>
          <cell r="G13">
            <v>26</v>
          </cell>
          <cell r="H13">
            <v>14.4</v>
          </cell>
          <cell r="I13" t="str">
            <v>L</v>
          </cell>
          <cell r="J13">
            <v>25.56</v>
          </cell>
          <cell r="K13">
            <v>0</v>
          </cell>
        </row>
        <row r="14">
          <cell r="B14">
            <v>20.579166666666662</v>
          </cell>
          <cell r="C14">
            <v>29.7</v>
          </cell>
          <cell r="D14">
            <v>13.4</v>
          </cell>
          <cell r="E14">
            <v>56.041666666666664</v>
          </cell>
          <cell r="F14">
            <v>83</v>
          </cell>
          <cell r="G14">
            <v>26</v>
          </cell>
          <cell r="H14">
            <v>14.4</v>
          </cell>
          <cell r="I14" t="str">
            <v>SE</v>
          </cell>
          <cell r="J14">
            <v>27.720000000000002</v>
          </cell>
          <cell r="K14">
            <v>0</v>
          </cell>
        </row>
        <row r="15">
          <cell r="B15">
            <v>21.570833333333336</v>
          </cell>
          <cell r="C15">
            <v>29.7</v>
          </cell>
          <cell r="D15">
            <v>15.4</v>
          </cell>
          <cell r="E15">
            <v>53.875</v>
          </cell>
          <cell r="F15">
            <v>78</v>
          </cell>
          <cell r="G15">
            <v>25</v>
          </cell>
          <cell r="H15">
            <v>14.4</v>
          </cell>
          <cell r="I15" t="str">
            <v>NE</v>
          </cell>
          <cell r="J15">
            <v>27.36</v>
          </cell>
          <cell r="K15">
            <v>0</v>
          </cell>
        </row>
        <row r="16">
          <cell r="B16">
            <v>21.600000000000005</v>
          </cell>
          <cell r="C16">
            <v>29.6</v>
          </cell>
          <cell r="D16">
            <v>15.3</v>
          </cell>
          <cell r="E16">
            <v>48.5</v>
          </cell>
          <cell r="F16">
            <v>67</v>
          </cell>
          <cell r="G16">
            <v>25</v>
          </cell>
          <cell r="H16">
            <v>13.68</v>
          </cell>
          <cell r="I16" t="str">
            <v>NE</v>
          </cell>
          <cell r="J16">
            <v>25.56</v>
          </cell>
          <cell r="K16">
            <v>0</v>
          </cell>
        </row>
        <row r="17">
          <cell r="B17">
            <v>22.774999999999991</v>
          </cell>
          <cell r="C17">
            <v>31.1</v>
          </cell>
          <cell r="D17">
            <v>15.9</v>
          </cell>
          <cell r="E17">
            <v>47.75</v>
          </cell>
          <cell r="F17">
            <v>72</v>
          </cell>
          <cell r="G17">
            <v>24</v>
          </cell>
          <cell r="H17">
            <v>20.16</v>
          </cell>
          <cell r="I17" t="str">
            <v>N</v>
          </cell>
          <cell r="J17">
            <v>35.64</v>
          </cell>
          <cell r="K17">
            <v>0</v>
          </cell>
        </row>
        <row r="18">
          <cell r="B18">
            <v>23.579166666666669</v>
          </cell>
          <cell r="C18">
            <v>32</v>
          </cell>
          <cell r="D18">
            <v>16.899999999999999</v>
          </cell>
          <cell r="E18">
            <v>46.333333333333336</v>
          </cell>
          <cell r="F18">
            <v>69</v>
          </cell>
          <cell r="G18">
            <v>22</v>
          </cell>
          <cell r="H18">
            <v>16.559999999999999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20.395833333333332</v>
          </cell>
          <cell r="C19">
            <v>25</v>
          </cell>
          <cell r="D19">
            <v>15.9</v>
          </cell>
          <cell r="E19">
            <v>64.5</v>
          </cell>
          <cell r="F19">
            <v>94</v>
          </cell>
          <cell r="G19">
            <v>39</v>
          </cell>
          <cell r="H19">
            <v>20.52</v>
          </cell>
          <cell r="I19" t="str">
            <v>S</v>
          </cell>
          <cell r="J19">
            <v>39.24</v>
          </cell>
          <cell r="K19">
            <v>1.4</v>
          </cell>
        </row>
        <row r="20">
          <cell r="B20">
            <v>18.804166666666674</v>
          </cell>
          <cell r="C20">
            <v>23.2</v>
          </cell>
          <cell r="D20">
            <v>16.8</v>
          </cell>
          <cell r="E20">
            <v>72.166666666666671</v>
          </cell>
          <cell r="F20">
            <v>96</v>
          </cell>
          <cell r="G20">
            <v>25</v>
          </cell>
          <cell r="H20">
            <v>15.48</v>
          </cell>
          <cell r="I20" t="str">
            <v>S</v>
          </cell>
          <cell r="J20">
            <v>28.08</v>
          </cell>
          <cell r="K20">
            <v>0.6</v>
          </cell>
        </row>
        <row r="21">
          <cell r="B21">
            <v>16.104166666666668</v>
          </cell>
          <cell r="C21">
            <v>22.5</v>
          </cell>
          <cell r="D21">
            <v>11.1</v>
          </cell>
          <cell r="E21">
            <v>57.458333333333336</v>
          </cell>
          <cell r="F21">
            <v>84</v>
          </cell>
          <cell r="G21">
            <v>39</v>
          </cell>
          <cell r="H21">
            <v>15.120000000000001</v>
          </cell>
          <cell r="I21" t="str">
            <v>L</v>
          </cell>
          <cell r="J21">
            <v>34.92</v>
          </cell>
          <cell r="K21">
            <v>0</v>
          </cell>
        </row>
        <row r="22">
          <cell r="B22">
            <v>16.287500000000001</v>
          </cell>
          <cell r="C22">
            <v>22.6</v>
          </cell>
          <cell r="D22">
            <v>11.8</v>
          </cell>
          <cell r="E22">
            <v>67.666666666666671</v>
          </cell>
          <cell r="F22">
            <v>90</v>
          </cell>
          <cell r="G22">
            <v>41</v>
          </cell>
          <cell r="H22">
            <v>15.120000000000001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19.474999999999998</v>
          </cell>
          <cell r="C23">
            <v>26.6</v>
          </cell>
          <cell r="D23">
            <v>14.6</v>
          </cell>
          <cell r="E23">
            <v>62.166666666666664</v>
          </cell>
          <cell r="F23">
            <v>77</v>
          </cell>
          <cell r="G23">
            <v>42</v>
          </cell>
          <cell r="H23">
            <v>14.76</v>
          </cell>
          <cell r="I23" t="str">
            <v>L</v>
          </cell>
          <cell r="J23">
            <v>29.880000000000003</v>
          </cell>
          <cell r="K23">
            <v>0</v>
          </cell>
        </row>
        <row r="24">
          <cell r="B24">
            <v>21.620833333333326</v>
          </cell>
          <cell r="C24">
            <v>30.2</v>
          </cell>
          <cell r="D24">
            <v>16.2</v>
          </cell>
          <cell r="E24">
            <v>60.458333333333336</v>
          </cell>
          <cell r="F24">
            <v>83</v>
          </cell>
          <cell r="G24">
            <v>32</v>
          </cell>
          <cell r="H24">
            <v>16.559999999999999</v>
          </cell>
          <cell r="I24" t="str">
            <v>L</v>
          </cell>
          <cell r="J24">
            <v>28.44</v>
          </cell>
          <cell r="K24">
            <v>0</v>
          </cell>
        </row>
        <row r="25">
          <cell r="B25">
            <v>22.345833333333331</v>
          </cell>
          <cell r="C25">
            <v>29.7</v>
          </cell>
          <cell r="D25">
            <v>16.5</v>
          </cell>
          <cell r="E25">
            <v>49.583333333333336</v>
          </cell>
          <cell r="F25">
            <v>66</v>
          </cell>
          <cell r="G25">
            <v>29</v>
          </cell>
          <cell r="H25">
            <v>19.440000000000001</v>
          </cell>
          <cell r="I25" t="str">
            <v>NE</v>
          </cell>
          <cell r="J25">
            <v>37.800000000000004</v>
          </cell>
          <cell r="K25">
            <v>0</v>
          </cell>
        </row>
        <row r="26">
          <cell r="B26">
            <v>21.862500000000001</v>
          </cell>
          <cell r="C26">
            <v>28.6</v>
          </cell>
          <cell r="D26">
            <v>16.899999999999999</v>
          </cell>
          <cell r="E26">
            <v>57.125</v>
          </cell>
          <cell r="F26">
            <v>74</v>
          </cell>
          <cell r="G26">
            <v>37</v>
          </cell>
          <cell r="H26">
            <v>24.840000000000003</v>
          </cell>
          <cell r="I26" t="str">
            <v>NE</v>
          </cell>
          <cell r="J26">
            <v>48.24</v>
          </cell>
          <cell r="K26">
            <v>0</v>
          </cell>
        </row>
        <row r="27">
          <cell r="B27">
            <v>23.724999999999998</v>
          </cell>
          <cell r="C27">
            <v>31.7</v>
          </cell>
          <cell r="D27">
            <v>17</v>
          </cell>
          <cell r="E27">
            <v>52.958333333333336</v>
          </cell>
          <cell r="F27">
            <v>76</v>
          </cell>
          <cell r="G27">
            <v>28</v>
          </cell>
          <cell r="H27">
            <v>20.16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23.154166666666669</v>
          </cell>
          <cell r="C28">
            <v>30.6</v>
          </cell>
          <cell r="D28">
            <v>17.899999999999999</v>
          </cell>
          <cell r="E28">
            <v>54.375</v>
          </cell>
          <cell r="F28">
            <v>74</v>
          </cell>
          <cell r="G28">
            <v>30</v>
          </cell>
          <cell r="H28">
            <v>19.8</v>
          </cell>
          <cell r="I28" t="str">
            <v>S</v>
          </cell>
          <cell r="J28">
            <v>37.080000000000005</v>
          </cell>
          <cell r="K28">
            <v>0</v>
          </cell>
        </row>
        <row r="29">
          <cell r="B29">
            <v>17.241666666666671</v>
          </cell>
          <cell r="C29">
            <v>25.2</v>
          </cell>
          <cell r="D29">
            <v>12.9</v>
          </cell>
          <cell r="E29">
            <v>79.166666666666671</v>
          </cell>
          <cell r="F29">
            <v>96</v>
          </cell>
          <cell r="G29">
            <v>49</v>
          </cell>
          <cell r="H29">
            <v>16.559999999999999</v>
          </cell>
          <cell r="I29" t="str">
            <v>SO</v>
          </cell>
          <cell r="J29">
            <v>37.080000000000005</v>
          </cell>
          <cell r="K29">
            <v>0</v>
          </cell>
        </row>
        <row r="30">
          <cell r="B30">
            <v>15.954166666666671</v>
          </cell>
          <cell r="C30">
            <v>22.1</v>
          </cell>
          <cell r="D30">
            <v>11.8</v>
          </cell>
          <cell r="E30">
            <v>78.083333333333329</v>
          </cell>
          <cell r="F30">
            <v>94</v>
          </cell>
          <cell r="G30">
            <v>56</v>
          </cell>
          <cell r="H30">
            <v>16.559999999999999</v>
          </cell>
          <cell r="I30" t="str">
            <v>S</v>
          </cell>
          <cell r="J30">
            <v>30.96</v>
          </cell>
          <cell r="K30">
            <v>0</v>
          </cell>
        </row>
        <row r="31">
          <cell r="B31">
            <v>15.6875</v>
          </cell>
          <cell r="C31">
            <v>23.4</v>
          </cell>
          <cell r="D31">
            <v>10.9</v>
          </cell>
          <cell r="E31">
            <v>73.791666666666671</v>
          </cell>
          <cell r="F31">
            <v>90</v>
          </cell>
          <cell r="G31">
            <v>48</v>
          </cell>
          <cell r="H31">
            <v>17.64</v>
          </cell>
          <cell r="I31" t="str">
            <v>S</v>
          </cell>
          <cell r="J31">
            <v>33.840000000000003</v>
          </cell>
          <cell r="K31">
            <v>0</v>
          </cell>
        </row>
        <row r="32">
          <cell r="B32">
            <v>18.137499999999999</v>
          </cell>
          <cell r="C32">
            <v>28.4</v>
          </cell>
          <cell r="D32">
            <v>9.9</v>
          </cell>
          <cell r="E32">
            <v>66.75</v>
          </cell>
          <cell r="F32">
            <v>90</v>
          </cell>
          <cell r="G32">
            <v>38</v>
          </cell>
          <cell r="H32">
            <v>14.76</v>
          </cell>
          <cell r="I32" t="str">
            <v>S</v>
          </cell>
          <cell r="J32">
            <v>27.36</v>
          </cell>
          <cell r="K32">
            <v>0</v>
          </cell>
        </row>
        <row r="33">
          <cell r="B33">
            <v>22.604166666666671</v>
          </cell>
          <cell r="C33">
            <v>29.9</v>
          </cell>
          <cell r="D33">
            <v>16.5</v>
          </cell>
          <cell r="E33">
            <v>53.25</v>
          </cell>
          <cell r="F33">
            <v>83</v>
          </cell>
          <cell r="G33">
            <v>27</v>
          </cell>
          <cell r="H33">
            <v>16.559999999999999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22.679166666666664</v>
          </cell>
          <cell r="C34">
            <v>29.9</v>
          </cell>
          <cell r="D34">
            <v>16.3</v>
          </cell>
          <cell r="E34">
            <v>50.916666666666664</v>
          </cell>
          <cell r="F34">
            <v>71</v>
          </cell>
          <cell r="G34">
            <v>32</v>
          </cell>
          <cell r="H34">
            <v>10.08</v>
          </cell>
          <cell r="I34" t="str">
            <v>S</v>
          </cell>
          <cell r="J34">
            <v>23.040000000000003</v>
          </cell>
          <cell r="K34">
            <v>0</v>
          </cell>
        </row>
        <row r="35">
          <cell r="B35">
            <v>23.270833333333332</v>
          </cell>
          <cell r="C35">
            <v>31</v>
          </cell>
          <cell r="D35">
            <v>16.899999999999999</v>
          </cell>
          <cell r="E35">
            <v>51.583333333333336</v>
          </cell>
          <cell r="F35">
            <v>76</v>
          </cell>
          <cell r="G35">
            <v>27</v>
          </cell>
          <cell r="H35">
            <v>11.16</v>
          </cell>
          <cell r="I35" t="str">
            <v>NE</v>
          </cell>
          <cell r="J35">
            <v>20.52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21.416666666666661</v>
          </cell>
          <cell r="C5">
            <v>25.9</v>
          </cell>
          <cell r="D5">
            <v>18</v>
          </cell>
          <cell r="E5">
            <v>83.904761904761898</v>
          </cell>
          <cell r="F5">
            <v>99</v>
          </cell>
          <cell r="G5">
            <v>59</v>
          </cell>
          <cell r="H5">
            <v>11.520000000000001</v>
          </cell>
          <cell r="I5" t="str">
            <v>S</v>
          </cell>
          <cell r="J5">
            <v>25.56</v>
          </cell>
          <cell r="K5">
            <v>0</v>
          </cell>
        </row>
        <row r="6">
          <cell r="B6">
            <v>20.133333333333336</v>
          </cell>
          <cell r="C6">
            <v>26.2</v>
          </cell>
          <cell r="D6">
            <v>17.100000000000001</v>
          </cell>
          <cell r="E6">
            <v>85.15</v>
          </cell>
          <cell r="F6">
            <v>100</v>
          </cell>
          <cell r="G6">
            <v>61</v>
          </cell>
          <cell r="H6">
            <v>15.48</v>
          </cell>
          <cell r="I6" t="str">
            <v>N</v>
          </cell>
          <cell r="J6">
            <v>32.4</v>
          </cell>
          <cell r="K6">
            <v>0</v>
          </cell>
        </row>
        <row r="7">
          <cell r="B7">
            <v>20.595833333333335</v>
          </cell>
          <cell r="C7">
            <v>25.8</v>
          </cell>
          <cell r="D7">
            <v>18.100000000000001</v>
          </cell>
          <cell r="E7">
            <v>90.5</v>
          </cell>
          <cell r="F7">
            <v>100</v>
          </cell>
          <cell r="G7">
            <v>70</v>
          </cell>
          <cell r="H7">
            <v>14.76</v>
          </cell>
          <cell r="I7" t="str">
            <v>S</v>
          </cell>
          <cell r="J7">
            <v>23.400000000000002</v>
          </cell>
          <cell r="K7">
            <v>14.8</v>
          </cell>
        </row>
        <row r="8">
          <cell r="B8">
            <v>17.970833333333335</v>
          </cell>
          <cell r="C8">
            <v>20.9</v>
          </cell>
          <cell r="D8">
            <v>15.9</v>
          </cell>
          <cell r="E8" t="str">
            <v>*</v>
          </cell>
          <cell r="F8" t="str">
            <v>*</v>
          </cell>
          <cell r="G8" t="str">
            <v>*</v>
          </cell>
          <cell r="H8">
            <v>9.3600000000000012</v>
          </cell>
          <cell r="I8" t="str">
            <v>S</v>
          </cell>
          <cell r="J8">
            <v>21.96</v>
          </cell>
          <cell r="K8">
            <v>28</v>
          </cell>
        </row>
        <row r="9">
          <cell r="B9">
            <v>15.1625</v>
          </cell>
          <cell r="C9">
            <v>21.2</v>
          </cell>
          <cell r="D9">
            <v>11.1</v>
          </cell>
          <cell r="E9">
            <v>66.952380952380949</v>
          </cell>
          <cell r="F9">
            <v>97</v>
          </cell>
          <cell r="G9">
            <v>33</v>
          </cell>
          <cell r="H9">
            <v>8.2799999999999994</v>
          </cell>
          <cell r="I9" t="str">
            <v>S</v>
          </cell>
          <cell r="J9">
            <v>31.680000000000003</v>
          </cell>
          <cell r="K9">
            <v>0</v>
          </cell>
        </row>
        <row r="10">
          <cell r="B10">
            <v>10.495833333333332</v>
          </cell>
          <cell r="C10">
            <v>18.600000000000001</v>
          </cell>
          <cell r="D10">
            <v>4.0999999999999996</v>
          </cell>
          <cell r="E10">
            <v>60.958333333333336</v>
          </cell>
          <cell r="F10">
            <v>94</v>
          </cell>
          <cell r="G10">
            <v>20</v>
          </cell>
          <cell r="H10">
            <v>6.12</v>
          </cell>
          <cell r="I10" t="str">
            <v>S</v>
          </cell>
          <cell r="J10">
            <v>19.079999999999998</v>
          </cell>
          <cell r="K10">
            <v>0</v>
          </cell>
        </row>
        <row r="11">
          <cell r="B11">
            <v>10.429166666666665</v>
          </cell>
          <cell r="C11">
            <v>21.8</v>
          </cell>
          <cell r="D11">
            <v>1.3</v>
          </cell>
          <cell r="E11">
            <v>60.68181818181818</v>
          </cell>
          <cell r="F11">
            <v>100</v>
          </cell>
          <cell r="G11">
            <v>21</v>
          </cell>
          <cell r="H11">
            <v>6.84</v>
          </cell>
          <cell r="I11" t="str">
            <v>SE</v>
          </cell>
          <cell r="J11">
            <v>16.559999999999999</v>
          </cell>
          <cell r="K11">
            <v>0</v>
          </cell>
        </row>
        <row r="12">
          <cell r="B12">
            <v>14.145833333333336</v>
          </cell>
          <cell r="C12">
            <v>25.1</v>
          </cell>
          <cell r="D12">
            <v>4.3</v>
          </cell>
          <cell r="E12">
            <v>59.208333333333336</v>
          </cell>
          <cell r="F12">
            <v>95</v>
          </cell>
          <cell r="G12">
            <v>23</v>
          </cell>
          <cell r="H12">
            <v>13.32</v>
          </cell>
          <cell r="I12" t="str">
            <v>SE</v>
          </cell>
          <cell r="J12">
            <v>24.12</v>
          </cell>
          <cell r="K12">
            <v>0</v>
          </cell>
        </row>
        <row r="13">
          <cell r="B13">
            <v>17.629166666666666</v>
          </cell>
          <cell r="C13">
            <v>29.1</v>
          </cell>
          <cell r="D13">
            <v>7.7</v>
          </cell>
          <cell r="E13">
            <v>61.625</v>
          </cell>
          <cell r="F13">
            <v>100</v>
          </cell>
          <cell r="G13">
            <v>26</v>
          </cell>
          <cell r="H13">
            <v>12.24</v>
          </cell>
          <cell r="I13" t="str">
            <v>SE</v>
          </cell>
          <cell r="J13">
            <v>22.32</v>
          </cell>
          <cell r="K13">
            <v>0</v>
          </cell>
        </row>
        <row r="14">
          <cell r="B14">
            <v>18.658333333333335</v>
          </cell>
          <cell r="C14">
            <v>30.4</v>
          </cell>
          <cell r="D14">
            <v>9.3000000000000007</v>
          </cell>
          <cell r="E14">
            <v>67.041666666666671</v>
          </cell>
          <cell r="F14">
            <v>100</v>
          </cell>
          <cell r="G14">
            <v>27</v>
          </cell>
          <cell r="H14">
            <v>8.2799999999999994</v>
          </cell>
          <cell r="I14" t="str">
            <v>SE</v>
          </cell>
          <cell r="J14">
            <v>18.36</v>
          </cell>
          <cell r="K14">
            <v>0</v>
          </cell>
        </row>
        <row r="15">
          <cell r="B15">
            <v>20.3125</v>
          </cell>
          <cell r="C15">
            <v>31.2</v>
          </cell>
          <cell r="D15">
            <v>11</v>
          </cell>
          <cell r="E15">
            <v>64.125</v>
          </cell>
          <cell r="F15">
            <v>100</v>
          </cell>
          <cell r="G15">
            <v>25</v>
          </cell>
          <cell r="H15">
            <v>12.24</v>
          </cell>
          <cell r="I15" t="str">
            <v>SE</v>
          </cell>
          <cell r="J15">
            <v>27.720000000000002</v>
          </cell>
          <cell r="K15">
            <v>0</v>
          </cell>
        </row>
        <row r="16">
          <cell r="B16">
            <v>21.479166666666675</v>
          </cell>
          <cell r="C16">
            <v>31.2</v>
          </cell>
          <cell r="D16">
            <v>12.1</v>
          </cell>
          <cell r="E16">
            <v>59.708333333333336</v>
          </cell>
          <cell r="F16">
            <v>90</v>
          </cell>
          <cell r="G16">
            <v>27</v>
          </cell>
          <cell r="H16">
            <v>13.32</v>
          </cell>
          <cell r="I16" t="str">
            <v>SE</v>
          </cell>
          <cell r="J16">
            <v>27</v>
          </cell>
          <cell r="K16">
            <v>0</v>
          </cell>
        </row>
        <row r="17">
          <cell r="B17">
            <v>21.650000000000002</v>
          </cell>
          <cell r="C17">
            <v>30.9</v>
          </cell>
          <cell r="D17">
            <v>15</v>
          </cell>
          <cell r="E17">
            <v>62.125</v>
          </cell>
          <cell r="F17">
            <v>83</v>
          </cell>
          <cell r="G17">
            <v>30</v>
          </cell>
          <cell r="H17">
            <v>12.96</v>
          </cell>
          <cell r="I17" t="str">
            <v>SE</v>
          </cell>
          <cell r="J17">
            <v>28.44</v>
          </cell>
          <cell r="K17">
            <v>0</v>
          </cell>
        </row>
        <row r="18">
          <cell r="B18">
            <v>22.679166666666671</v>
          </cell>
          <cell r="C18">
            <v>31.8</v>
          </cell>
          <cell r="D18">
            <v>14.6</v>
          </cell>
          <cell r="E18">
            <v>63.083333333333336</v>
          </cell>
          <cell r="F18">
            <v>88</v>
          </cell>
          <cell r="G18">
            <v>28</v>
          </cell>
          <cell r="H18">
            <v>10.8</v>
          </cell>
          <cell r="I18" t="str">
            <v>N</v>
          </cell>
          <cell r="J18">
            <v>25.2</v>
          </cell>
          <cell r="K18">
            <v>0</v>
          </cell>
        </row>
        <row r="19">
          <cell r="B19">
            <v>20.220833333333335</v>
          </cell>
          <cell r="C19">
            <v>26.7</v>
          </cell>
          <cell r="D19">
            <v>16.8</v>
          </cell>
          <cell r="E19">
            <v>76</v>
          </cell>
          <cell r="F19">
            <v>89</v>
          </cell>
          <cell r="G19">
            <v>45</v>
          </cell>
          <cell r="H19">
            <v>7.9200000000000008</v>
          </cell>
          <cell r="I19" t="str">
            <v>SE</v>
          </cell>
          <cell r="J19">
            <v>20.88</v>
          </cell>
          <cell r="K19">
            <v>2.6</v>
          </cell>
        </row>
        <row r="20">
          <cell r="B20">
            <v>20.129166666666666</v>
          </cell>
          <cell r="C20">
            <v>25.3</v>
          </cell>
          <cell r="D20">
            <v>15.8</v>
          </cell>
          <cell r="E20">
            <v>67.466666666666669</v>
          </cell>
          <cell r="F20">
            <v>100</v>
          </cell>
          <cell r="G20">
            <v>44</v>
          </cell>
          <cell r="H20">
            <v>9.3600000000000012</v>
          </cell>
          <cell r="I20" t="str">
            <v>S</v>
          </cell>
          <cell r="J20">
            <v>22.68</v>
          </cell>
          <cell r="K20">
            <v>2.6000000000000005</v>
          </cell>
        </row>
        <row r="21">
          <cell r="B21">
            <v>18.366666666666671</v>
          </cell>
          <cell r="C21">
            <v>26.1</v>
          </cell>
          <cell r="D21">
            <v>12.2</v>
          </cell>
          <cell r="E21">
            <v>63.166666666666664</v>
          </cell>
          <cell r="F21">
            <v>86</v>
          </cell>
          <cell r="G21">
            <v>44</v>
          </cell>
          <cell r="H21">
            <v>10.44</v>
          </cell>
          <cell r="I21" t="str">
            <v>SE</v>
          </cell>
          <cell r="J21">
            <v>21.240000000000002</v>
          </cell>
          <cell r="K21">
            <v>0</v>
          </cell>
        </row>
        <row r="22">
          <cell r="B22">
            <v>19.612500000000001</v>
          </cell>
          <cell r="C22">
            <v>25.8</v>
          </cell>
          <cell r="D22">
            <v>14.6</v>
          </cell>
          <cell r="E22">
            <v>58.333333333333336</v>
          </cell>
          <cell r="F22">
            <v>66</v>
          </cell>
          <cell r="G22">
            <v>44</v>
          </cell>
          <cell r="H22">
            <v>9.7200000000000006</v>
          </cell>
          <cell r="I22" t="str">
            <v>L</v>
          </cell>
          <cell r="J22">
            <v>22.32</v>
          </cell>
          <cell r="K22">
            <v>0</v>
          </cell>
        </row>
        <row r="23">
          <cell r="B23">
            <v>18.575000000000003</v>
          </cell>
          <cell r="C23">
            <v>23.9</v>
          </cell>
          <cell r="D23">
            <v>13.9</v>
          </cell>
          <cell r="E23">
            <v>70.625</v>
          </cell>
          <cell r="F23">
            <v>87</v>
          </cell>
          <cell r="G23">
            <v>56</v>
          </cell>
          <cell r="H23">
            <v>12.6</v>
          </cell>
          <cell r="I23" t="str">
            <v>S</v>
          </cell>
          <cell r="J23">
            <v>30.6</v>
          </cell>
          <cell r="K23">
            <v>1.2</v>
          </cell>
        </row>
        <row r="24">
          <cell r="B24">
            <v>20.720833333333335</v>
          </cell>
          <cell r="C24">
            <v>31.9</v>
          </cell>
          <cell r="D24">
            <v>12.6</v>
          </cell>
          <cell r="E24">
            <v>73.227272727272734</v>
          </cell>
          <cell r="F24">
            <v>100</v>
          </cell>
          <cell r="G24">
            <v>33</v>
          </cell>
          <cell r="H24">
            <v>12.24</v>
          </cell>
          <cell r="I24" t="str">
            <v>N</v>
          </cell>
          <cell r="J24">
            <v>29.16</v>
          </cell>
          <cell r="K24">
            <v>0</v>
          </cell>
        </row>
        <row r="25">
          <cell r="B25">
            <v>24.624999999999996</v>
          </cell>
          <cell r="C25">
            <v>30.4</v>
          </cell>
          <cell r="D25">
            <v>20</v>
          </cell>
          <cell r="E25">
            <v>51.958333333333336</v>
          </cell>
          <cell r="F25">
            <v>76</v>
          </cell>
          <cell r="G25">
            <v>30</v>
          </cell>
          <cell r="H25">
            <v>27.720000000000002</v>
          </cell>
          <cell r="I25" t="str">
            <v>NE</v>
          </cell>
          <cell r="J25">
            <v>52.56</v>
          </cell>
          <cell r="K25">
            <v>0</v>
          </cell>
        </row>
        <row r="26">
          <cell r="B26">
            <v>23.625</v>
          </cell>
          <cell r="C26">
            <v>29.3</v>
          </cell>
          <cell r="D26">
            <v>16.3</v>
          </cell>
          <cell r="E26">
            <v>52.041666666666664</v>
          </cell>
          <cell r="F26">
            <v>75</v>
          </cell>
          <cell r="G26">
            <v>39</v>
          </cell>
          <cell r="H26">
            <v>20.52</v>
          </cell>
          <cell r="I26" t="str">
            <v>N</v>
          </cell>
          <cell r="J26">
            <v>40.680000000000007</v>
          </cell>
          <cell r="K26">
            <v>0</v>
          </cell>
        </row>
        <row r="27">
          <cell r="B27">
            <v>24.241666666666671</v>
          </cell>
          <cell r="C27">
            <v>31.7</v>
          </cell>
          <cell r="D27">
            <v>16.2</v>
          </cell>
          <cell r="E27">
            <v>61.25</v>
          </cell>
          <cell r="F27">
            <v>85</v>
          </cell>
          <cell r="G27">
            <v>34</v>
          </cell>
          <cell r="H27">
            <v>14.76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16.216666666666665</v>
          </cell>
          <cell r="C28">
            <v>25.2</v>
          </cell>
          <cell r="D28">
            <v>12.7</v>
          </cell>
          <cell r="E28">
            <v>83.625</v>
          </cell>
          <cell r="F28">
            <v>91</v>
          </cell>
          <cell r="G28">
            <v>56</v>
          </cell>
          <cell r="H28">
            <v>14.04</v>
          </cell>
          <cell r="I28" t="str">
            <v>SO</v>
          </cell>
          <cell r="J28">
            <v>30.6</v>
          </cell>
          <cell r="K28">
            <v>0</v>
          </cell>
        </row>
        <row r="29">
          <cell r="B29">
            <v>12.391666666666664</v>
          </cell>
          <cell r="C29">
            <v>14.7</v>
          </cell>
          <cell r="D29">
            <v>10.9</v>
          </cell>
          <cell r="E29">
            <v>84.666666666666671</v>
          </cell>
          <cell r="F29">
            <v>90</v>
          </cell>
          <cell r="G29">
            <v>78</v>
          </cell>
          <cell r="H29">
            <v>10.8</v>
          </cell>
          <cell r="I29" t="str">
            <v>SO</v>
          </cell>
          <cell r="J29">
            <v>26.64</v>
          </cell>
          <cell r="K29">
            <v>0</v>
          </cell>
        </row>
        <row r="30">
          <cell r="B30">
            <v>12.841666666666669</v>
          </cell>
          <cell r="C30">
            <v>18.100000000000001</v>
          </cell>
          <cell r="D30">
            <v>10.7</v>
          </cell>
          <cell r="E30">
            <v>85.166666666666671</v>
          </cell>
          <cell r="F30">
            <v>92</v>
          </cell>
          <cell r="G30">
            <v>72</v>
          </cell>
          <cell r="H30">
            <v>9.7200000000000006</v>
          </cell>
          <cell r="I30" t="str">
            <v>SO</v>
          </cell>
          <cell r="J30">
            <v>24.48</v>
          </cell>
          <cell r="K30">
            <v>0.2</v>
          </cell>
        </row>
        <row r="31">
          <cell r="B31">
            <v>14.925000000000004</v>
          </cell>
          <cell r="C31">
            <v>23.8</v>
          </cell>
          <cell r="D31">
            <v>10.1</v>
          </cell>
          <cell r="E31">
            <v>74.583333333333329</v>
          </cell>
          <cell r="F31">
            <v>90</v>
          </cell>
          <cell r="G31">
            <v>48</v>
          </cell>
          <cell r="H31">
            <v>10.08</v>
          </cell>
          <cell r="I31" t="str">
            <v>SO</v>
          </cell>
          <cell r="J31">
            <v>21.240000000000002</v>
          </cell>
          <cell r="K31">
            <v>0</v>
          </cell>
        </row>
        <row r="32">
          <cell r="B32">
            <v>17.941666666666666</v>
          </cell>
          <cell r="C32">
            <v>30.6</v>
          </cell>
          <cell r="D32">
            <v>9.4</v>
          </cell>
          <cell r="E32">
            <v>66.791666666666671</v>
          </cell>
          <cell r="F32">
            <v>87</v>
          </cell>
          <cell r="G32">
            <v>34</v>
          </cell>
          <cell r="H32">
            <v>11.520000000000001</v>
          </cell>
          <cell r="I32" t="str">
            <v>SO</v>
          </cell>
          <cell r="J32">
            <v>23.400000000000002</v>
          </cell>
          <cell r="K32">
            <v>0</v>
          </cell>
        </row>
        <row r="33">
          <cell r="B33">
            <v>21.108333333333331</v>
          </cell>
          <cell r="C33">
            <v>31.2</v>
          </cell>
          <cell r="D33">
            <v>12.5</v>
          </cell>
          <cell r="E33">
            <v>65.25</v>
          </cell>
          <cell r="F33">
            <v>91</v>
          </cell>
          <cell r="G33">
            <v>27</v>
          </cell>
          <cell r="H33">
            <v>12.96</v>
          </cell>
          <cell r="I33" t="str">
            <v>SE</v>
          </cell>
          <cell r="J33">
            <v>29.880000000000003</v>
          </cell>
          <cell r="K33">
            <v>0</v>
          </cell>
        </row>
        <row r="34">
          <cell r="B34">
            <v>22.391666666666669</v>
          </cell>
          <cell r="C34">
            <v>32.5</v>
          </cell>
          <cell r="D34">
            <v>13.8</v>
          </cell>
          <cell r="E34">
            <v>64.791666666666671</v>
          </cell>
          <cell r="F34">
            <v>89</v>
          </cell>
          <cell r="G34">
            <v>34</v>
          </cell>
          <cell r="H34">
            <v>6.84</v>
          </cell>
          <cell r="I34" t="str">
            <v>SE</v>
          </cell>
          <cell r="J34">
            <v>16.559999999999999</v>
          </cell>
          <cell r="K34">
            <v>0</v>
          </cell>
        </row>
        <row r="35">
          <cell r="B35">
            <v>22.575000000000003</v>
          </cell>
          <cell r="C35">
            <v>32</v>
          </cell>
          <cell r="D35">
            <v>14</v>
          </cell>
          <cell r="E35">
            <v>65.416666666666671</v>
          </cell>
          <cell r="F35">
            <v>92</v>
          </cell>
          <cell r="G35">
            <v>29</v>
          </cell>
          <cell r="H35">
            <v>11.520000000000001</v>
          </cell>
          <cell r="I35" t="str">
            <v>SE</v>
          </cell>
          <cell r="J35">
            <v>24.48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21.650000000000002</v>
          </cell>
          <cell r="C5">
            <v>26.4</v>
          </cell>
          <cell r="D5">
            <v>17.399999999999999</v>
          </cell>
          <cell r="E5">
            <v>79.958333333333329</v>
          </cell>
          <cell r="F5">
            <v>93</v>
          </cell>
          <cell r="G5">
            <v>65</v>
          </cell>
          <cell r="H5">
            <v>9.3600000000000012</v>
          </cell>
          <cell r="I5" t="str">
            <v>NE</v>
          </cell>
          <cell r="J5">
            <v>23.400000000000002</v>
          </cell>
          <cell r="K5">
            <v>0</v>
          </cell>
        </row>
        <row r="6">
          <cell r="B6">
            <v>19.887500000000003</v>
          </cell>
          <cell r="C6">
            <v>24.7</v>
          </cell>
          <cell r="D6">
            <v>17.2</v>
          </cell>
          <cell r="E6">
            <v>88.208333333333329</v>
          </cell>
          <cell r="F6">
            <v>99</v>
          </cell>
          <cell r="G6">
            <v>67</v>
          </cell>
          <cell r="H6">
            <v>11.879999999999999</v>
          </cell>
          <cell r="I6" t="str">
            <v>SO</v>
          </cell>
          <cell r="J6">
            <v>23.759999999999998</v>
          </cell>
          <cell r="K6">
            <v>0.2</v>
          </cell>
        </row>
        <row r="7">
          <cell r="B7">
            <v>19.779166666666665</v>
          </cell>
          <cell r="C7">
            <v>24.5</v>
          </cell>
          <cell r="D7">
            <v>16.7</v>
          </cell>
          <cell r="E7">
            <v>86.791666666666671</v>
          </cell>
          <cell r="F7">
            <v>97</v>
          </cell>
          <cell r="G7">
            <v>70</v>
          </cell>
          <cell r="H7">
            <v>13.68</v>
          </cell>
          <cell r="I7" t="str">
            <v>N</v>
          </cell>
          <cell r="J7">
            <v>30.240000000000002</v>
          </cell>
          <cell r="K7">
            <v>10</v>
          </cell>
        </row>
        <row r="8">
          <cell r="B8">
            <v>16.387499999999999</v>
          </cell>
          <cell r="C8">
            <v>18.600000000000001</v>
          </cell>
          <cell r="D8">
            <v>15.2</v>
          </cell>
          <cell r="E8">
            <v>91.375</v>
          </cell>
          <cell r="F8">
            <v>98</v>
          </cell>
          <cell r="G8">
            <v>74</v>
          </cell>
          <cell r="H8">
            <v>10.8</v>
          </cell>
          <cell r="I8" t="str">
            <v>N</v>
          </cell>
          <cell r="J8">
            <v>22.68</v>
          </cell>
          <cell r="K8">
            <v>2.8000000000000003</v>
          </cell>
        </row>
        <row r="9">
          <cell r="B9">
            <v>13.283333333333333</v>
          </cell>
          <cell r="C9">
            <v>18.2</v>
          </cell>
          <cell r="D9">
            <v>8.6</v>
          </cell>
          <cell r="E9">
            <v>58.583333333333336</v>
          </cell>
          <cell r="F9">
            <v>83</v>
          </cell>
          <cell r="G9">
            <v>30</v>
          </cell>
          <cell r="H9">
            <v>13.32</v>
          </cell>
          <cell r="I9" t="str">
            <v>NE</v>
          </cell>
          <cell r="J9">
            <v>37.800000000000004</v>
          </cell>
          <cell r="K9">
            <v>0.60000000000000009</v>
          </cell>
        </row>
        <row r="10">
          <cell r="B10">
            <v>8.1833333333333318</v>
          </cell>
          <cell r="C10">
            <v>15.9</v>
          </cell>
          <cell r="D10">
            <v>1.7</v>
          </cell>
          <cell r="E10">
            <v>57</v>
          </cell>
          <cell r="F10">
            <v>87</v>
          </cell>
          <cell r="G10">
            <v>22</v>
          </cell>
          <cell r="H10">
            <v>12.24</v>
          </cell>
          <cell r="I10" t="str">
            <v>NE</v>
          </cell>
          <cell r="J10">
            <v>25.56</v>
          </cell>
          <cell r="K10">
            <v>0</v>
          </cell>
        </row>
        <row r="11">
          <cell r="B11">
            <v>9.1750000000000007</v>
          </cell>
          <cell r="C11">
            <v>19.5</v>
          </cell>
          <cell r="D11">
            <v>0.6</v>
          </cell>
          <cell r="E11">
            <v>59.666666666666664</v>
          </cell>
          <cell r="F11">
            <v>94</v>
          </cell>
          <cell r="G11">
            <v>25</v>
          </cell>
          <cell r="H11">
            <v>12.24</v>
          </cell>
          <cell r="I11" t="str">
            <v>N</v>
          </cell>
          <cell r="J11">
            <v>30.6</v>
          </cell>
          <cell r="K11">
            <v>0</v>
          </cell>
        </row>
        <row r="12">
          <cell r="B12">
            <v>13.1</v>
          </cell>
          <cell r="C12">
            <v>22</v>
          </cell>
          <cell r="D12">
            <v>5.0999999999999996</v>
          </cell>
          <cell r="E12">
            <v>63.958333333333336</v>
          </cell>
          <cell r="F12">
            <v>91</v>
          </cell>
          <cell r="G12">
            <v>33</v>
          </cell>
          <cell r="H12">
            <v>15.120000000000001</v>
          </cell>
          <cell r="I12" t="str">
            <v>O</v>
          </cell>
          <cell r="J12">
            <v>29.52</v>
          </cell>
          <cell r="K12">
            <v>0</v>
          </cell>
        </row>
        <row r="13">
          <cell r="B13">
            <v>16.224999999999998</v>
          </cell>
          <cell r="C13">
            <v>26.7</v>
          </cell>
          <cell r="D13">
            <v>7.2</v>
          </cell>
          <cell r="E13">
            <v>62.5</v>
          </cell>
          <cell r="F13">
            <v>94</v>
          </cell>
          <cell r="G13">
            <v>24</v>
          </cell>
          <cell r="H13">
            <v>10.44</v>
          </cell>
          <cell r="I13" t="str">
            <v>O</v>
          </cell>
          <cell r="J13">
            <v>24.48</v>
          </cell>
          <cell r="K13">
            <v>0</v>
          </cell>
        </row>
        <row r="14">
          <cell r="B14">
            <v>19.483333333333327</v>
          </cell>
          <cell r="C14">
            <v>29.4</v>
          </cell>
          <cell r="D14">
            <v>10.199999999999999</v>
          </cell>
          <cell r="E14">
            <v>59.708333333333336</v>
          </cell>
          <cell r="F14">
            <v>92</v>
          </cell>
          <cell r="G14">
            <v>24</v>
          </cell>
          <cell r="H14">
            <v>12.96</v>
          </cell>
          <cell r="I14" t="str">
            <v>O</v>
          </cell>
          <cell r="J14">
            <v>32.4</v>
          </cell>
          <cell r="K14">
            <v>0</v>
          </cell>
        </row>
        <row r="15">
          <cell r="B15">
            <v>20.516666666666662</v>
          </cell>
          <cell r="C15">
            <v>29.5</v>
          </cell>
          <cell r="D15">
            <v>11.4</v>
          </cell>
          <cell r="E15">
            <v>58.791666666666664</v>
          </cell>
          <cell r="F15">
            <v>94</v>
          </cell>
          <cell r="G15">
            <v>25</v>
          </cell>
          <cell r="H15">
            <v>16.2</v>
          </cell>
          <cell r="I15" t="str">
            <v>O</v>
          </cell>
          <cell r="J15">
            <v>33.480000000000004</v>
          </cell>
          <cell r="K15">
            <v>0</v>
          </cell>
        </row>
        <row r="16">
          <cell r="B16">
            <v>21.004166666666666</v>
          </cell>
          <cell r="C16">
            <v>29.6</v>
          </cell>
          <cell r="D16">
            <v>12.6</v>
          </cell>
          <cell r="E16">
            <v>54.625</v>
          </cell>
          <cell r="F16">
            <v>88</v>
          </cell>
          <cell r="G16">
            <v>27</v>
          </cell>
          <cell r="H16">
            <v>15.120000000000001</v>
          </cell>
          <cell r="I16" t="str">
            <v>SO</v>
          </cell>
          <cell r="J16">
            <v>34.92</v>
          </cell>
          <cell r="K16">
            <v>0</v>
          </cell>
        </row>
        <row r="17">
          <cell r="B17">
            <v>23.058333333333334</v>
          </cell>
          <cell r="C17">
            <v>31.2</v>
          </cell>
          <cell r="D17">
            <v>16.600000000000001</v>
          </cell>
          <cell r="E17">
            <v>48.291666666666664</v>
          </cell>
          <cell r="F17">
            <v>70</v>
          </cell>
          <cell r="G17">
            <v>24</v>
          </cell>
          <cell r="H17">
            <v>15.120000000000001</v>
          </cell>
          <cell r="I17" t="str">
            <v>SO</v>
          </cell>
          <cell r="J17">
            <v>35.64</v>
          </cell>
          <cell r="K17">
            <v>0</v>
          </cell>
        </row>
        <row r="18">
          <cell r="B18">
            <v>23.641666666666666</v>
          </cell>
          <cell r="C18">
            <v>32.200000000000003</v>
          </cell>
          <cell r="D18">
            <v>16.3</v>
          </cell>
          <cell r="E18">
            <v>48.875</v>
          </cell>
          <cell r="F18">
            <v>76</v>
          </cell>
          <cell r="G18">
            <v>24</v>
          </cell>
          <cell r="H18">
            <v>15.48</v>
          </cell>
          <cell r="I18" t="str">
            <v>S</v>
          </cell>
          <cell r="J18">
            <v>37.080000000000005</v>
          </cell>
          <cell r="K18">
            <v>0</v>
          </cell>
        </row>
        <row r="19">
          <cell r="B19">
            <v>18.962499999999999</v>
          </cell>
          <cell r="C19">
            <v>22.9</v>
          </cell>
          <cell r="D19">
            <v>17</v>
          </cell>
          <cell r="E19">
            <v>79.583333333333329</v>
          </cell>
          <cell r="F19">
            <v>98</v>
          </cell>
          <cell r="G19">
            <v>49</v>
          </cell>
          <cell r="H19">
            <v>12.96</v>
          </cell>
          <cell r="I19" t="str">
            <v>N</v>
          </cell>
          <cell r="J19">
            <v>28.8</v>
          </cell>
          <cell r="K19">
            <v>5.6</v>
          </cell>
        </row>
        <row r="20">
          <cell r="B20">
            <v>17.804166666666664</v>
          </cell>
          <cell r="C20">
            <v>22.4</v>
          </cell>
          <cell r="D20">
            <v>13.7</v>
          </cell>
          <cell r="E20">
            <v>74.875</v>
          </cell>
          <cell r="F20">
            <v>99</v>
          </cell>
          <cell r="G20">
            <v>28</v>
          </cell>
          <cell r="H20">
            <v>11.16</v>
          </cell>
          <cell r="I20" t="str">
            <v>N</v>
          </cell>
          <cell r="J20">
            <v>27</v>
          </cell>
          <cell r="K20">
            <v>0</v>
          </cell>
        </row>
        <row r="21">
          <cell r="B21">
            <v>13.70833333333333</v>
          </cell>
          <cell r="C21">
            <v>21.3</v>
          </cell>
          <cell r="D21">
            <v>7.4</v>
          </cell>
          <cell r="E21">
            <v>73.041666666666671</v>
          </cell>
          <cell r="F21">
            <v>95</v>
          </cell>
          <cell r="G21">
            <v>46</v>
          </cell>
          <cell r="H21">
            <v>16.2</v>
          </cell>
          <cell r="I21" t="str">
            <v>O</v>
          </cell>
          <cell r="J21">
            <v>33.119999999999997</v>
          </cell>
          <cell r="K21">
            <v>0</v>
          </cell>
        </row>
        <row r="22">
          <cell r="B22">
            <v>15.762500000000001</v>
          </cell>
          <cell r="C22">
            <v>20.7</v>
          </cell>
          <cell r="D22">
            <v>11.8</v>
          </cell>
          <cell r="E22">
            <v>70.625</v>
          </cell>
          <cell r="F22">
            <v>90</v>
          </cell>
          <cell r="G22">
            <v>53</v>
          </cell>
          <cell r="H22">
            <v>15.120000000000001</v>
          </cell>
          <cell r="I22" t="str">
            <v>O</v>
          </cell>
          <cell r="J22">
            <v>31.319999999999997</v>
          </cell>
          <cell r="K22">
            <v>0</v>
          </cell>
        </row>
        <row r="23">
          <cell r="B23">
            <v>17.708333333333332</v>
          </cell>
          <cell r="C23">
            <v>22</v>
          </cell>
          <cell r="D23">
            <v>13.8</v>
          </cell>
          <cell r="E23">
            <v>70.958333333333329</v>
          </cell>
          <cell r="F23">
            <v>89</v>
          </cell>
          <cell r="G23">
            <v>55</v>
          </cell>
          <cell r="H23">
            <v>11.520000000000001</v>
          </cell>
          <cell r="I23" t="str">
            <v>O</v>
          </cell>
          <cell r="J23">
            <v>28.08</v>
          </cell>
          <cell r="K23">
            <v>0</v>
          </cell>
        </row>
        <row r="24">
          <cell r="B24">
            <v>20.754166666666666</v>
          </cell>
          <cell r="C24">
            <v>30</v>
          </cell>
          <cell r="D24">
            <v>13.7</v>
          </cell>
          <cell r="E24">
            <v>66.166666666666671</v>
          </cell>
          <cell r="F24">
            <v>93</v>
          </cell>
          <cell r="G24">
            <v>33</v>
          </cell>
          <cell r="H24">
            <v>14.76</v>
          </cell>
          <cell r="I24" t="str">
            <v>O</v>
          </cell>
          <cell r="J24">
            <v>30.96</v>
          </cell>
          <cell r="K24">
            <v>0</v>
          </cell>
        </row>
        <row r="25">
          <cell r="B25">
            <v>22.691666666666663</v>
          </cell>
          <cell r="C25">
            <v>30.1</v>
          </cell>
          <cell r="D25">
            <v>17.100000000000001</v>
          </cell>
          <cell r="E25">
            <v>51</v>
          </cell>
          <cell r="F25">
            <v>68</v>
          </cell>
          <cell r="G25">
            <v>32</v>
          </cell>
          <cell r="H25">
            <v>17.64</v>
          </cell>
          <cell r="I25" t="str">
            <v>O</v>
          </cell>
          <cell r="J25">
            <v>46.800000000000004</v>
          </cell>
          <cell r="K25">
            <v>0</v>
          </cell>
        </row>
        <row r="26">
          <cell r="B26">
            <v>22.891666666666669</v>
          </cell>
          <cell r="C26">
            <v>30</v>
          </cell>
          <cell r="D26">
            <v>17.2</v>
          </cell>
          <cell r="E26">
            <v>54.333333333333336</v>
          </cell>
          <cell r="F26">
            <v>71</v>
          </cell>
          <cell r="G26">
            <v>34</v>
          </cell>
          <cell r="H26">
            <v>20.16</v>
          </cell>
          <cell r="I26" t="str">
            <v>O</v>
          </cell>
          <cell r="J26">
            <v>52.56</v>
          </cell>
          <cell r="K26">
            <v>0</v>
          </cell>
        </row>
        <row r="27">
          <cell r="B27">
            <v>24.820833333333326</v>
          </cell>
          <cell r="C27">
            <v>32.200000000000003</v>
          </cell>
          <cell r="D27">
            <v>18.8</v>
          </cell>
          <cell r="E27">
            <v>50.541666666666664</v>
          </cell>
          <cell r="F27">
            <v>73</v>
          </cell>
          <cell r="G27">
            <v>28</v>
          </cell>
          <cell r="H27">
            <v>18</v>
          </cell>
          <cell r="I27" t="str">
            <v>SO</v>
          </cell>
          <cell r="J27">
            <v>42.12</v>
          </cell>
          <cell r="K27">
            <v>0</v>
          </cell>
        </row>
        <row r="28">
          <cell r="B28">
            <v>19.091666666666672</v>
          </cell>
          <cell r="C28">
            <v>25.9</v>
          </cell>
          <cell r="D28">
            <v>13.6</v>
          </cell>
          <cell r="E28">
            <v>78.25</v>
          </cell>
          <cell r="F28">
            <v>100</v>
          </cell>
          <cell r="G28">
            <v>45</v>
          </cell>
          <cell r="H28">
            <v>14.4</v>
          </cell>
          <cell r="I28" t="str">
            <v>NE</v>
          </cell>
          <cell r="J28">
            <v>30.6</v>
          </cell>
          <cell r="K28">
            <v>0</v>
          </cell>
        </row>
        <row r="29">
          <cell r="B29">
            <v>15.133333333333331</v>
          </cell>
          <cell r="C29">
            <v>23.5</v>
          </cell>
          <cell r="D29">
            <v>11.5</v>
          </cell>
          <cell r="E29">
            <v>83.833333333333329</v>
          </cell>
          <cell r="F29">
            <v>99</v>
          </cell>
          <cell r="G29">
            <v>54</v>
          </cell>
          <cell r="H29">
            <v>12.6</v>
          </cell>
          <cell r="I29" t="str">
            <v>L</v>
          </cell>
          <cell r="J29">
            <v>27.720000000000002</v>
          </cell>
          <cell r="K29">
            <v>0</v>
          </cell>
        </row>
        <row r="30">
          <cell r="B30">
            <v>13.024999999999997</v>
          </cell>
          <cell r="C30">
            <v>17.8</v>
          </cell>
          <cell r="D30">
            <v>10.9</v>
          </cell>
          <cell r="E30">
            <v>85.5</v>
          </cell>
          <cell r="F30">
            <v>93</v>
          </cell>
          <cell r="G30">
            <v>68</v>
          </cell>
          <cell r="H30">
            <v>11.879999999999999</v>
          </cell>
          <cell r="I30" t="str">
            <v>NE</v>
          </cell>
          <cell r="J30">
            <v>24.48</v>
          </cell>
          <cell r="K30">
            <v>0.2</v>
          </cell>
        </row>
        <row r="31">
          <cell r="B31">
            <v>13.770833333333336</v>
          </cell>
          <cell r="C31">
            <v>21.8</v>
          </cell>
          <cell r="D31">
            <v>9.6999999999999993</v>
          </cell>
          <cell r="E31">
            <v>75.333333333333329</v>
          </cell>
          <cell r="F31">
            <v>91</v>
          </cell>
          <cell r="G31">
            <v>41</v>
          </cell>
          <cell r="H31">
            <v>8.2799999999999994</v>
          </cell>
          <cell r="I31" t="str">
            <v>NE</v>
          </cell>
          <cell r="J31">
            <v>19.440000000000001</v>
          </cell>
          <cell r="K31">
            <v>0</v>
          </cell>
        </row>
        <row r="32">
          <cell r="B32">
            <v>15.666666666666664</v>
          </cell>
          <cell r="C32">
            <v>28.4</v>
          </cell>
          <cell r="D32">
            <v>7.4</v>
          </cell>
          <cell r="E32">
            <v>73.625</v>
          </cell>
          <cell r="F32">
            <v>99</v>
          </cell>
          <cell r="G32">
            <v>39</v>
          </cell>
          <cell r="H32">
            <v>13.32</v>
          </cell>
          <cell r="I32" t="str">
            <v>NE</v>
          </cell>
          <cell r="J32">
            <v>27</v>
          </cell>
          <cell r="K32">
            <v>0</v>
          </cell>
        </row>
        <row r="33">
          <cell r="B33">
            <v>22.354166666666668</v>
          </cell>
          <cell r="C33">
            <v>30.1</v>
          </cell>
          <cell r="D33">
            <v>14.9</v>
          </cell>
          <cell r="E33">
            <v>57.75</v>
          </cell>
          <cell r="F33">
            <v>87</v>
          </cell>
          <cell r="G33">
            <v>27</v>
          </cell>
          <cell r="H33">
            <v>12.24</v>
          </cell>
          <cell r="I33" t="str">
            <v>O</v>
          </cell>
          <cell r="J33">
            <v>33.119999999999997</v>
          </cell>
          <cell r="K33">
            <v>0</v>
          </cell>
        </row>
        <row r="34">
          <cell r="B34">
            <v>21.866666666666664</v>
          </cell>
          <cell r="C34">
            <v>29.9</v>
          </cell>
          <cell r="D34">
            <v>14.8</v>
          </cell>
          <cell r="E34">
            <v>57.416666666666664</v>
          </cell>
          <cell r="F34">
            <v>84</v>
          </cell>
          <cell r="G34">
            <v>32</v>
          </cell>
          <cell r="H34">
            <v>11.16</v>
          </cell>
          <cell r="I34" t="str">
            <v>NO</v>
          </cell>
          <cell r="J34">
            <v>22.68</v>
          </cell>
          <cell r="K34">
            <v>0</v>
          </cell>
        </row>
        <row r="35">
          <cell r="B35">
            <v>21.783333333333331</v>
          </cell>
          <cell r="C35">
            <v>30.4</v>
          </cell>
          <cell r="D35">
            <v>14.1</v>
          </cell>
          <cell r="E35">
            <v>60.125</v>
          </cell>
          <cell r="F35">
            <v>90</v>
          </cell>
          <cell r="G35">
            <v>29</v>
          </cell>
          <cell r="H35">
            <v>10.44</v>
          </cell>
          <cell r="I35" t="str">
            <v>SO</v>
          </cell>
          <cell r="J35">
            <v>23.759999999999998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21.616666666666671</v>
          </cell>
          <cell r="C5">
            <v>26.8</v>
          </cell>
          <cell r="D5">
            <v>18.399999999999999</v>
          </cell>
          <cell r="E5">
            <v>79.541666666666671</v>
          </cell>
          <cell r="F5">
            <v>94</v>
          </cell>
          <cell r="G5">
            <v>62</v>
          </cell>
          <cell r="H5">
            <v>19.079999999999998</v>
          </cell>
          <cell r="I5" t="str">
            <v>SO</v>
          </cell>
          <cell r="J5">
            <v>32.4</v>
          </cell>
          <cell r="K5">
            <v>0</v>
          </cell>
        </row>
        <row r="6">
          <cell r="B6">
            <v>19.195833333333333</v>
          </cell>
          <cell r="C6">
            <v>25</v>
          </cell>
          <cell r="D6">
            <v>16.600000000000001</v>
          </cell>
          <cell r="E6">
            <v>90</v>
          </cell>
          <cell r="F6">
            <v>99</v>
          </cell>
          <cell r="G6">
            <v>64</v>
          </cell>
          <cell r="H6">
            <v>17.28</v>
          </cell>
          <cell r="I6" t="str">
            <v>SO</v>
          </cell>
          <cell r="J6">
            <v>31.319999999999997</v>
          </cell>
          <cell r="K6">
            <v>0.2</v>
          </cell>
        </row>
        <row r="7">
          <cell r="B7">
            <v>18.687499999999996</v>
          </cell>
          <cell r="C7">
            <v>24.2</v>
          </cell>
          <cell r="D7">
            <v>15.8</v>
          </cell>
          <cell r="E7">
            <v>90.458333333333329</v>
          </cell>
          <cell r="F7">
            <v>98</v>
          </cell>
          <cell r="G7">
            <v>69</v>
          </cell>
          <cell r="H7">
            <v>20.52</v>
          </cell>
          <cell r="I7" t="str">
            <v>S</v>
          </cell>
          <cell r="J7">
            <v>45.36</v>
          </cell>
          <cell r="K7">
            <v>19</v>
          </cell>
        </row>
        <row r="8">
          <cell r="B8">
            <v>15.045833333333333</v>
          </cell>
          <cell r="C8">
            <v>16.5</v>
          </cell>
          <cell r="D8">
            <v>13.6</v>
          </cell>
          <cell r="E8">
            <v>94.958333333333329</v>
          </cell>
          <cell r="F8">
            <v>98</v>
          </cell>
          <cell r="G8">
            <v>89</v>
          </cell>
          <cell r="H8">
            <v>22.68</v>
          </cell>
          <cell r="I8" t="str">
            <v>S</v>
          </cell>
          <cell r="J8">
            <v>37.080000000000005</v>
          </cell>
          <cell r="K8">
            <v>4.4000000000000004</v>
          </cell>
        </row>
        <row r="9">
          <cell r="B9">
            <v>11.975</v>
          </cell>
          <cell r="C9">
            <v>16.899999999999999</v>
          </cell>
          <cell r="D9">
            <v>7.6</v>
          </cell>
          <cell r="E9">
            <v>61.333333333333336</v>
          </cell>
          <cell r="F9">
            <v>90</v>
          </cell>
          <cell r="G9">
            <v>36</v>
          </cell>
          <cell r="H9">
            <v>35.28</v>
          </cell>
          <cell r="I9" t="str">
            <v>S</v>
          </cell>
          <cell r="J9">
            <v>52.2</v>
          </cell>
          <cell r="K9">
            <v>0</v>
          </cell>
        </row>
        <row r="10">
          <cell r="B10">
            <v>6.9958333333333327</v>
          </cell>
          <cell r="C10">
            <v>14.5</v>
          </cell>
          <cell r="D10">
            <v>1.2</v>
          </cell>
          <cell r="E10">
            <v>59.875</v>
          </cell>
          <cell r="F10">
            <v>85</v>
          </cell>
          <cell r="G10">
            <v>23</v>
          </cell>
          <cell r="H10">
            <v>16.920000000000002</v>
          </cell>
          <cell r="I10" t="str">
            <v>S</v>
          </cell>
          <cell r="J10">
            <v>30.96</v>
          </cell>
          <cell r="K10">
            <v>0</v>
          </cell>
        </row>
        <row r="11">
          <cell r="B11">
            <v>8.9499999999999993</v>
          </cell>
          <cell r="C11">
            <v>19</v>
          </cell>
          <cell r="D11">
            <v>1.2</v>
          </cell>
          <cell r="E11">
            <v>56.772727272727273</v>
          </cell>
          <cell r="F11">
            <v>86</v>
          </cell>
          <cell r="G11">
            <v>26</v>
          </cell>
          <cell r="H11">
            <v>18.720000000000002</v>
          </cell>
          <cell r="I11" t="str">
            <v>S</v>
          </cell>
          <cell r="J11">
            <v>33.840000000000003</v>
          </cell>
          <cell r="K11">
            <v>0</v>
          </cell>
        </row>
        <row r="12">
          <cell r="B12">
            <v>12.195652173913047</v>
          </cell>
          <cell r="C12">
            <v>22.1</v>
          </cell>
          <cell r="D12">
            <v>5.8</v>
          </cell>
          <cell r="E12">
            <v>63.434782608695649</v>
          </cell>
          <cell r="F12">
            <v>88</v>
          </cell>
          <cell r="G12">
            <v>27</v>
          </cell>
          <cell r="H12">
            <v>19.8</v>
          </cell>
          <cell r="I12" t="str">
            <v>L</v>
          </cell>
          <cell r="J12">
            <v>36</v>
          </cell>
          <cell r="K12">
            <v>0</v>
          </cell>
        </row>
        <row r="13">
          <cell r="B13">
            <v>15.412499999999996</v>
          </cell>
          <cell r="C13">
            <v>26.3</v>
          </cell>
          <cell r="D13">
            <v>9.1</v>
          </cell>
          <cell r="E13">
            <v>62.666666666666664</v>
          </cell>
          <cell r="F13">
            <v>88</v>
          </cell>
          <cell r="G13">
            <v>26</v>
          </cell>
          <cell r="H13">
            <v>17.64</v>
          </cell>
          <cell r="I13" t="str">
            <v>L</v>
          </cell>
          <cell r="J13">
            <v>33.119999999999997</v>
          </cell>
          <cell r="K13">
            <v>0</v>
          </cell>
        </row>
        <row r="14">
          <cell r="B14">
            <v>17.458333333333332</v>
          </cell>
          <cell r="C14">
            <v>27.9</v>
          </cell>
          <cell r="D14">
            <v>8.6</v>
          </cell>
          <cell r="E14">
            <v>64.5</v>
          </cell>
          <cell r="F14">
            <v>96</v>
          </cell>
          <cell r="G14">
            <v>31</v>
          </cell>
          <cell r="H14">
            <v>15.120000000000001</v>
          </cell>
          <cell r="I14" t="str">
            <v>L</v>
          </cell>
          <cell r="J14">
            <v>27</v>
          </cell>
          <cell r="K14">
            <v>0</v>
          </cell>
        </row>
        <row r="15">
          <cell r="B15">
            <v>18.608333333333331</v>
          </cell>
          <cell r="C15">
            <v>28.9</v>
          </cell>
          <cell r="D15">
            <v>10.9</v>
          </cell>
          <cell r="E15">
            <v>62.541666666666664</v>
          </cell>
          <cell r="F15">
            <v>94</v>
          </cell>
          <cell r="G15">
            <v>26</v>
          </cell>
          <cell r="H15">
            <v>21.96</v>
          </cell>
          <cell r="I15" t="str">
            <v>L</v>
          </cell>
          <cell r="J15">
            <v>40.680000000000007</v>
          </cell>
          <cell r="K15">
            <v>0</v>
          </cell>
        </row>
        <row r="16">
          <cell r="B16">
            <v>18.887499999999999</v>
          </cell>
          <cell r="C16">
            <v>29.3</v>
          </cell>
          <cell r="D16">
            <v>10.199999999999999</v>
          </cell>
          <cell r="E16">
            <v>60.416666666666664</v>
          </cell>
          <cell r="F16">
            <v>91</v>
          </cell>
          <cell r="G16">
            <v>28</v>
          </cell>
          <cell r="H16">
            <v>18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20.379166666666666</v>
          </cell>
          <cell r="C17">
            <v>30.1</v>
          </cell>
          <cell r="D17">
            <v>13.9</v>
          </cell>
          <cell r="E17">
            <v>56.416666666666664</v>
          </cell>
          <cell r="F17">
            <v>84</v>
          </cell>
          <cell r="G17">
            <v>30</v>
          </cell>
          <cell r="H17">
            <v>22.32</v>
          </cell>
          <cell r="I17" t="str">
            <v>N</v>
          </cell>
          <cell r="J17">
            <v>36.36</v>
          </cell>
          <cell r="K17">
            <v>0</v>
          </cell>
        </row>
        <row r="18">
          <cell r="B18">
            <v>21.491666666666671</v>
          </cell>
          <cell r="C18">
            <v>30.9</v>
          </cell>
          <cell r="D18">
            <v>13.2</v>
          </cell>
          <cell r="E18">
            <v>56.708333333333336</v>
          </cell>
          <cell r="F18">
            <v>87</v>
          </cell>
          <cell r="G18">
            <v>27</v>
          </cell>
          <cell r="H18">
            <v>18.720000000000002</v>
          </cell>
          <cell r="I18" t="str">
            <v>NO</v>
          </cell>
          <cell r="J18">
            <v>34.200000000000003</v>
          </cell>
          <cell r="K18">
            <v>0</v>
          </cell>
        </row>
        <row r="19">
          <cell r="B19">
            <v>18.149999999999995</v>
          </cell>
          <cell r="C19">
            <v>23.6</v>
          </cell>
          <cell r="D19">
            <v>15.6</v>
          </cell>
          <cell r="E19">
            <v>81.083333333333329</v>
          </cell>
          <cell r="F19">
            <v>98</v>
          </cell>
          <cell r="G19">
            <v>46</v>
          </cell>
          <cell r="H19">
            <v>20.88</v>
          </cell>
          <cell r="I19" t="str">
            <v>SE</v>
          </cell>
          <cell r="J19">
            <v>41.04</v>
          </cell>
          <cell r="K19">
            <v>6.8</v>
          </cell>
        </row>
        <row r="20">
          <cell r="B20">
            <v>16.641666666666669</v>
          </cell>
          <cell r="C20">
            <v>22.1</v>
          </cell>
          <cell r="D20">
            <v>12.4</v>
          </cell>
          <cell r="E20">
            <v>77.666666666666671</v>
          </cell>
          <cell r="F20">
            <v>99</v>
          </cell>
          <cell r="G20">
            <v>34</v>
          </cell>
          <cell r="H20">
            <v>20.52</v>
          </cell>
          <cell r="I20" t="str">
            <v>S</v>
          </cell>
          <cell r="J20">
            <v>32.76</v>
          </cell>
          <cell r="K20">
            <v>0.2</v>
          </cell>
        </row>
        <row r="21">
          <cell r="B21">
            <v>18.740000000000002</v>
          </cell>
          <cell r="C21">
            <v>22</v>
          </cell>
          <cell r="D21">
            <v>15.5</v>
          </cell>
          <cell r="E21">
            <v>54.8</v>
          </cell>
          <cell r="F21">
            <v>67</v>
          </cell>
          <cell r="G21">
            <v>44</v>
          </cell>
          <cell r="H21">
            <v>15.120000000000001</v>
          </cell>
          <cell r="I21" t="str">
            <v>L</v>
          </cell>
          <cell r="J21">
            <v>29.52</v>
          </cell>
          <cell r="K21">
            <v>0</v>
          </cell>
        </row>
        <row r="22">
          <cell r="B22">
            <v>14.924999999999999</v>
          </cell>
          <cell r="C22">
            <v>21.8</v>
          </cell>
          <cell r="D22">
            <v>10.7</v>
          </cell>
          <cell r="E22">
            <v>72.833333333333329</v>
          </cell>
          <cell r="F22">
            <v>92</v>
          </cell>
          <cell r="G22">
            <v>47</v>
          </cell>
          <cell r="H22">
            <v>19.079999999999998</v>
          </cell>
          <cell r="I22" t="str">
            <v>L</v>
          </cell>
          <cell r="J22">
            <v>38.519999999999996</v>
          </cell>
          <cell r="K22">
            <v>0</v>
          </cell>
        </row>
        <row r="23">
          <cell r="B23">
            <v>17.099999999999998</v>
          </cell>
          <cell r="C23">
            <v>22.5</v>
          </cell>
          <cell r="D23">
            <v>13.6</v>
          </cell>
          <cell r="E23">
            <v>72.458333333333329</v>
          </cell>
          <cell r="F23">
            <v>91</v>
          </cell>
          <cell r="G23">
            <v>51</v>
          </cell>
          <cell r="H23">
            <v>19.079999999999998</v>
          </cell>
          <cell r="I23" t="str">
            <v>L</v>
          </cell>
          <cell r="J23">
            <v>32.04</v>
          </cell>
          <cell r="K23">
            <v>1</v>
          </cell>
        </row>
        <row r="24">
          <cell r="B24">
            <v>19.379166666666666</v>
          </cell>
          <cell r="C24">
            <v>29.8</v>
          </cell>
          <cell r="D24">
            <v>12.8</v>
          </cell>
          <cell r="E24">
            <v>71.708333333333329</v>
          </cell>
          <cell r="F24">
            <v>95</v>
          </cell>
          <cell r="G24">
            <v>37</v>
          </cell>
          <cell r="H24">
            <v>19.440000000000001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20.95</v>
          </cell>
          <cell r="C25">
            <v>28.4</v>
          </cell>
          <cell r="D25">
            <v>14</v>
          </cell>
          <cell r="E25">
            <v>60.375</v>
          </cell>
          <cell r="F25">
            <v>84</v>
          </cell>
          <cell r="G25">
            <v>37</v>
          </cell>
          <cell r="H25">
            <v>29.16</v>
          </cell>
          <cell r="I25" t="str">
            <v>NE</v>
          </cell>
          <cell r="J25">
            <v>52.56</v>
          </cell>
          <cell r="K25">
            <v>0</v>
          </cell>
        </row>
        <row r="26">
          <cell r="B26">
            <v>21.591666666666669</v>
          </cell>
          <cell r="C26">
            <v>29.1</v>
          </cell>
          <cell r="D26">
            <v>15.2</v>
          </cell>
          <cell r="E26">
            <v>56.958333333333336</v>
          </cell>
          <cell r="F26">
            <v>78</v>
          </cell>
          <cell r="G26">
            <v>38</v>
          </cell>
          <cell r="H26">
            <v>31.319999999999997</v>
          </cell>
          <cell r="I26" t="str">
            <v>N</v>
          </cell>
          <cell r="J26">
            <v>51.12</v>
          </cell>
          <cell r="K26">
            <v>0</v>
          </cell>
        </row>
        <row r="27">
          <cell r="B27">
            <v>22.400000000000006</v>
          </cell>
          <cell r="C27">
            <v>31.6</v>
          </cell>
          <cell r="D27">
            <v>15.9</v>
          </cell>
          <cell r="E27">
            <v>60.833333333333336</v>
          </cell>
          <cell r="F27">
            <v>86</v>
          </cell>
          <cell r="G27">
            <v>32</v>
          </cell>
          <cell r="H27">
            <v>28.8</v>
          </cell>
          <cell r="I27" t="str">
            <v>N</v>
          </cell>
          <cell r="J27">
            <v>46.080000000000005</v>
          </cell>
          <cell r="K27">
            <v>0</v>
          </cell>
        </row>
        <row r="28">
          <cell r="B28">
            <v>16.766666666666666</v>
          </cell>
          <cell r="C28">
            <v>23.9</v>
          </cell>
          <cell r="D28">
            <v>11.5</v>
          </cell>
          <cell r="E28">
            <v>86.75</v>
          </cell>
          <cell r="F28">
            <v>99</v>
          </cell>
          <cell r="G28">
            <v>55</v>
          </cell>
          <cell r="H28">
            <v>23.400000000000002</v>
          </cell>
          <cell r="I28" t="str">
            <v>S</v>
          </cell>
          <cell r="J28">
            <v>36.36</v>
          </cell>
          <cell r="K28">
            <v>0</v>
          </cell>
        </row>
        <row r="29">
          <cell r="B29">
            <v>13.887500000000001</v>
          </cell>
          <cell r="C29">
            <v>23.8</v>
          </cell>
          <cell r="D29">
            <v>10</v>
          </cell>
          <cell r="E29">
            <v>84.833333333333329</v>
          </cell>
          <cell r="F29">
            <v>99</v>
          </cell>
          <cell r="G29">
            <v>52</v>
          </cell>
          <cell r="H29">
            <v>20.52</v>
          </cell>
          <cell r="I29" t="str">
            <v>SO</v>
          </cell>
          <cell r="J29">
            <v>37.440000000000005</v>
          </cell>
          <cell r="K29">
            <v>0</v>
          </cell>
        </row>
        <row r="30">
          <cell r="B30">
            <v>11.724999999999996</v>
          </cell>
          <cell r="C30">
            <v>16.899999999999999</v>
          </cell>
          <cell r="D30">
            <v>9.1999999999999993</v>
          </cell>
          <cell r="E30">
            <v>89.625</v>
          </cell>
          <cell r="F30">
            <v>97</v>
          </cell>
          <cell r="G30">
            <v>72</v>
          </cell>
          <cell r="H30">
            <v>19.079999999999998</v>
          </cell>
          <cell r="I30" t="str">
            <v>S</v>
          </cell>
          <cell r="J30">
            <v>33.840000000000003</v>
          </cell>
          <cell r="K30">
            <v>0.60000000000000009</v>
          </cell>
        </row>
        <row r="31">
          <cell r="B31">
            <v>13.091666666666669</v>
          </cell>
          <cell r="C31">
            <v>21.7</v>
          </cell>
          <cell r="D31">
            <v>8.8000000000000007</v>
          </cell>
          <cell r="E31">
            <v>75.791666666666671</v>
          </cell>
          <cell r="F31">
            <v>96</v>
          </cell>
          <cell r="G31">
            <v>41</v>
          </cell>
          <cell r="H31">
            <v>18</v>
          </cell>
          <cell r="I31" t="str">
            <v>S</v>
          </cell>
          <cell r="J31">
            <v>30.6</v>
          </cell>
          <cell r="K31">
            <v>0</v>
          </cell>
        </row>
        <row r="32">
          <cell r="B32">
            <v>15.25</v>
          </cell>
          <cell r="C32">
            <v>27.7</v>
          </cell>
          <cell r="D32">
            <v>6.5</v>
          </cell>
          <cell r="E32">
            <v>72.958333333333329</v>
          </cell>
          <cell r="F32">
            <v>97</v>
          </cell>
          <cell r="G32">
            <v>40</v>
          </cell>
          <cell r="H32">
            <v>17.28</v>
          </cell>
          <cell r="I32" t="str">
            <v>S</v>
          </cell>
          <cell r="J32">
            <v>31.680000000000003</v>
          </cell>
          <cell r="K32">
            <v>0</v>
          </cell>
        </row>
        <row r="33">
          <cell r="B33">
            <v>20.762499999999999</v>
          </cell>
          <cell r="C33">
            <v>29.3</v>
          </cell>
          <cell r="D33">
            <v>11.9</v>
          </cell>
          <cell r="E33">
            <v>59.125</v>
          </cell>
          <cell r="F33">
            <v>90</v>
          </cell>
          <cell r="G33">
            <v>30</v>
          </cell>
          <cell r="H33">
            <v>21.240000000000002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21.091666666666665</v>
          </cell>
          <cell r="C34">
            <v>29.3</v>
          </cell>
          <cell r="D34">
            <v>13.3</v>
          </cell>
          <cell r="E34">
            <v>56.75</v>
          </cell>
          <cell r="F34">
            <v>85</v>
          </cell>
          <cell r="G34">
            <v>34</v>
          </cell>
          <cell r="H34">
            <v>9.3600000000000012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21.074999999999999</v>
          </cell>
          <cell r="C35">
            <v>29.9</v>
          </cell>
          <cell r="D35">
            <v>13.4</v>
          </cell>
          <cell r="E35">
            <v>59.916666666666664</v>
          </cell>
          <cell r="F35">
            <v>90</v>
          </cell>
          <cell r="G35">
            <v>31</v>
          </cell>
          <cell r="H35">
            <v>16.559999999999999</v>
          </cell>
          <cell r="I35" t="str">
            <v>N</v>
          </cell>
          <cell r="J35">
            <v>45.72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22.954166666666666</v>
          </cell>
          <cell r="C5">
            <v>32.1</v>
          </cell>
          <cell r="D5">
            <v>16.600000000000001</v>
          </cell>
          <cell r="E5">
            <v>69.958333333333329</v>
          </cell>
          <cell r="F5">
            <v>90</v>
          </cell>
          <cell r="G5">
            <v>33</v>
          </cell>
          <cell r="H5">
            <v>0.72000000000000008</v>
          </cell>
          <cell r="I5" t="str">
            <v>NE</v>
          </cell>
          <cell r="J5">
            <v>34.56</v>
          </cell>
          <cell r="K5">
            <v>0</v>
          </cell>
        </row>
        <row r="6">
          <cell r="B6">
            <v>20.45</v>
          </cell>
          <cell r="C6">
            <v>28.4</v>
          </cell>
          <cell r="D6">
            <v>16.3</v>
          </cell>
          <cell r="E6">
            <v>82.625</v>
          </cell>
          <cell r="F6">
            <v>96</v>
          </cell>
          <cell r="G6">
            <v>45</v>
          </cell>
          <cell r="H6">
            <v>0.36000000000000004</v>
          </cell>
          <cell r="I6" t="str">
            <v>S</v>
          </cell>
          <cell r="J6">
            <v>20.52</v>
          </cell>
          <cell r="K6">
            <v>0.2</v>
          </cell>
        </row>
        <row r="7">
          <cell r="B7">
            <v>19.758333333333329</v>
          </cell>
          <cell r="C7">
            <v>30.8</v>
          </cell>
          <cell r="D7">
            <v>15.4</v>
          </cell>
          <cell r="E7">
            <v>83.958333333333329</v>
          </cell>
          <cell r="F7">
            <v>95</v>
          </cell>
          <cell r="G7">
            <v>41</v>
          </cell>
          <cell r="H7">
            <v>1.8</v>
          </cell>
          <cell r="I7" t="str">
            <v>NE</v>
          </cell>
          <cell r="J7">
            <v>37.440000000000005</v>
          </cell>
          <cell r="K7">
            <v>36</v>
          </cell>
        </row>
        <row r="8">
          <cell r="B8">
            <v>17.058333333333334</v>
          </cell>
          <cell r="C8">
            <v>18</v>
          </cell>
          <cell r="D8">
            <v>16</v>
          </cell>
          <cell r="E8">
            <v>94.791666666666671</v>
          </cell>
          <cell r="F8">
            <v>96</v>
          </cell>
          <cell r="G8">
            <v>92</v>
          </cell>
          <cell r="H8">
            <v>0</v>
          </cell>
          <cell r="I8" t="str">
            <v>NO</v>
          </cell>
          <cell r="J8">
            <v>6.12</v>
          </cell>
          <cell r="K8">
            <v>19</v>
          </cell>
        </row>
        <row r="9">
          <cell r="B9">
            <v>14.037499999999996</v>
          </cell>
          <cell r="C9">
            <v>18.8</v>
          </cell>
          <cell r="D9">
            <v>10.3</v>
          </cell>
          <cell r="E9">
            <v>63.958333333333336</v>
          </cell>
          <cell r="F9">
            <v>96</v>
          </cell>
          <cell r="G9">
            <v>33</v>
          </cell>
          <cell r="H9">
            <v>11.16</v>
          </cell>
          <cell r="I9" t="str">
            <v>NO</v>
          </cell>
          <cell r="J9">
            <v>42.12</v>
          </cell>
          <cell r="K9">
            <v>2.2000000000000002</v>
          </cell>
        </row>
        <row r="10">
          <cell r="B10">
            <v>9.2083333333333339</v>
          </cell>
          <cell r="C10">
            <v>16.2</v>
          </cell>
          <cell r="D10">
            <v>2.6</v>
          </cell>
          <cell r="E10">
            <v>55.166666666666664</v>
          </cell>
          <cell r="F10">
            <v>84</v>
          </cell>
          <cell r="G10">
            <v>20</v>
          </cell>
          <cell r="H10">
            <v>0.36000000000000004</v>
          </cell>
          <cell r="I10" t="str">
            <v>NO</v>
          </cell>
          <cell r="J10">
            <v>25.56</v>
          </cell>
          <cell r="K10">
            <v>0</v>
          </cell>
        </row>
        <row r="11">
          <cell r="B11">
            <v>9.4124999999999996</v>
          </cell>
          <cell r="C11">
            <v>19.100000000000001</v>
          </cell>
          <cell r="D11">
            <v>0.2</v>
          </cell>
          <cell r="E11">
            <v>57.791666666666664</v>
          </cell>
          <cell r="F11">
            <v>92</v>
          </cell>
          <cell r="G11">
            <v>26</v>
          </cell>
          <cell r="H11">
            <v>0</v>
          </cell>
          <cell r="I11" t="str">
            <v>SO</v>
          </cell>
          <cell r="J11">
            <v>14.76</v>
          </cell>
          <cell r="K11">
            <v>0</v>
          </cell>
        </row>
        <row r="12">
          <cell r="B12">
            <v>11.045833333333333</v>
          </cell>
          <cell r="C12">
            <v>22.5</v>
          </cell>
          <cell r="D12">
            <v>2.2999999999999998</v>
          </cell>
          <cell r="E12">
            <v>69.625</v>
          </cell>
          <cell r="F12">
            <v>95</v>
          </cell>
          <cell r="G12">
            <v>30</v>
          </cell>
          <cell r="H12">
            <v>0.36000000000000004</v>
          </cell>
          <cell r="I12" t="str">
            <v>SO</v>
          </cell>
          <cell r="J12">
            <v>19.440000000000001</v>
          </cell>
          <cell r="K12">
            <v>0</v>
          </cell>
        </row>
        <row r="13">
          <cell r="B13">
            <v>13.837499999999999</v>
          </cell>
          <cell r="C13">
            <v>28.5</v>
          </cell>
          <cell r="D13">
            <v>4.5999999999999996</v>
          </cell>
          <cell r="E13">
            <v>66.958333333333329</v>
          </cell>
          <cell r="F13">
            <v>94</v>
          </cell>
          <cell r="G13">
            <v>19</v>
          </cell>
          <cell r="H13">
            <v>0</v>
          </cell>
          <cell r="I13" t="str">
            <v>NE</v>
          </cell>
          <cell r="J13">
            <v>7.2</v>
          </cell>
          <cell r="K13">
            <v>0</v>
          </cell>
        </row>
        <row r="14">
          <cell r="B14">
            <v>16.937500000000004</v>
          </cell>
          <cell r="C14">
            <v>30.3</v>
          </cell>
          <cell r="D14">
            <v>7.1</v>
          </cell>
          <cell r="E14">
            <v>64.541666666666671</v>
          </cell>
          <cell r="F14">
            <v>94</v>
          </cell>
          <cell r="G14">
            <v>19</v>
          </cell>
          <cell r="H14">
            <v>10.44</v>
          </cell>
          <cell r="I14" t="str">
            <v>NE</v>
          </cell>
          <cell r="J14">
            <v>23.759999999999998</v>
          </cell>
          <cell r="K14">
            <v>0</v>
          </cell>
        </row>
        <row r="15">
          <cell r="B15">
            <v>18.062499999999996</v>
          </cell>
          <cell r="C15">
            <v>30.5</v>
          </cell>
          <cell r="D15">
            <v>9.1999999999999993</v>
          </cell>
          <cell r="E15">
            <v>62.625</v>
          </cell>
          <cell r="F15">
            <v>90</v>
          </cell>
          <cell r="G15">
            <v>23</v>
          </cell>
          <cell r="H15">
            <v>2.52</v>
          </cell>
          <cell r="I15" t="str">
            <v>NE</v>
          </cell>
          <cell r="J15">
            <v>16.559999999999999</v>
          </cell>
          <cell r="K15">
            <v>0</v>
          </cell>
        </row>
        <row r="16">
          <cell r="B16">
            <v>18.370833333333334</v>
          </cell>
          <cell r="C16">
            <v>30.9</v>
          </cell>
          <cell r="D16">
            <v>9.4</v>
          </cell>
          <cell r="E16">
            <v>62.916666666666664</v>
          </cell>
          <cell r="F16">
            <v>91</v>
          </cell>
          <cell r="G16">
            <v>24</v>
          </cell>
          <cell r="H16">
            <v>0</v>
          </cell>
          <cell r="I16" t="str">
            <v>L</v>
          </cell>
          <cell r="J16">
            <v>18.36</v>
          </cell>
          <cell r="K16">
            <v>0</v>
          </cell>
        </row>
        <row r="17">
          <cell r="B17">
            <v>19.683333333333334</v>
          </cell>
          <cell r="C17">
            <v>31.9</v>
          </cell>
          <cell r="D17">
            <v>10</v>
          </cell>
          <cell r="E17">
            <v>60.458333333333336</v>
          </cell>
          <cell r="F17">
            <v>92</v>
          </cell>
          <cell r="G17">
            <v>23</v>
          </cell>
          <cell r="H17">
            <v>0.36000000000000004</v>
          </cell>
          <cell r="I17" t="str">
            <v>NE</v>
          </cell>
          <cell r="J17">
            <v>19.440000000000001</v>
          </cell>
          <cell r="K17">
            <v>0</v>
          </cell>
        </row>
        <row r="18">
          <cell r="B18">
            <v>21.220833333333331</v>
          </cell>
          <cell r="C18">
            <v>32.700000000000003</v>
          </cell>
          <cell r="D18">
            <v>12</v>
          </cell>
          <cell r="E18">
            <v>57.958333333333336</v>
          </cell>
          <cell r="F18">
            <v>90</v>
          </cell>
          <cell r="G18">
            <v>21</v>
          </cell>
          <cell r="H18">
            <v>0</v>
          </cell>
          <cell r="I18" t="str">
            <v>L</v>
          </cell>
          <cell r="J18">
            <v>26.28</v>
          </cell>
          <cell r="K18">
            <v>0</v>
          </cell>
        </row>
        <row r="19">
          <cell r="B19">
            <v>17.891666666666673</v>
          </cell>
          <cell r="C19">
            <v>22.7</v>
          </cell>
          <cell r="D19">
            <v>12.7</v>
          </cell>
          <cell r="E19">
            <v>77.041666666666671</v>
          </cell>
          <cell r="F19">
            <v>94</v>
          </cell>
          <cell r="G19">
            <v>51</v>
          </cell>
          <cell r="H19">
            <v>0</v>
          </cell>
          <cell r="I19" t="str">
            <v>NE</v>
          </cell>
          <cell r="J19">
            <v>18.720000000000002</v>
          </cell>
          <cell r="K19">
            <v>7</v>
          </cell>
        </row>
        <row r="20">
          <cell r="B20">
            <v>18.525000000000002</v>
          </cell>
          <cell r="C20">
            <v>23.3</v>
          </cell>
          <cell r="D20">
            <v>15.6</v>
          </cell>
          <cell r="E20">
            <v>80.791666666666671</v>
          </cell>
          <cell r="F20">
            <v>96</v>
          </cell>
          <cell r="G20">
            <v>43</v>
          </cell>
          <cell r="H20">
            <v>0.36000000000000004</v>
          </cell>
          <cell r="I20" t="str">
            <v>SO</v>
          </cell>
          <cell r="J20">
            <v>23.040000000000003</v>
          </cell>
          <cell r="K20">
            <v>1.4</v>
          </cell>
        </row>
        <row r="21">
          <cell r="B21">
            <v>15.720833333333333</v>
          </cell>
          <cell r="C21">
            <v>23.5</v>
          </cell>
          <cell r="D21">
            <v>8.5</v>
          </cell>
          <cell r="E21">
            <v>65.875</v>
          </cell>
          <cell r="F21">
            <v>90</v>
          </cell>
          <cell r="G21">
            <v>45</v>
          </cell>
          <cell r="H21">
            <v>3.24</v>
          </cell>
          <cell r="I21" t="str">
            <v>SO</v>
          </cell>
          <cell r="J21">
            <v>31.319999999999997</v>
          </cell>
          <cell r="K21">
            <v>0</v>
          </cell>
        </row>
        <row r="22">
          <cell r="B22">
            <v>16.262499999999999</v>
          </cell>
          <cell r="C22">
            <v>23.5</v>
          </cell>
          <cell r="D22">
            <v>11</v>
          </cell>
          <cell r="E22">
            <v>68.833333333333329</v>
          </cell>
          <cell r="F22">
            <v>86</v>
          </cell>
          <cell r="G22">
            <v>43</v>
          </cell>
          <cell r="H22">
            <v>0</v>
          </cell>
          <cell r="I22" t="str">
            <v>SO</v>
          </cell>
          <cell r="J22">
            <v>12.24</v>
          </cell>
          <cell r="K22">
            <v>0</v>
          </cell>
        </row>
        <row r="23">
          <cell r="B23">
            <v>17.387499999999996</v>
          </cell>
          <cell r="C23">
            <v>24.6</v>
          </cell>
          <cell r="D23">
            <v>12.4</v>
          </cell>
          <cell r="E23">
            <v>72.208333333333329</v>
          </cell>
          <cell r="F23">
            <v>90</v>
          </cell>
          <cell r="G23">
            <v>45</v>
          </cell>
          <cell r="H23">
            <v>0</v>
          </cell>
          <cell r="I23" t="str">
            <v>SO</v>
          </cell>
          <cell r="J23">
            <v>2.8800000000000003</v>
          </cell>
          <cell r="K23">
            <v>0.6</v>
          </cell>
        </row>
        <row r="24">
          <cell r="B24">
            <v>19.183333333333326</v>
          </cell>
          <cell r="C24">
            <v>31.9</v>
          </cell>
          <cell r="D24">
            <v>11.2</v>
          </cell>
          <cell r="E24">
            <v>73.166666666666671</v>
          </cell>
          <cell r="F24">
            <v>96</v>
          </cell>
          <cell r="G24">
            <v>29</v>
          </cell>
          <cell r="H24">
            <v>0</v>
          </cell>
          <cell r="I24" t="str">
            <v>SO</v>
          </cell>
          <cell r="J24">
            <v>18</v>
          </cell>
          <cell r="K24">
            <v>0</v>
          </cell>
        </row>
        <row r="25">
          <cell r="B25">
            <v>21.512500000000003</v>
          </cell>
          <cell r="C25">
            <v>30.1</v>
          </cell>
          <cell r="D25">
            <v>13.3</v>
          </cell>
          <cell r="E25">
            <v>61.208333333333336</v>
          </cell>
          <cell r="F25">
            <v>90</v>
          </cell>
          <cell r="G25">
            <v>30</v>
          </cell>
          <cell r="H25">
            <v>1.8</v>
          </cell>
          <cell r="I25" t="str">
            <v>S</v>
          </cell>
          <cell r="J25">
            <v>38.519999999999996</v>
          </cell>
          <cell r="K25">
            <v>0</v>
          </cell>
        </row>
        <row r="26">
          <cell r="B26">
            <v>19.81666666666667</v>
          </cell>
          <cell r="C26">
            <v>29.2</v>
          </cell>
          <cell r="D26">
            <v>13.4</v>
          </cell>
          <cell r="E26">
            <v>65.541666666666671</v>
          </cell>
          <cell r="F26">
            <v>87</v>
          </cell>
          <cell r="G26">
            <v>36</v>
          </cell>
          <cell r="H26">
            <v>0.36000000000000004</v>
          </cell>
          <cell r="I26" t="str">
            <v>L</v>
          </cell>
          <cell r="J26">
            <v>27</v>
          </cell>
          <cell r="K26">
            <v>0</v>
          </cell>
        </row>
        <row r="27">
          <cell r="B27">
            <v>21.720833333333331</v>
          </cell>
          <cell r="C27">
            <v>32.9</v>
          </cell>
          <cell r="D27">
            <v>12.6</v>
          </cell>
          <cell r="E27">
            <v>64</v>
          </cell>
          <cell r="F27">
            <v>93</v>
          </cell>
          <cell r="G27">
            <v>26</v>
          </cell>
          <cell r="H27">
            <v>1.4400000000000002</v>
          </cell>
          <cell r="I27" t="str">
            <v>NE</v>
          </cell>
          <cell r="J27">
            <v>27.36</v>
          </cell>
          <cell r="K27">
            <v>0</v>
          </cell>
        </row>
        <row r="28">
          <cell r="B28">
            <v>18.958333333333339</v>
          </cell>
          <cell r="C28">
            <v>25.1</v>
          </cell>
          <cell r="D28">
            <v>14.2</v>
          </cell>
          <cell r="E28">
            <v>74.791666666666671</v>
          </cell>
          <cell r="F28">
            <v>94</v>
          </cell>
          <cell r="G28">
            <v>53</v>
          </cell>
          <cell r="H28">
            <v>5.7600000000000007</v>
          </cell>
          <cell r="I28" t="str">
            <v>N</v>
          </cell>
          <cell r="J28">
            <v>32.76</v>
          </cell>
          <cell r="K28">
            <v>0</v>
          </cell>
        </row>
        <row r="29">
          <cell r="B29">
            <v>15.375</v>
          </cell>
          <cell r="C29">
            <v>24.7</v>
          </cell>
          <cell r="D29">
            <v>11.8</v>
          </cell>
          <cell r="E29">
            <v>76.375</v>
          </cell>
          <cell r="F29">
            <v>88</v>
          </cell>
          <cell r="G29">
            <v>46</v>
          </cell>
          <cell r="H29">
            <v>18.720000000000002</v>
          </cell>
          <cell r="I29" t="str">
            <v>N</v>
          </cell>
          <cell r="J29">
            <v>30.6</v>
          </cell>
          <cell r="K29">
            <v>0</v>
          </cell>
        </row>
        <row r="30">
          <cell r="B30">
            <v>14.770833333333334</v>
          </cell>
          <cell r="C30">
            <v>22</v>
          </cell>
          <cell r="D30">
            <v>11</v>
          </cell>
          <cell r="E30">
            <v>77.916666666666671</v>
          </cell>
          <cell r="F30">
            <v>90</v>
          </cell>
          <cell r="G30">
            <v>54</v>
          </cell>
          <cell r="H30">
            <v>6.12</v>
          </cell>
          <cell r="I30" t="str">
            <v>NO</v>
          </cell>
          <cell r="J30">
            <v>30.6</v>
          </cell>
          <cell r="K30">
            <v>0</v>
          </cell>
        </row>
        <row r="31">
          <cell r="B31">
            <v>16.212500000000002</v>
          </cell>
          <cell r="C31">
            <v>25.5</v>
          </cell>
          <cell r="D31">
            <v>10</v>
          </cell>
          <cell r="E31">
            <v>69.125</v>
          </cell>
          <cell r="F31">
            <v>89</v>
          </cell>
          <cell r="G31">
            <v>40</v>
          </cell>
          <cell r="H31">
            <v>7.2</v>
          </cell>
          <cell r="I31" t="str">
            <v>NO</v>
          </cell>
          <cell r="J31">
            <v>19.8</v>
          </cell>
          <cell r="K31">
            <v>0</v>
          </cell>
        </row>
        <row r="32">
          <cell r="B32">
            <v>17.979166666666668</v>
          </cell>
          <cell r="C32">
            <v>28.7</v>
          </cell>
          <cell r="D32">
            <v>9.1999999999999993</v>
          </cell>
          <cell r="E32">
            <v>61.833333333333336</v>
          </cell>
          <cell r="F32">
            <v>88</v>
          </cell>
          <cell r="G32">
            <v>32</v>
          </cell>
          <cell r="H32">
            <v>0</v>
          </cell>
          <cell r="I32" t="str">
            <v>SO</v>
          </cell>
          <cell r="J32">
            <v>24.840000000000003</v>
          </cell>
          <cell r="K32">
            <v>0</v>
          </cell>
        </row>
        <row r="33">
          <cell r="B33">
            <v>19.650000000000002</v>
          </cell>
          <cell r="C33">
            <v>31.8</v>
          </cell>
          <cell r="D33">
            <v>10.9</v>
          </cell>
          <cell r="E33">
            <v>61.583333333333336</v>
          </cell>
          <cell r="F33">
            <v>91</v>
          </cell>
          <cell r="G33">
            <v>22</v>
          </cell>
          <cell r="H33">
            <v>6.12</v>
          </cell>
          <cell r="I33" t="str">
            <v>NE</v>
          </cell>
          <cell r="J33">
            <v>19.440000000000001</v>
          </cell>
          <cell r="K33">
            <v>0</v>
          </cell>
        </row>
        <row r="34">
          <cell r="B34">
            <v>21.233333333333338</v>
          </cell>
          <cell r="C34">
            <v>31.9</v>
          </cell>
          <cell r="D34">
            <v>12</v>
          </cell>
          <cell r="E34">
            <v>57.625</v>
          </cell>
          <cell r="F34">
            <v>88</v>
          </cell>
          <cell r="G34">
            <v>26</v>
          </cell>
          <cell r="H34">
            <v>0.72000000000000008</v>
          </cell>
          <cell r="I34" t="str">
            <v>NE</v>
          </cell>
          <cell r="J34">
            <v>23.400000000000002</v>
          </cell>
          <cell r="K34">
            <v>0</v>
          </cell>
        </row>
        <row r="35">
          <cell r="B35">
            <v>21.137499999999996</v>
          </cell>
          <cell r="C35">
            <v>31.7</v>
          </cell>
          <cell r="D35">
            <v>12.7</v>
          </cell>
          <cell r="E35">
            <v>60.916666666666664</v>
          </cell>
          <cell r="F35">
            <v>90</v>
          </cell>
          <cell r="G35">
            <v>24</v>
          </cell>
          <cell r="H35">
            <v>0</v>
          </cell>
          <cell r="I35" t="str">
            <v>NE</v>
          </cell>
          <cell r="J35">
            <v>20.52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18.866666666666667</v>
          </cell>
          <cell r="C9">
            <v>21.3</v>
          </cell>
          <cell r="D9">
            <v>15.7</v>
          </cell>
          <cell r="E9">
            <v>42.444444444444443</v>
          </cell>
          <cell r="F9">
            <v>53</v>
          </cell>
          <cell r="G9">
            <v>33</v>
          </cell>
          <cell r="H9">
            <v>13.68</v>
          </cell>
          <cell r="I9" t="str">
            <v>S</v>
          </cell>
          <cell r="J9">
            <v>33.119999999999997</v>
          </cell>
          <cell r="K9">
            <v>0</v>
          </cell>
        </row>
        <row r="10">
          <cell r="B10">
            <v>12.387499999999998</v>
          </cell>
          <cell r="C10">
            <v>17.5</v>
          </cell>
          <cell r="D10">
            <v>7.6</v>
          </cell>
          <cell r="E10">
            <v>56.083333333333336</v>
          </cell>
          <cell r="F10">
            <v>86</v>
          </cell>
          <cell r="G10">
            <v>25</v>
          </cell>
          <cell r="H10">
            <v>9.3600000000000012</v>
          </cell>
          <cell r="I10" t="str">
            <v>S</v>
          </cell>
          <cell r="J10">
            <v>27</v>
          </cell>
          <cell r="K10">
            <v>0</v>
          </cell>
        </row>
        <row r="11">
          <cell r="B11">
            <v>10.308333333333332</v>
          </cell>
          <cell r="C11">
            <v>20.9</v>
          </cell>
          <cell r="D11">
            <v>2.8</v>
          </cell>
          <cell r="E11">
            <v>64.875</v>
          </cell>
          <cell r="F11">
            <v>93</v>
          </cell>
          <cell r="G11">
            <v>29</v>
          </cell>
          <cell r="H11">
            <v>5.04</v>
          </cell>
          <cell r="I11" t="str">
            <v>S</v>
          </cell>
          <cell r="J11">
            <v>20.16</v>
          </cell>
          <cell r="K11">
            <v>0</v>
          </cell>
        </row>
        <row r="12">
          <cell r="B12">
            <v>14.545833333333333</v>
          </cell>
          <cell r="C12">
            <v>25.7</v>
          </cell>
          <cell r="D12">
            <v>7.4</v>
          </cell>
          <cell r="E12">
            <v>61.416666666666664</v>
          </cell>
          <cell r="F12">
            <v>89</v>
          </cell>
          <cell r="G12">
            <v>26</v>
          </cell>
          <cell r="H12">
            <v>2.16</v>
          </cell>
          <cell r="I12" t="str">
            <v>S</v>
          </cell>
          <cell r="J12">
            <v>12.96</v>
          </cell>
          <cell r="K12">
            <v>0</v>
          </cell>
        </row>
        <row r="13">
          <cell r="B13">
            <v>17.683333333333334</v>
          </cell>
          <cell r="C13">
            <v>29.9</v>
          </cell>
          <cell r="D13">
            <v>10</v>
          </cell>
          <cell r="E13">
            <v>63.416666666666664</v>
          </cell>
          <cell r="F13">
            <v>88</v>
          </cell>
          <cell r="G13">
            <v>28</v>
          </cell>
          <cell r="H13">
            <v>2.8800000000000003</v>
          </cell>
          <cell r="I13" t="str">
            <v>S</v>
          </cell>
          <cell r="J13">
            <v>16.2</v>
          </cell>
          <cell r="K13">
            <v>0</v>
          </cell>
        </row>
        <row r="14">
          <cell r="B14">
            <v>18.887499999999999</v>
          </cell>
          <cell r="C14">
            <v>31.9</v>
          </cell>
          <cell r="D14">
            <v>11.2</v>
          </cell>
          <cell r="E14">
            <v>68.708333333333329</v>
          </cell>
          <cell r="F14">
            <v>93</v>
          </cell>
          <cell r="G14">
            <v>26</v>
          </cell>
          <cell r="H14">
            <v>0.72000000000000008</v>
          </cell>
          <cell r="I14" t="str">
            <v>S</v>
          </cell>
          <cell r="J14">
            <v>10.44</v>
          </cell>
          <cell r="K14">
            <v>0</v>
          </cell>
        </row>
        <row r="15">
          <cell r="B15">
            <v>21.116666666666667</v>
          </cell>
          <cell r="C15">
            <v>31.8</v>
          </cell>
          <cell r="D15">
            <v>13.6</v>
          </cell>
          <cell r="E15">
            <v>65.208333333333329</v>
          </cell>
          <cell r="F15">
            <v>92</v>
          </cell>
          <cell r="G15">
            <v>25</v>
          </cell>
          <cell r="H15">
            <v>10.8</v>
          </cell>
          <cell r="I15" t="str">
            <v>S</v>
          </cell>
          <cell r="J15">
            <v>22.68</v>
          </cell>
          <cell r="K15">
            <v>0</v>
          </cell>
        </row>
        <row r="16">
          <cell r="B16">
            <v>21.362500000000001</v>
          </cell>
          <cell r="C16">
            <v>31.8</v>
          </cell>
          <cell r="D16">
            <v>13.5</v>
          </cell>
          <cell r="E16">
            <v>62.583333333333336</v>
          </cell>
          <cell r="F16">
            <v>90</v>
          </cell>
          <cell r="G16">
            <v>27</v>
          </cell>
          <cell r="H16">
            <v>11.16</v>
          </cell>
          <cell r="I16" t="str">
            <v>O</v>
          </cell>
          <cell r="J16">
            <v>25.56</v>
          </cell>
          <cell r="K16">
            <v>0</v>
          </cell>
        </row>
        <row r="17">
          <cell r="B17">
            <v>21.4375</v>
          </cell>
          <cell r="C17">
            <v>32.299999999999997</v>
          </cell>
          <cell r="D17">
            <v>13.7</v>
          </cell>
          <cell r="E17">
            <v>67.166666666666671</v>
          </cell>
          <cell r="F17">
            <v>92</v>
          </cell>
          <cell r="G17">
            <v>31</v>
          </cell>
          <cell r="H17">
            <v>6.48</v>
          </cell>
          <cell r="I17" t="str">
            <v>O</v>
          </cell>
          <cell r="J17">
            <v>16.559999999999999</v>
          </cell>
          <cell r="K17">
            <v>0</v>
          </cell>
        </row>
        <row r="18">
          <cell r="B18">
            <v>22.495833333333334</v>
          </cell>
          <cell r="C18">
            <v>32.700000000000003</v>
          </cell>
          <cell r="D18">
            <v>15.2</v>
          </cell>
          <cell r="E18">
            <v>68.708333333333329</v>
          </cell>
          <cell r="F18">
            <v>93</v>
          </cell>
          <cell r="G18">
            <v>28</v>
          </cell>
          <cell r="H18">
            <v>6.12</v>
          </cell>
          <cell r="I18" t="str">
            <v>O</v>
          </cell>
          <cell r="J18">
            <v>16.920000000000002</v>
          </cell>
          <cell r="K18">
            <v>0</v>
          </cell>
        </row>
        <row r="19">
          <cell r="B19">
            <v>21.691666666666663</v>
          </cell>
          <cell r="C19">
            <v>31.2</v>
          </cell>
          <cell r="D19">
            <v>15.6</v>
          </cell>
          <cell r="E19">
            <v>73.541666666666671</v>
          </cell>
          <cell r="F19">
            <v>92</v>
          </cell>
          <cell r="G19">
            <v>38</v>
          </cell>
          <cell r="H19">
            <v>12.24</v>
          </cell>
          <cell r="I19" t="str">
            <v>SO</v>
          </cell>
          <cell r="J19">
            <v>32.4</v>
          </cell>
          <cell r="K19">
            <v>4.5999999999999996</v>
          </cell>
        </row>
        <row r="20">
          <cell r="B20">
            <v>20.404166666666672</v>
          </cell>
          <cell r="C20">
            <v>23.2</v>
          </cell>
          <cell r="D20">
            <v>18</v>
          </cell>
          <cell r="E20">
            <v>84.541666666666671</v>
          </cell>
          <cell r="F20">
            <v>94</v>
          </cell>
          <cell r="G20">
            <v>69</v>
          </cell>
          <cell r="H20">
            <v>5.04</v>
          </cell>
          <cell r="I20" t="str">
            <v>S</v>
          </cell>
          <cell r="J20">
            <v>32.4</v>
          </cell>
          <cell r="K20">
            <v>4.2</v>
          </cell>
        </row>
        <row r="21">
          <cell r="B21">
            <v>19.554166666666664</v>
          </cell>
          <cell r="C21">
            <v>26.2</v>
          </cell>
          <cell r="D21">
            <v>15</v>
          </cell>
          <cell r="E21">
            <v>71.791666666666671</v>
          </cell>
          <cell r="F21">
            <v>94</v>
          </cell>
          <cell r="G21">
            <v>48</v>
          </cell>
          <cell r="H21">
            <v>4.32</v>
          </cell>
          <cell r="I21" t="str">
            <v>S</v>
          </cell>
          <cell r="J21">
            <v>16.920000000000002</v>
          </cell>
          <cell r="K21">
            <v>0</v>
          </cell>
        </row>
        <row r="22">
          <cell r="B22">
            <v>20.554166666666667</v>
          </cell>
          <cell r="C22">
            <v>27.1</v>
          </cell>
          <cell r="D22">
            <v>16.3</v>
          </cell>
          <cell r="E22">
            <v>65.083333333333329</v>
          </cell>
          <cell r="F22">
            <v>89</v>
          </cell>
          <cell r="G22">
            <v>43</v>
          </cell>
          <cell r="H22">
            <v>3.9600000000000004</v>
          </cell>
          <cell r="I22" t="str">
            <v>S</v>
          </cell>
          <cell r="J22">
            <v>17.28</v>
          </cell>
          <cell r="K22">
            <v>0</v>
          </cell>
        </row>
        <row r="23">
          <cell r="B23">
            <v>20.029166666666665</v>
          </cell>
          <cell r="C23">
            <v>22.9</v>
          </cell>
          <cell r="D23">
            <v>17.100000000000001</v>
          </cell>
          <cell r="E23">
            <v>69.083333333333329</v>
          </cell>
          <cell r="F23">
            <v>81</v>
          </cell>
          <cell r="G23">
            <v>61</v>
          </cell>
          <cell r="H23">
            <v>7.9200000000000008</v>
          </cell>
          <cell r="I23" t="str">
            <v>S</v>
          </cell>
          <cell r="J23">
            <v>29.880000000000003</v>
          </cell>
          <cell r="K23">
            <v>0</v>
          </cell>
        </row>
        <row r="24">
          <cell r="B24">
            <v>21.745833333333334</v>
          </cell>
          <cell r="C24">
            <v>32.4</v>
          </cell>
          <cell r="D24">
            <v>15</v>
          </cell>
          <cell r="E24">
            <v>69.208333333333329</v>
          </cell>
          <cell r="F24">
            <v>91</v>
          </cell>
          <cell r="G24">
            <v>34</v>
          </cell>
          <cell r="H24">
            <v>7.2</v>
          </cell>
          <cell r="I24" t="str">
            <v>S</v>
          </cell>
          <cell r="J24">
            <v>19.8</v>
          </cell>
          <cell r="K24">
            <v>0</v>
          </cell>
        </row>
        <row r="25">
          <cell r="B25">
            <v>23.637500000000003</v>
          </cell>
          <cell r="C25">
            <v>31.6</v>
          </cell>
          <cell r="D25">
            <v>16.899999999999999</v>
          </cell>
          <cell r="E25">
            <v>62.583333333333336</v>
          </cell>
          <cell r="F25">
            <v>91</v>
          </cell>
          <cell r="G25">
            <v>26</v>
          </cell>
          <cell r="H25">
            <v>21.6</v>
          </cell>
          <cell r="I25" t="str">
            <v>SE</v>
          </cell>
          <cell r="J25">
            <v>44.64</v>
          </cell>
          <cell r="K25">
            <v>0</v>
          </cell>
        </row>
        <row r="26">
          <cell r="B26">
            <v>23.595833333333331</v>
          </cell>
          <cell r="C26">
            <v>30.9</v>
          </cell>
          <cell r="D26">
            <v>15.6</v>
          </cell>
          <cell r="E26">
            <v>58.083333333333336</v>
          </cell>
          <cell r="F26">
            <v>86</v>
          </cell>
          <cell r="G26">
            <v>36</v>
          </cell>
          <cell r="H26">
            <v>12.24</v>
          </cell>
          <cell r="I26" t="str">
            <v>N</v>
          </cell>
          <cell r="J26">
            <v>39.24</v>
          </cell>
          <cell r="K26">
            <v>0</v>
          </cell>
        </row>
        <row r="27">
          <cell r="B27">
            <v>23.520833333333332</v>
          </cell>
          <cell r="C27">
            <v>32.9</v>
          </cell>
          <cell r="D27">
            <v>16.3</v>
          </cell>
          <cell r="E27">
            <v>67</v>
          </cell>
          <cell r="F27">
            <v>93</v>
          </cell>
          <cell r="G27">
            <v>30</v>
          </cell>
          <cell r="H27">
            <v>11.16</v>
          </cell>
          <cell r="I27" t="str">
            <v>O</v>
          </cell>
          <cell r="J27">
            <v>27.36</v>
          </cell>
          <cell r="K27">
            <v>0</v>
          </cell>
        </row>
        <row r="28">
          <cell r="B28">
            <v>18.720833333333339</v>
          </cell>
          <cell r="C28">
            <v>24.5</v>
          </cell>
          <cell r="D28">
            <v>13.9</v>
          </cell>
          <cell r="E28">
            <v>76.625</v>
          </cell>
          <cell r="F28">
            <v>89</v>
          </cell>
          <cell r="G28">
            <v>59</v>
          </cell>
          <cell r="H28">
            <v>10.8</v>
          </cell>
          <cell r="I28" t="str">
            <v>SO</v>
          </cell>
          <cell r="J28">
            <v>36.36</v>
          </cell>
          <cell r="K28">
            <v>0</v>
          </cell>
        </row>
        <row r="29">
          <cell r="B29">
            <v>14.141666666666667</v>
          </cell>
          <cell r="C29">
            <v>17.100000000000001</v>
          </cell>
          <cell r="D29">
            <v>12.7</v>
          </cell>
          <cell r="E29">
            <v>76.5</v>
          </cell>
          <cell r="F29">
            <v>84</v>
          </cell>
          <cell r="G29">
            <v>64</v>
          </cell>
          <cell r="H29">
            <v>3.24</v>
          </cell>
          <cell r="I29" t="str">
            <v>SO</v>
          </cell>
          <cell r="J29">
            <v>25.2</v>
          </cell>
          <cell r="K29">
            <v>0</v>
          </cell>
        </row>
        <row r="30">
          <cell r="B30">
            <v>15.558333333333332</v>
          </cell>
          <cell r="C30">
            <v>22.2</v>
          </cell>
          <cell r="D30">
            <v>11.1</v>
          </cell>
          <cell r="E30">
            <v>73.375</v>
          </cell>
          <cell r="F30">
            <v>89</v>
          </cell>
          <cell r="G30">
            <v>51</v>
          </cell>
          <cell r="H30">
            <v>3.6</v>
          </cell>
          <cell r="I30" t="str">
            <v>S</v>
          </cell>
          <cell r="J30">
            <v>14.4</v>
          </cell>
          <cell r="K30">
            <v>0</v>
          </cell>
        </row>
        <row r="31">
          <cell r="B31">
            <v>17.358333333333334</v>
          </cell>
          <cell r="C31">
            <v>26</v>
          </cell>
          <cell r="D31">
            <v>12</v>
          </cell>
          <cell r="E31">
            <v>69.041666666666671</v>
          </cell>
          <cell r="F31">
            <v>87</v>
          </cell>
          <cell r="G31">
            <v>42</v>
          </cell>
          <cell r="H31">
            <v>7.2</v>
          </cell>
          <cell r="I31" t="str">
            <v>S</v>
          </cell>
          <cell r="J31">
            <v>18</v>
          </cell>
          <cell r="K31">
            <v>0</v>
          </cell>
        </row>
        <row r="32">
          <cell r="B32">
            <v>19.612499999999997</v>
          </cell>
          <cell r="C32">
            <v>31</v>
          </cell>
          <cell r="D32">
            <v>13</v>
          </cell>
          <cell r="E32">
            <v>62.666666666666664</v>
          </cell>
          <cell r="F32">
            <v>81</v>
          </cell>
          <cell r="G32">
            <v>33</v>
          </cell>
          <cell r="H32">
            <v>6.12</v>
          </cell>
          <cell r="I32" t="str">
            <v>S</v>
          </cell>
          <cell r="J32">
            <v>18.36</v>
          </cell>
          <cell r="K32">
            <v>0</v>
          </cell>
        </row>
        <row r="33">
          <cell r="B33">
            <v>22.212499999999995</v>
          </cell>
          <cell r="C33">
            <v>32.4</v>
          </cell>
          <cell r="D33">
            <v>14.7</v>
          </cell>
          <cell r="E33">
            <v>64.041666666666671</v>
          </cell>
          <cell r="F33">
            <v>92</v>
          </cell>
          <cell r="G33">
            <v>24</v>
          </cell>
          <cell r="H33">
            <v>8.2799999999999994</v>
          </cell>
          <cell r="I33" t="str">
            <v>O</v>
          </cell>
          <cell r="J33">
            <v>26.64</v>
          </cell>
          <cell r="K33">
            <v>0</v>
          </cell>
        </row>
        <row r="34">
          <cell r="B34">
            <v>22.845833333333331</v>
          </cell>
          <cell r="C34">
            <v>33.6</v>
          </cell>
          <cell r="D34">
            <v>14.4</v>
          </cell>
          <cell r="E34">
            <v>62.541666666666664</v>
          </cell>
          <cell r="F34">
            <v>92</v>
          </cell>
          <cell r="G34">
            <v>27</v>
          </cell>
          <cell r="H34">
            <v>5.4</v>
          </cell>
          <cell r="I34" t="str">
            <v>O</v>
          </cell>
          <cell r="J34">
            <v>21.96</v>
          </cell>
          <cell r="K34">
            <v>0</v>
          </cell>
        </row>
        <row r="35">
          <cell r="B35">
            <v>23.908333333333335</v>
          </cell>
          <cell r="C35">
            <v>33.4</v>
          </cell>
          <cell r="D35">
            <v>16.399999999999999</v>
          </cell>
          <cell r="E35">
            <v>59.875</v>
          </cell>
          <cell r="F35">
            <v>88</v>
          </cell>
          <cell r="G35">
            <v>25</v>
          </cell>
          <cell r="H35">
            <v>10.44</v>
          </cell>
          <cell r="I35" t="str">
            <v>S</v>
          </cell>
          <cell r="J35">
            <v>34.200000000000003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26.076470588235296</v>
          </cell>
          <cell r="C5">
            <v>31.8</v>
          </cell>
          <cell r="D5">
            <v>18.100000000000001</v>
          </cell>
          <cell r="E5">
            <v>59.882352941176471</v>
          </cell>
          <cell r="F5">
            <v>88</v>
          </cell>
          <cell r="G5">
            <v>37</v>
          </cell>
          <cell r="H5">
            <v>13.68</v>
          </cell>
          <cell r="I5" t="str">
            <v>NO</v>
          </cell>
          <cell r="J5">
            <v>25.92</v>
          </cell>
          <cell r="K5">
            <v>0</v>
          </cell>
        </row>
        <row r="6">
          <cell r="B6">
            <v>21.556249999999995</v>
          </cell>
          <cell r="C6">
            <v>25.5</v>
          </cell>
          <cell r="D6">
            <v>18.3</v>
          </cell>
          <cell r="E6">
            <v>85.1875</v>
          </cell>
          <cell r="F6">
            <v>98</v>
          </cell>
          <cell r="G6">
            <v>66</v>
          </cell>
          <cell r="H6">
            <v>11.16</v>
          </cell>
          <cell r="I6" t="str">
            <v>L</v>
          </cell>
          <cell r="J6">
            <v>24.12</v>
          </cell>
          <cell r="K6">
            <v>0</v>
          </cell>
        </row>
        <row r="7">
          <cell r="B7">
            <v>22.211764705882349</v>
          </cell>
          <cell r="C7">
            <v>29</v>
          </cell>
          <cell r="D7">
            <v>18.7</v>
          </cell>
          <cell r="E7">
            <v>80.058823529411768</v>
          </cell>
          <cell r="F7">
            <v>96</v>
          </cell>
          <cell r="G7">
            <v>50</v>
          </cell>
          <cell r="H7">
            <v>16.920000000000002</v>
          </cell>
          <cell r="I7" t="str">
            <v>SO</v>
          </cell>
          <cell r="J7">
            <v>39.6</v>
          </cell>
          <cell r="K7">
            <v>12.6</v>
          </cell>
        </row>
        <row r="8">
          <cell r="B8">
            <v>18.814285714285717</v>
          </cell>
          <cell r="C8">
            <v>20.2</v>
          </cell>
          <cell r="D8">
            <v>17.7</v>
          </cell>
          <cell r="E8">
            <v>94.642857142857139</v>
          </cell>
          <cell r="F8">
            <v>98</v>
          </cell>
          <cell r="G8">
            <v>87</v>
          </cell>
          <cell r="H8">
            <v>9.3600000000000012</v>
          </cell>
          <cell r="I8" t="str">
            <v>O</v>
          </cell>
          <cell r="J8">
            <v>27.36</v>
          </cell>
          <cell r="K8">
            <v>24.2</v>
          </cell>
        </row>
        <row r="9">
          <cell r="B9">
            <v>15.246153846153847</v>
          </cell>
          <cell r="C9">
            <v>18.7</v>
          </cell>
          <cell r="D9">
            <v>11.4</v>
          </cell>
          <cell r="E9">
            <v>46</v>
          </cell>
          <cell r="F9">
            <v>75</v>
          </cell>
          <cell r="G9">
            <v>34</v>
          </cell>
          <cell r="H9">
            <v>20.16</v>
          </cell>
          <cell r="I9" t="str">
            <v>S</v>
          </cell>
          <cell r="J9">
            <v>46.440000000000005</v>
          </cell>
          <cell r="K9">
            <v>0</v>
          </cell>
        </row>
        <row r="10">
          <cell r="B10">
            <v>10.811764705882354</v>
          </cell>
          <cell r="C10">
            <v>15.5</v>
          </cell>
          <cell r="D10">
            <v>3.8</v>
          </cell>
          <cell r="E10">
            <v>45.529411764705884</v>
          </cell>
          <cell r="F10">
            <v>77</v>
          </cell>
          <cell r="G10">
            <v>27</v>
          </cell>
          <cell r="H10">
            <v>14.04</v>
          </cell>
          <cell r="I10" t="str">
            <v>S</v>
          </cell>
          <cell r="J10">
            <v>32.04</v>
          </cell>
          <cell r="K10">
            <v>0</v>
          </cell>
        </row>
        <row r="11">
          <cell r="B11">
            <v>13.31764705882353</v>
          </cell>
          <cell r="C11">
            <v>19.899999999999999</v>
          </cell>
          <cell r="D11">
            <v>2.5</v>
          </cell>
          <cell r="E11">
            <v>50.117647058823529</v>
          </cell>
          <cell r="F11">
            <v>93</v>
          </cell>
          <cell r="G11">
            <v>33</v>
          </cell>
          <cell r="H11">
            <v>13.68</v>
          </cell>
          <cell r="I11" t="str">
            <v>L</v>
          </cell>
          <cell r="J11">
            <v>29.16</v>
          </cell>
          <cell r="K11">
            <v>0</v>
          </cell>
        </row>
        <row r="12">
          <cell r="B12">
            <v>16.581250000000001</v>
          </cell>
          <cell r="C12">
            <v>23.2</v>
          </cell>
          <cell r="D12">
            <v>7.5</v>
          </cell>
          <cell r="E12">
            <v>55.5</v>
          </cell>
          <cell r="F12">
            <v>90</v>
          </cell>
          <cell r="G12">
            <v>33</v>
          </cell>
          <cell r="H12">
            <v>16.920000000000002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20.349999999999998</v>
          </cell>
          <cell r="C13">
            <v>27.9</v>
          </cell>
          <cell r="D13">
            <v>10.4</v>
          </cell>
          <cell r="E13">
            <v>51.5625</v>
          </cell>
          <cell r="F13">
            <v>86</v>
          </cell>
          <cell r="G13">
            <v>28</v>
          </cell>
          <cell r="H13">
            <v>13.32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23.131250000000001</v>
          </cell>
          <cell r="C14">
            <v>30.1</v>
          </cell>
          <cell r="D14">
            <v>12.8</v>
          </cell>
          <cell r="E14">
            <v>49.8125</v>
          </cell>
          <cell r="F14">
            <v>87</v>
          </cell>
          <cell r="G14">
            <v>28</v>
          </cell>
          <cell r="H14">
            <v>15.120000000000001</v>
          </cell>
          <cell r="I14" t="str">
            <v>SE</v>
          </cell>
          <cell r="J14">
            <v>29.16</v>
          </cell>
          <cell r="K14">
            <v>0</v>
          </cell>
        </row>
        <row r="15">
          <cell r="B15">
            <v>23.612500000000004</v>
          </cell>
          <cell r="C15">
            <v>29.9</v>
          </cell>
          <cell r="D15">
            <v>13.1</v>
          </cell>
          <cell r="E15">
            <v>48.1875</v>
          </cell>
          <cell r="F15">
            <v>90</v>
          </cell>
          <cell r="G15">
            <v>26</v>
          </cell>
          <cell r="H15">
            <v>14.04</v>
          </cell>
          <cell r="I15" t="str">
            <v>NE</v>
          </cell>
          <cell r="J15">
            <v>28.08</v>
          </cell>
          <cell r="K15">
            <v>0</v>
          </cell>
        </row>
        <row r="16">
          <cell r="B16">
            <v>23.931250000000002</v>
          </cell>
          <cell r="C16">
            <v>30</v>
          </cell>
          <cell r="D16">
            <v>13.2</v>
          </cell>
          <cell r="E16">
            <v>43.6875</v>
          </cell>
          <cell r="F16">
            <v>82</v>
          </cell>
          <cell r="G16">
            <v>26</v>
          </cell>
          <cell r="H16">
            <v>14.4</v>
          </cell>
          <cell r="I16" t="str">
            <v>L</v>
          </cell>
          <cell r="J16">
            <v>28.44</v>
          </cell>
          <cell r="K16">
            <v>0</v>
          </cell>
        </row>
        <row r="17">
          <cell r="B17">
            <v>24.85</v>
          </cell>
          <cell r="C17">
            <v>31.6</v>
          </cell>
          <cell r="D17">
            <v>14.1</v>
          </cell>
          <cell r="E17">
            <v>45.5625</v>
          </cell>
          <cell r="F17">
            <v>83</v>
          </cell>
          <cell r="G17">
            <v>26</v>
          </cell>
          <cell r="H17">
            <v>24.48</v>
          </cell>
          <cell r="I17" t="str">
            <v>N</v>
          </cell>
          <cell r="J17">
            <v>41.76</v>
          </cell>
          <cell r="K17">
            <v>0</v>
          </cell>
        </row>
        <row r="18">
          <cell r="B18">
            <v>25.28125</v>
          </cell>
          <cell r="C18">
            <v>32.4</v>
          </cell>
          <cell r="D18">
            <v>15.7</v>
          </cell>
          <cell r="E18">
            <v>46.875</v>
          </cell>
          <cell r="F18">
            <v>79</v>
          </cell>
          <cell r="G18">
            <v>24</v>
          </cell>
          <cell r="H18">
            <v>15.48</v>
          </cell>
          <cell r="I18" t="str">
            <v>N</v>
          </cell>
          <cell r="J18">
            <v>31.680000000000003</v>
          </cell>
          <cell r="K18">
            <v>0</v>
          </cell>
        </row>
        <row r="19">
          <cell r="B19">
            <v>20.575000000000003</v>
          </cell>
          <cell r="C19">
            <v>24.1</v>
          </cell>
          <cell r="D19">
            <v>14.4</v>
          </cell>
          <cell r="E19">
            <v>70.1875</v>
          </cell>
          <cell r="F19">
            <v>95</v>
          </cell>
          <cell r="G19">
            <v>49</v>
          </cell>
          <cell r="H19">
            <v>14.4</v>
          </cell>
          <cell r="I19" t="str">
            <v>S</v>
          </cell>
          <cell r="J19">
            <v>37.800000000000004</v>
          </cell>
          <cell r="K19">
            <v>0.6</v>
          </cell>
        </row>
        <row r="20">
          <cell r="B20">
            <v>20.06666666666667</v>
          </cell>
          <cell r="C20">
            <v>23.7</v>
          </cell>
          <cell r="D20">
            <v>17</v>
          </cell>
          <cell r="E20">
            <v>60.466666666666669</v>
          </cell>
          <cell r="F20">
            <v>96</v>
          </cell>
          <cell r="G20">
            <v>32</v>
          </cell>
          <cell r="H20">
            <v>13.32</v>
          </cell>
          <cell r="I20" t="str">
            <v>S</v>
          </cell>
          <cell r="J20">
            <v>26.64</v>
          </cell>
          <cell r="K20">
            <v>0.8</v>
          </cell>
        </row>
        <row r="21">
          <cell r="B21">
            <v>19.68</v>
          </cell>
          <cell r="C21">
            <v>23.5</v>
          </cell>
          <cell r="D21">
            <v>16.8</v>
          </cell>
          <cell r="E21">
            <v>49.8</v>
          </cell>
          <cell r="F21">
            <v>60</v>
          </cell>
          <cell r="G21">
            <v>38</v>
          </cell>
          <cell r="H21">
            <v>15.120000000000001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18.787499999999998</v>
          </cell>
          <cell r="C22">
            <v>24.4</v>
          </cell>
          <cell r="D22">
            <v>11.8</v>
          </cell>
          <cell r="E22">
            <v>57.6875</v>
          </cell>
          <cell r="F22">
            <v>90</v>
          </cell>
          <cell r="G22">
            <v>38</v>
          </cell>
          <cell r="H22">
            <v>19.8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21.318749999999998</v>
          </cell>
          <cell r="C23">
            <v>27.2</v>
          </cell>
          <cell r="D23">
            <v>14.7</v>
          </cell>
          <cell r="E23">
            <v>58.125</v>
          </cell>
          <cell r="F23">
            <v>78</v>
          </cell>
          <cell r="G23">
            <v>42</v>
          </cell>
          <cell r="H23">
            <v>16.559999999999999</v>
          </cell>
          <cell r="I23" t="str">
            <v>L</v>
          </cell>
          <cell r="J23">
            <v>33.480000000000004</v>
          </cell>
          <cell r="K23">
            <v>0</v>
          </cell>
        </row>
        <row r="24">
          <cell r="B24">
            <v>23.924999999999997</v>
          </cell>
          <cell r="C24">
            <v>30.4</v>
          </cell>
          <cell r="D24">
            <v>16.100000000000001</v>
          </cell>
          <cell r="E24">
            <v>53.625</v>
          </cell>
          <cell r="F24">
            <v>80</v>
          </cell>
          <cell r="G24">
            <v>35</v>
          </cell>
          <cell r="H24">
            <v>16.920000000000002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24.056250000000002</v>
          </cell>
          <cell r="C25">
            <v>30.3</v>
          </cell>
          <cell r="D25">
            <v>17.100000000000001</v>
          </cell>
          <cell r="E25">
            <v>47.5625</v>
          </cell>
          <cell r="F25">
            <v>65</v>
          </cell>
          <cell r="G25">
            <v>32</v>
          </cell>
          <cell r="H25">
            <v>20.88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24.24666666666667</v>
          </cell>
          <cell r="C26">
            <v>30.3</v>
          </cell>
          <cell r="D26">
            <v>18</v>
          </cell>
          <cell r="E26">
            <v>51.6</v>
          </cell>
          <cell r="F26">
            <v>71</v>
          </cell>
          <cell r="G26">
            <v>36</v>
          </cell>
          <cell r="H26">
            <v>21.96</v>
          </cell>
          <cell r="I26" t="str">
            <v>NE</v>
          </cell>
          <cell r="J26">
            <v>39.96</v>
          </cell>
          <cell r="K26">
            <v>0</v>
          </cell>
        </row>
        <row r="27">
          <cell r="B27">
            <v>26.1875</v>
          </cell>
          <cell r="C27">
            <v>32.299999999999997</v>
          </cell>
          <cell r="D27">
            <v>17</v>
          </cell>
          <cell r="E27">
            <v>46.375</v>
          </cell>
          <cell r="F27">
            <v>77</v>
          </cell>
          <cell r="G27">
            <v>29</v>
          </cell>
          <cell r="H27">
            <v>21.240000000000002</v>
          </cell>
          <cell r="I27" t="str">
            <v>NE</v>
          </cell>
          <cell r="J27">
            <v>36.72</v>
          </cell>
          <cell r="K27">
            <v>0</v>
          </cell>
        </row>
        <row r="28">
          <cell r="B28">
            <v>25.112500000000004</v>
          </cell>
          <cell r="C28">
            <v>30.9</v>
          </cell>
          <cell r="D28">
            <v>16.100000000000001</v>
          </cell>
          <cell r="E28">
            <v>51.25</v>
          </cell>
          <cell r="F28">
            <v>82</v>
          </cell>
          <cell r="G28">
            <v>34</v>
          </cell>
          <cell r="H28">
            <v>16.920000000000002</v>
          </cell>
          <cell r="I28" t="str">
            <v>S</v>
          </cell>
          <cell r="J28">
            <v>39.96</v>
          </cell>
          <cell r="K28">
            <v>0</v>
          </cell>
        </row>
        <row r="29">
          <cell r="B29">
            <v>19.3</v>
          </cell>
          <cell r="C29">
            <v>25.4</v>
          </cell>
          <cell r="D29">
            <v>13.4</v>
          </cell>
          <cell r="E29">
            <v>72.13333333333334</v>
          </cell>
          <cell r="F29">
            <v>95</v>
          </cell>
          <cell r="G29">
            <v>51</v>
          </cell>
          <cell r="H29">
            <v>15.48</v>
          </cell>
          <cell r="I29" t="str">
            <v>SO</v>
          </cell>
          <cell r="J29">
            <v>35.28</v>
          </cell>
          <cell r="K29">
            <v>0</v>
          </cell>
        </row>
        <row r="30">
          <cell r="B30">
            <v>18.913333333333338</v>
          </cell>
          <cell r="C30">
            <v>23.8</v>
          </cell>
          <cell r="D30">
            <v>12.2</v>
          </cell>
          <cell r="E30">
            <v>69.333333333333329</v>
          </cell>
          <cell r="F30">
            <v>94</v>
          </cell>
          <cell r="G30">
            <v>53</v>
          </cell>
          <cell r="H30">
            <v>13.68</v>
          </cell>
          <cell r="I30" t="str">
            <v>SO</v>
          </cell>
          <cell r="J30">
            <v>27</v>
          </cell>
          <cell r="K30">
            <v>0</v>
          </cell>
        </row>
        <row r="31">
          <cell r="B31">
            <v>18.681250000000002</v>
          </cell>
          <cell r="C31">
            <v>24.5</v>
          </cell>
          <cell r="D31">
            <v>11.5</v>
          </cell>
          <cell r="E31">
            <v>65</v>
          </cell>
          <cell r="F31">
            <v>89</v>
          </cell>
          <cell r="G31">
            <v>47</v>
          </cell>
          <cell r="H31">
            <v>12.24</v>
          </cell>
          <cell r="I31" t="str">
            <v>S</v>
          </cell>
          <cell r="J31">
            <v>25.92</v>
          </cell>
          <cell r="K31">
            <v>0</v>
          </cell>
        </row>
        <row r="32">
          <cell r="B32">
            <v>21.187500000000004</v>
          </cell>
          <cell r="C32">
            <v>29.4</v>
          </cell>
          <cell r="D32">
            <v>10.3</v>
          </cell>
          <cell r="E32">
            <v>59</v>
          </cell>
          <cell r="F32">
            <v>91</v>
          </cell>
          <cell r="G32">
            <v>36</v>
          </cell>
          <cell r="H32">
            <v>10.44</v>
          </cell>
          <cell r="I32" t="str">
            <v>L</v>
          </cell>
          <cell r="J32">
            <v>21.6</v>
          </cell>
          <cell r="K32">
            <v>0</v>
          </cell>
        </row>
        <row r="33">
          <cell r="B33">
            <v>24.637499999999999</v>
          </cell>
          <cell r="C33">
            <v>30.7</v>
          </cell>
          <cell r="D33">
            <v>15.6</v>
          </cell>
          <cell r="E33">
            <v>47.4375</v>
          </cell>
          <cell r="F33">
            <v>79</v>
          </cell>
          <cell r="G33">
            <v>29</v>
          </cell>
          <cell r="H33">
            <v>17.64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25.012500000000003</v>
          </cell>
          <cell r="C34">
            <v>30.1</v>
          </cell>
          <cell r="D34">
            <v>15.6</v>
          </cell>
          <cell r="E34">
            <v>47.375</v>
          </cell>
          <cell r="F34">
            <v>79</v>
          </cell>
          <cell r="G34">
            <v>33</v>
          </cell>
          <cell r="H34">
            <v>11.879999999999999</v>
          </cell>
          <cell r="I34" t="str">
            <v>SE</v>
          </cell>
          <cell r="J34">
            <v>21.240000000000002</v>
          </cell>
          <cell r="K34">
            <v>0</v>
          </cell>
        </row>
        <row r="35">
          <cell r="B35">
            <v>25.324999999999999</v>
          </cell>
          <cell r="C35">
            <v>31.2</v>
          </cell>
          <cell r="D35">
            <v>15.8</v>
          </cell>
          <cell r="E35">
            <v>47.4375</v>
          </cell>
          <cell r="F35">
            <v>83</v>
          </cell>
          <cell r="G35">
            <v>28</v>
          </cell>
          <cell r="H35">
            <v>11.520000000000001</v>
          </cell>
          <cell r="I35" t="str">
            <v>NE</v>
          </cell>
          <cell r="J35">
            <v>28.8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21.041666666666671</v>
          </cell>
          <cell r="C5">
            <v>23.7</v>
          </cell>
          <cell r="D5">
            <v>18</v>
          </cell>
          <cell r="E5">
            <v>89.958333333333329</v>
          </cell>
          <cell r="F5">
            <v>97</v>
          </cell>
          <cell r="G5">
            <v>75</v>
          </cell>
          <cell r="H5">
            <v>15.840000000000002</v>
          </cell>
          <cell r="I5" t="str">
            <v>SO</v>
          </cell>
          <cell r="J5">
            <v>29.880000000000003</v>
          </cell>
          <cell r="K5">
            <v>0</v>
          </cell>
        </row>
        <row r="6">
          <cell r="B6">
            <v>19.768750000000001</v>
          </cell>
          <cell r="C6">
            <v>23.8</v>
          </cell>
          <cell r="D6">
            <v>15.6</v>
          </cell>
          <cell r="E6">
            <v>86</v>
          </cell>
          <cell r="F6">
            <v>97</v>
          </cell>
          <cell r="G6">
            <v>71</v>
          </cell>
          <cell r="H6">
            <v>18.36</v>
          </cell>
          <cell r="I6" t="str">
            <v>N</v>
          </cell>
          <cell r="J6">
            <v>26.28</v>
          </cell>
          <cell r="K6">
            <v>0</v>
          </cell>
        </row>
        <row r="7">
          <cell r="B7">
            <v>21.680952380952384</v>
          </cell>
          <cell r="C7">
            <v>29.3</v>
          </cell>
          <cell r="D7">
            <v>16.7</v>
          </cell>
          <cell r="E7">
            <v>83.952380952380949</v>
          </cell>
          <cell r="F7">
            <v>97</v>
          </cell>
          <cell r="G7">
            <v>54</v>
          </cell>
          <cell r="H7">
            <v>21.6</v>
          </cell>
          <cell r="I7" t="str">
            <v>N</v>
          </cell>
          <cell r="J7">
            <v>45.36</v>
          </cell>
          <cell r="K7">
            <v>8.2000000000000011</v>
          </cell>
        </row>
        <row r="8">
          <cell r="B8">
            <v>19.262499999999999</v>
          </cell>
          <cell r="C8">
            <v>21.7</v>
          </cell>
          <cell r="D8">
            <v>16.600000000000001</v>
          </cell>
          <cell r="E8">
            <v>86.9375</v>
          </cell>
          <cell r="F8">
            <v>96</v>
          </cell>
          <cell r="G8">
            <v>77</v>
          </cell>
          <cell r="H8">
            <v>13.32</v>
          </cell>
          <cell r="I8" t="str">
            <v>SO</v>
          </cell>
          <cell r="J8">
            <v>21.240000000000002</v>
          </cell>
          <cell r="K8">
            <v>3</v>
          </cell>
        </row>
        <row r="9">
          <cell r="B9">
            <v>16.873913043478261</v>
          </cell>
          <cell r="C9">
            <v>21.2</v>
          </cell>
          <cell r="D9">
            <v>14</v>
          </cell>
          <cell r="E9">
            <v>79.782608695652172</v>
          </cell>
          <cell r="F9">
            <v>95</v>
          </cell>
          <cell r="G9">
            <v>49</v>
          </cell>
          <cell r="H9">
            <v>17.28</v>
          </cell>
          <cell r="I9" t="str">
            <v>S</v>
          </cell>
          <cell r="J9">
            <v>35.28</v>
          </cell>
          <cell r="K9">
            <v>0.2</v>
          </cell>
        </row>
        <row r="10">
          <cell r="B10">
            <v>14.429166666666667</v>
          </cell>
          <cell r="C10">
            <v>18.600000000000001</v>
          </cell>
          <cell r="D10">
            <v>11.2</v>
          </cell>
          <cell r="E10">
            <v>53.916666666666664</v>
          </cell>
          <cell r="F10">
            <v>89</v>
          </cell>
          <cell r="G10">
            <v>31</v>
          </cell>
          <cell r="H10">
            <v>19.440000000000001</v>
          </cell>
          <cell r="I10" t="str">
            <v>S</v>
          </cell>
          <cell r="J10">
            <v>35.64</v>
          </cell>
          <cell r="K10">
            <v>0</v>
          </cell>
        </row>
        <row r="11">
          <cell r="B11">
            <v>12.016666666666666</v>
          </cell>
          <cell r="C11">
            <v>21.2</v>
          </cell>
          <cell r="D11">
            <v>5.4</v>
          </cell>
          <cell r="E11">
            <v>64.416666666666671</v>
          </cell>
          <cell r="F11">
            <v>94</v>
          </cell>
          <cell r="G11">
            <v>28</v>
          </cell>
          <cell r="H11">
            <v>13.68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15.0875</v>
          </cell>
          <cell r="C12">
            <v>27.1</v>
          </cell>
          <cell r="D12">
            <v>6.8</v>
          </cell>
          <cell r="E12">
            <v>69.083333333333329</v>
          </cell>
          <cell r="F12">
            <v>97</v>
          </cell>
          <cell r="G12">
            <v>23</v>
          </cell>
          <cell r="H12">
            <v>9</v>
          </cell>
          <cell r="I12" t="str">
            <v>L</v>
          </cell>
          <cell r="J12">
            <v>19.8</v>
          </cell>
          <cell r="K12">
            <v>0</v>
          </cell>
        </row>
        <row r="13">
          <cell r="B13">
            <v>18.445833333333333</v>
          </cell>
          <cell r="C13">
            <v>31</v>
          </cell>
          <cell r="D13">
            <v>9.8000000000000007</v>
          </cell>
          <cell r="E13">
            <v>69.375</v>
          </cell>
          <cell r="F13">
            <v>96</v>
          </cell>
          <cell r="G13">
            <v>23</v>
          </cell>
          <cell r="H13">
            <v>7.5600000000000005</v>
          </cell>
          <cell r="I13" t="str">
            <v>NE</v>
          </cell>
          <cell r="J13">
            <v>18.720000000000002</v>
          </cell>
          <cell r="K13">
            <v>0</v>
          </cell>
        </row>
        <row r="14">
          <cell r="B14">
            <v>20.295833333333331</v>
          </cell>
          <cell r="C14">
            <v>32.9</v>
          </cell>
          <cell r="D14">
            <v>10.9</v>
          </cell>
          <cell r="E14">
            <v>70.916666666666671</v>
          </cell>
          <cell r="F14">
            <v>97</v>
          </cell>
          <cell r="G14">
            <v>26</v>
          </cell>
          <cell r="H14">
            <v>10.08</v>
          </cell>
          <cell r="I14" t="str">
            <v>NE</v>
          </cell>
          <cell r="J14">
            <v>19.079999999999998</v>
          </cell>
          <cell r="K14">
            <v>0</v>
          </cell>
        </row>
        <row r="15">
          <cell r="B15">
            <v>21.604166666666668</v>
          </cell>
          <cell r="C15">
            <v>32.200000000000003</v>
          </cell>
          <cell r="D15">
            <v>13.2</v>
          </cell>
          <cell r="E15">
            <v>69.333333333333329</v>
          </cell>
          <cell r="F15">
            <v>96</v>
          </cell>
          <cell r="G15">
            <v>26</v>
          </cell>
          <cell r="H15">
            <v>17.28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22.150000000000002</v>
          </cell>
          <cell r="C16">
            <v>32.299999999999997</v>
          </cell>
          <cell r="D16">
            <v>14</v>
          </cell>
          <cell r="E16">
            <v>67.333333333333329</v>
          </cell>
          <cell r="F16">
            <v>95</v>
          </cell>
          <cell r="G16">
            <v>29</v>
          </cell>
          <cell r="H16">
            <v>19.440000000000001</v>
          </cell>
          <cell r="I16" t="str">
            <v>NE</v>
          </cell>
          <cell r="J16">
            <v>29.16</v>
          </cell>
          <cell r="K16">
            <v>0</v>
          </cell>
        </row>
        <row r="17">
          <cell r="B17">
            <v>23.479166666666668</v>
          </cell>
          <cell r="C17">
            <v>33.200000000000003</v>
          </cell>
          <cell r="D17">
            <v>16.100000000000001</v>
          </cell>
          <cell r="E17">
            <v>60.958333333333336</v>
          </cell>
          <cell r="F17">
            <v>91</v>
          </cell>
          <cell r="G17">
            <v>24</v>
          </cell>
          <cell r="H17">
            <v>14.76</v>
          </cell>
          <cell r="I17" t="str">
            <v>NE</v>
          </cell>
          <cell r="J17">
            <v>24.840000000000003</v>
          </cell>
          <cell r="K17">
            <v>0</v>
          </cell>
        </row>
        <row r="18">
          <cell r="B18">
            <v>22.395833333333339</v>
          </cell>
          <cell r="C18">
            <v>33.5</v>
          </cell>
          <cell r="D18">
            <v>14.1</v>
          </cell>
          <cell r="E18">
            <v>72</v>
          </cell>
          <cell r="F18">
            <v>96</v>
          </cell>
          <cell r="G18">
            <v>24</v>
          </cell>
          <cell r="H18">
            <v>11.16</v>
          </cell>
          <cell r="I18" t="str">
            <v>NE</v>
          </cell>
          <cell r="J18">
            <v>22.32</v>
          </cell>
          <cell r="K18">
            <v>0</v>
          </cell>
        </row>
        <row r="19">
          <cell r="B19">
            <v>22.387499999999992</v>
          </cell>
          <cell r="C19">
            <v>31.2</v>
          </cell>
          <cell r="D19">
            <v>15.3</v>
          </cell>
          <cell r="E19">
            <v>75.875</v>
          </cell>
          <cell r="F19">
            <v>96</v>
          </cell>
          <cell r="G19">
            <v>41</v>
          </cell>
          <cell r="H19">
            <v>13.68</v>
          </cell>
          <cell r="I19" t="str">
            <v>NE</v>
          </cell>
          <cell r="J19">
            <v>22.68</v>
          </cell>
          <cell r="K19">
            <v>0.2</v>
          </cell>
        </row>
        <row r="20">
          <cell r="B20">
            <v>22.162500000000005</v>
          </cell>
          <cell r="C20">
            <v>26.4</v>
          </cell>
          <cell r="D20">
            <v>18.899999999999999</v>
          </cell>
          <cell r="E20">
            <v>80.541666666666671</v>
          </cell>
          <cell r="F20">
            <v>93</v>
          </cell>
          <cell r="G20">
            <v>63</v>
          </cell>
          <cell r="H20">
            <v>19.8</v>
          </cell>
          <cell r="I20" t="str">
            <v>S</v>
          </cell>
          <cell r="J20">
            <v>34.56</v>
          </cell>
          <cell r="K20">
            <v>0</v>
          </cell>
        </row>
        <row r="21">
          <cell r="B21">
            <v>21.258333333333336</v>
          </cell>
          <cell r="C21">
            <v>29.1</v>
          </cell>
          <cell r="D21">
            <v>16.100000000000001</v>
          </cell>
          <cell r="E21">
            <v>80.916666666666671</v>
          </cell>
          <cell r="F21">
            <v>97</v>
          </cell>
          <cell r="G21">
            <v>51</v>
          </cell>
          <cell r="H21">
            <v>7.5600000000000005</v>
          </cell>
          <cell r="I21" t="str">
            <v>SE</v>
          </cell>
          <cell r="J21">
            <v>19.079999999999998</v>
          </cell>
          <cell r="K21">
            <v>0</v>
          </cell>
        </row>
        <row r="22">
          <cell r="B22">
            <v>22.104166666666668</v>
          </cell>
          <cell r="C22">
            <v>31.7</v>
          </cell>
          <cell r="D22">
            <v>14.9</v>
          </cell>
          <cell r="E22">
            <v>75.625</v>
          </cell>
          <cell r="F22">
            <v>97</v>
          </cell>
          <cell r="G22">
            <v>38</v>
          </cell>
          <cell r="H22">
            <v>12.96</v>
          </cell>
          <cell r="I22" t="str">
            <v>SE</v>
          </cell>
          <cell r="J22">
            <v>22.68</v>
          </cell>
          <cell r="K22">
            <v>0</v>
          </cell>
        </row>
        <row r="23">
          <cell r="B23">
            <v>21.283333333333335</v>
          </cell>
          <cell r="C23">
            <v>25.8</v>
          </cell>
          <cell r="D23">
            <v>17.600000000000001</v>
          </cell>
          <cell r="E23">
            <v>73.041666666666671</v>
          </cell>
          <cell r="F23">
            <v>92</v>
          </cell>
          <cell r="G23">
            <v>48</v>
          </cell>
          <cell r="H23">
            <v>14.04</v>
          </cell>
          <cell r="I23" t="str">
            <v>SE</v>
          </cell>
          <cell r="J23">
            <v>26.28</v>
          </cell>
          <cell r="K23">
            <v>0</v>
          </cell>
        </row>
        <row r="24">
          <cell r="B24">
            <v>22.5625</v>
          </cell>
          <cell r="C24">
            <v>33.4</v>
          </cell>
          <cell r="D24">
            <v>14.7</v>
          </cell>
          <cell r="E24">
            <v>70.5</v>
          </cell>
          <cell r="F24">
            <v>96</v>
          </cell>
          <cell r="G24">
            <v>32</v>
          </cell>
          <cell r="H24">
            <v>17.64</v>
          </cell>
          <cell r="I24" t="str">
            <v>SE</v>
          </cell>
          <cell r="J24">
            <v>32.4</v>
          </cell>
          <cell r="K24">
            <v>0</v>
          </cell>
        </row>
        <row r="25">
          <cell r="B25">
            <v>24.74166666666666</v>
          </cell>
          <cell r="C25">
            <v>31.9</v>
          </cell>
          <cell r="D25">
            <v>19.5</v>
          </cell>
          <cell r="E25">
            <v>62.833333333333336</v>
          </cell>
          <cell r="F25">
            <v>91</v>
          </cell>
          <cell r="G25">
            <v>32</v>
          </cell>
          <cell r="H25">
            <v>33.480000000000004</v>
          </cell>
          <cell r="I25" t="str">
            <v>N</v>
          </cell>
          <cell r="J25">
            <v>51.12</v>
          </cell>
          <cell r="K25">
            <v>0</v>
          </cell>
        </row>
        <row r="26">
          <cell r="B26">
            <v>25.770833333333329</v>
          </cell>
          <cell r="C26">
            <v>33.200000000000003</v>
          </cell>
          <cell r="D26">
            <v>20.9</v>
          </cell>
          <cell r="E26">
            <v>54</v>
          </cell>
          <cell r="F26">
            <v>85</v>
          </cell>
          <cell r="G26">
            <v>32</v>
          </cell>
          <cell r="H26">
            <v>25.2</v>
          </cell>
          <cell r="I26" t="str">
            <v>N</v>
          </cell>
          <cell r="J26">
            <v>43.92</v>
          </cell>
          <cell r="K26">
            <v>0</v>
          </cell>
        </row>
        <row r="27">
          <cell r="B27">
            <v>25.243478260869566</v>
          </cell>
          <cell r="C27">
            <v>34.200000000000003</v>
          </cell>
          <cell r="D27">
            <v>15.6</v>
          </cell>
          <cell r="E27">
            <v>62.086956521739133</v>
          </cell>
          <cell r="F27">
            <v>95</v>
          </cell>
          <cell r="G27">
            <v>28</v>
          </cell>
          <cell r="H27">
            <v>19.079999999999998</v>
          </cell>
          <cell r="I27" t="str">
            <v>N</v>
          </cell>
          <cell r="J27">
            <v>36.72</v>
          </cell>
          <cell r="K27">
            <v>0.2</v>
          </cell>
        </row>
        <row r="28">
          <cell r="B28">
            <v>17.865217391304348</v>
          </cell>
          <cell r="C28">
            <v>22.5</v>
          </cell>
          <cell r="D28">
            <v>13.9</v>
          </cell>
          <cell r="E28">
            <v>76.434782608695656</v>
          </cell>
          <cell r="F28">
            <v>96</v>
          </cell>
          <cell r="G28">
            <v>56</v>
          </cell>
          <cell r="H28">
            <v>26.28</v>
          </cell>
          <cell r="I28" t="str">
            <v>SO</v>
          </cell>
          <cell r="J28">
            <v>42.480000000000004</v>
          </cell>
          <cell r="K28">
            <v>0</v>
          </cell>
        </row>
        <row r="29">
          <cell r="B29">
            <v>13.838095238095237</v>
          </cell>
          <cell r="C29">
            <v>17.5</v>
          </cell>
          <cell r="D29">
            <v>10.6</v>
          </cell>
          <cell r="E29">
            <v>76.523809523809518</v>
          </cell>
          <cell r="F29">
            <v>91</v>
          </cell>
          <cell r="G29">
            <v>65</v>
          </cell>
          <cell r="H29">
            <v>20.52</v>
          </cell>
          <cell r="I29" t="str">
            <v>S</v>
          </cell>
          <cell r="J29">
            <v>40.680000000000007</v>
          </cell>
          <cell r="K29">
            <v>0</v>
          </cell>
        </row>
        <row r="30">
          <cell r="B30">
            <v>15.495000000000001</v>
          </cell>
          <cell r="C30">
            <v>22.1</v>
          </cell>
          <cell r="D30">
            <v>10.7</v>
          </cell>
          <cell r="E30">
            <v>74.900000000000006</v>
          </cell>
          <cell r="F30">
            <v>93</v>
          </cell>
          <cell r="G30">
            <v>53</v>
          </cell>
          <cell r="H30">
            <v>16.2</v>
          </cell>
          <cell r="I30" t="str">
            <v>S</v>
          </cell>
          <cell r="J30">
            <v>34.56</v>
          </cell>
          <cell r="K30">
            <v>0</v>
          </cell>
        </row>
        <row r="31">
          <cell r="B31">
            <v>16.887499999999999</v>
          </cell>
          <cell r="C31">
            <v>25.5</v>
          </cell>
          <cell r="D31">
            <v>11.2</v>
          </cell>
          <cell r="E31">
            <v>75.833333333333329</v>
          </cell>
          <cell r="F31">
            <v>94</v>
          </cell>
          <cell r="G31">
            <v>49</v>
          </cell>
          <cell r="H31">
            <v>15.48</v>
          </cell>
          <cell r="I31" t="str">
            <v>S</v>
          </cell>
          <cell r="J31">
            <v>28.44</v>
          </cell>
          <cell r="K31">
            <v>0</v>
          </cell>
        </row>
        <row r="32">
          <cell r="B32">
            <v>19.908695652173911</v>
          </cell>
          <cell r="C32">
            <v>30.9</v>
          </cell>
          <cell r="D32">
            <v>13</v>
          </cell>
          <cell r="E32">
            <v>69.043478260869563</v>
          </cell>
          <cell r="F32">
            <v>93</v>
          </cell>
          <cell r="G32">
            <v>33</v>
          </cell>
          <cell r="H32">
            <v>13.68</v>
          </cell>
          <cell r="I32" t="str">
            <v>S</v>
          </cell>
          <cell r="J32">
            <v>23.040000000000003</v>
          </cell>
          <cell r="K32">
            <v>0</v>
          </cell>
        </row>
        <row r="33">
          <cell r="B33">
            <v>28.018181818181816</v>
          </cell>
          <cell r="C33">
            <v>32.700000000000003</v>
          </cell>
          <cell r="D33">
            <v>15.4</v>
          </cell>
          <cell r="E33">
            <v>46.545454545454547</v>
          </cell>
          <cell r="F33">
            <v>97</v>
          </cell>
          <cell r="G33">
            <v>26</v>
          </cell>
          <cell r="H33">
            <v>17.64</v>
          </cell>
          <cell r="I33" t="str">
            <v>NE</v>
          </cell>
          <cell r="J33">
            <v>30.96</v>
          </cell>
          <cell r="K33">
            <v>0.4</v>
          </cell>
        </row>
        <row r="34">
          <cell r="B34">
            <v>27.738461538461539</v>
          </cell>
          <cell r="C34">
            <v>33.1</v>
          </cell>
          <cell r="D34">
            <v>16.7</v>
          </cell>
          <cell r="E34">
            <v>50.92307692307692</v>
          </cell>
          <cell r="F34">
            <v>95</v>
          </cell>
          <cell r="G34">
            <v>30</v>
          </cell>
          <cell r="H34">
            <v>14.76</v>
          </cell>
          <cell r="I34" t="str">
            <v>O</v>
          </cell>
          <cell r="J34">
            <v>36.36</v>
          </cell>
          <cell r="K34">
            <v>0.2</v>
          </cell>
        </row>
        <row r="35">
          <cell r="B35">
            <v>27.821428571428577</v>
          </cell>
          <cell r="C35">
            <v>34.4</v>
          </cell>
          <cell r="D35">
            <v>16.2</v>
          </cell>
          <cell r="E35">
            <v>49.785714285714285</v>
          </cell>
          <cell r="F35">
            <v>96</v>
          </cell>
          <cell r="G35">
            <v>24</v>
          </cell>
          <cell r="H35">
            <v>17.64</v>
          </cell>
          <cell r="I35" t="str">
            <v>NE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27.745454545454539</v>
          </cell>
          <cell r="C5">
            <v>32.299999999999997</v>
          </cell>
          <cell r="D5">
            <v>18.399999999999999</v>
          </cell>
          <cell r="E5">
            <v>59.363636363636367</v>
          </cell>
          <cell r="F5">
            <v>79</v>
          </cell>
          <cell r="G5">
            <v>44</v>
          </cell>
          <cell r="H5">
            <v>10.8</v>
          </cell>
          <cell r="I5" t="str">
            <v>NO</v>
          </cell>
          <cell r="J5">
            <v>28.44</v>
          </cell>
          <cell r="K5">
            <v>0</v>
          </cell>
        </row>
        <row r="6">
          <cell r="B6">
            <v>24.66</v>
          </cell>
          <cell r="C6">
            <v>29.6</v>
          </cell>
          <cell r="D6">
            <v>18.5</v>
          </cell>
          <cell r="E6">
            <v>73.8</v>
          </cell>
          <cell r="F6">
            <v>88</v>
          </cell>
          <cell r="G6">
            <v>54</v>
          </cell>
          <cell r="H6">
            <v>21.240000000000002</v>
          </cell>
          <cell r="I6" t="str">
            <v>NO</v>
          </cell>
          <cell r="J6">
            <v>37.800000000000004</v>
          </cell>
          <cell r="K6">
            <v>0</v>
          </cell>
        </row>
        <row r="7">
          <cell r="B7">
            <v>27.4</v>
          </cell>
          <cell r="C7">
            <v>32.299999999999997</v>
          </cell>
          <cell r="D7">
            <v>21.3</v>
          </cell>
          <cell r="E7">
            <v>58.888888888888886</v>
          </cell>
          <cell r="F7">
            <v>76</v>
          </cell>
          <cell r="G7">
            <v>46</v>
          </cell>
          <cell r="H7">
            <v>20.88</v>
          </cell>
          <cell r="I7" t="str">
            <v>NO</v>
          </cell>
          <cell r="J7">
            <v>44.64</v>
          </cell>
          <cell r="K7">
            <v>5.2</v>
          </cell>
        </row>
        <row r="8">
          <cell r="B8">
            <v>19.13</v>
          </cell>
          <cell r="C8">
            <v>20.7</v>
          </cell>
          <cell r="D8">
            <v>18.100000000000001</v>
          </cell>
          <cell r="E8">
            <v>86.2</v>
          </cell>
          <cell r="F8">
            <v>88</v>
          </cell>
          <cell r="G8">
            <v>84</v>
          </cell>
          <cell r="H8">
            <v>9</v>
          </cell>
          <cell r="I8" t="str">
            <v>NO</v>
          </cell>
          <cell r="J8">
            <v>19.440000000000001</v>
          </cell>
          <cell r="K8">
            <v>14.2</v>
          </cell>
        </row>
        <row r="9">
          <cell r="B9">
            <v>15.490909090909092</v>
          </cell>
          <cell r="C9">
            <v>18.7</v>
          </cell>
          <cell r="D9">
            <v>11</v>
          </cell>
          <cell r="E9">
            <v>68.181818181818187</v>
          </cell>
          <cell r="F9">
            <v>86</v>
          </cell>
          <cell r="G9">
            <v>54</v>
          </cell>
          <cell r="H9">
            <v>19.8</v>
          </cell>
          <cell r="I9" t="str">
            <v>S</v>
          </cell>
          <cell r="J9">
            <v>39.6</v>
          </cell>
          <cell r="K9">
            <v>0</v>
          </cell>
        </row>
        <row r="10">
          <cell r="B10">
            <v>10.727272727272727</v>
          </cell>
          <cell r="C10">
            <v>15</v>
          </cell>
          <cell r="D10">
            <v>1</v>
          </cell>
          <cell r="E10">
            <v>62.363636363636367</v>
          </cell>
          <cell r="F10">
            <v>85</v>
          </cell>
          <cell r="G10">
            <v>45</v>
          </cell>
          <cell r="H10">
            <v>12.24</v>
          </cell>
          <cell r="I10" t="str">
            <v>S</v>
          </cell>
          <cell r="J10">
            <v>27.720000000000002</v>
          </cell>
          <cell r="K10">
            <v>0</v>
          </cell>
        </row>
        <row r="11">
          <cell r="B11">
            <v>14.790909090909089</v>
          </cell>
          <cell r="C11">
            <v>21.5</v>
          </cell>
          <cell r="D11">
            <v>0.5</v>
          </cell>
          <cell r="E11">
            <v>60.81818181818182</v>
          </cell>
          <cell r="F11">
            <v>84</v>
          </cell>
          <cell r="G11">
            <v>43</v>
          </cell>
          <cell r="H11">
            <v>12.24</v>
          </cell>
          <cell r="I11" t="str">
            <v>L</v>
          </cell>
          <cell r="J11">
            <v>25.92</v>
          </cell>
          <cell r="K11">
            <v>0</v>
          </cell>
        </row>
        <row r="12">
          <cell r="B12">
            <v>17.872727272727271</v>
          </cell>
          <cell r="C12">
            <v>24.2</v>
          </cell>
          <cell r="D12">
            <v>4.7</v>
          </cell>
          <cell r="E12">
            <v>59.454545454545453</v>
          </cell>
          <cell r="F12">
            <v>81</v>
          </cell>
          <cell r="G12">
            <v>41</v>
          </cell>
          <cell r="H12">
            <v>11.879999999999999</v>
          </cell>
          <cell r="I12" t="str">
            <v>NE</v>
          </cell>
          <cell r="J12">
            <v>29.16</v>
          </cell>
          <cell r="K12">
            <v>0</v>
          </cell>
        </row>
        <row r="13">
          <cell r="B13">
            <v>22.436363636363634</v>
          </cell>
          <cell r="C13">
            <v>29.1</v>
          </cell>
          <cell r="D13">
            <v>9.1</v>
          </cell>
          <cell r="E13">
            <v>55.363636363636367</v>
          </cell>
          <cell r="F13">
            <v>79</v>
          </cell>
          <cell r="G13">
            <v>37</v>
          </cell>
          <cell r="H13">
            <v>11.879999999999999</v>
          </cell>
          <cell r="I13" t="str">
            <v>NE</v>
          </cell>
          <cell r="J13">
            <v>28.08</v>
          </cell>
          <cell r="K13">
            <v>0</v>
          </cell>
        </row>
        <row r="14">
          <cell r="B14">
            <v>25.200000000000003</v>
          </cell>
          <cell r="C14">
            <v>31.2</v>
          </cell>
          <cell r="D14">
            <v>14.4</v>
          </cell>
          <cell r="E14">
            <v>52.909090909090907</v>
          </cell>
          <cell r="F14">
            <v>77</v>
          </cell>
          <cell r="G14">
            <v>34</v>
          </cell>
          <cell r="H14">
            <v>15.840000000000002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25.790909090909089</v>
          </cell>
          <cell r="C15">
            <v>30.2</v>
          </cell>
          <cell r="D15">
            <v>15.2</v>
          </cell>
          <cell r="E15">
            <v>46.18181818181818</v>
          </cell>
          <cell r="F15">
            <v>66</v>
          </cell>
          <cell r="G15">
            <v>33</v>
          </cell>
          <cell r="H15">
            <v>17.64</v>
          </cell>
          <cell r="I15" t="str">
            <v>NE</v>
          </cell>
          <cell r="J15">
            <v>34.200000000000003</v>
          </cell>
          <cell r="K15">
            <v>0</v>
          </cell>
        </row>
        <row r="16">
          <cell r="B16">
            <v>25.872727272727271</v>
          </cell>
          <cell r="C16">
            <v>30.6</v>
          </cell>
          <cell r="D16">
            <v>15.3</v>
          </cell>
          <cell r="E16">
            <v>43.909090909090907</v>
          </cell>
          <cell r="F16">
            <v>62</v>
          </cell>
          <cell r="G16">
            <v>32</v>
          </cell>
          <cell r="H16">
            <v>13.68</v>
          </cell>
          <cell r="I16" t="str">
            <v>NE</v>
          </cell>
          <cell r="J16">
            <v>32.4</v>
          </cell>
          <cell r="K16">
            <v>0</v>
          </cell>
        </row>
        <row r="17">
          <cell r="B17">
            <v>26.763636363636362</v>
          </cell>
          <cell r="C17">
            <v>31.4</v>
          </cell>
          <cell r="D17">
            <v>16.3</v>
          </cell>
          <cell r="E17">
            <v>45.18181818181818</v>
          </cell>
          <cell r="F17">
            <v>65</v>
          </cell>
          <cell r="G17">
            <v>32</v>
          </cell>
          <cell r="H17">
            <v>16.920000000000002</v>
          </cell>
          <cell r="I17" t="str">
            <v>NE</v>
          </cell>
          <cell r="J17">
            <v>37.440000000000005</v>
          </cell>
          <cell r="K17">
            <v>0</v>
          </cell>
        </row>
        <row r="18">
          <cell r="B18">
            <v>28.830000000000005</v>
          </cell>
          <cell r="C18">
            <v>32.6</v>
          </cell>
          <cell r="D18">
            <v>17.5</v>
          </cell>
          <cell r="E18">
            <v>43.9</v>
          </cell>
          <cell r="F18">
            <v>71</v>
          </cell>
          <cell r="G18">
            <v>32</v>
          </cell>
          <cell r="H18">
            <v>14.76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23.82</v>
          </cell>
          <cell r="C19">
            <v>29.3</v>
          </cell>
          <cell r="D19">
            <v>14.4</v>
          </cell>
          <cell r="E19">
            <v>58.9</v>
          </cell>
          <cell r="F19">
            <v>73</v>
          </cell>
          <cell r="G19">
            <v>48</v>
          </cell>
          <cell r="H19">
            <v>14.4</v>
          </cell>
          <cell r="I19" t="str">
            <v>S</v>
          </cell>
          <cell r="J19">
            <v>31.319999999999997</v>
          </cell>
          <cell r="K19">
            <v>0</v>
          </cell>
        </row>
        <row r="20">
          <cell r="B20">
            <v>22.07</v>
          </cell>
          <cell r="C20">
            <v>24.7</v>
          </cell>
          <cell r="D20">
            <v>18</v>
          </cell>
          <cell r="E20">
            <v>73.2</v>
          </cell>
          <cell r="F20">
            <v>87</v>
          </cell>
          <cell r="G20">
            <v>59</v>
          </cell>
          <cell r="H20">
            <v>11.520000000000001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23.400000000000002</v>
          </cell>
          <cell r="C21">
            <v>24.6</v>
          </cell>
          <cell r="D21">
            <v>21.7</v>
          </cell>
          <cell r="E21">
            <v>50.666666666666664</v>
          </cell>
          <cell r="F21">
            <v>54</v>
          </cell>
          <cell r="G21">
            <v>50</v>
          </cell>
          <cell r="H21">
            <v>12.24</v>
          </cell>
          <cell r="I21" t="str">
            <v>L</v>
          </cell>
          <cell r="J21">
            <v>25.56</v>
          </cell>
          <cell r="K21">
            <v>0</v>
          </cell>
        </row>
        <row r="22">
          <cell r="B22">
            <v>20.336363636363636</v>
          </cell>
          <cell r="C22">
            <v>24.7</v>
          </cell>
          <cell r="D22">
            <v>12.1</v>
          </cell>
          <cell r="E22">
            <v>62</v>
          </cell>
          <cell r="F22">
            <v>79</v>
          </cell>
          <cell r="G22">
            <v>48</v>
          </cell>
          <cell r="H22">
            <v>16.2</v>
          </cell>
          <cell r="I22" t="str">
            <v>NE</v>
          </cell>
          <cell r="J22">
            <v>30.240000000000002</v>
          </cell>
          <cell r="K22">
            <v>0</v>
          </cell>
        </row>
        <row r="23">
          <cell r="B23">
            <v>23.436363636363637</v>
          </cell>
          <cell r="C23">
            <v>28.1</v>
          </cell>
          <cell r="D23">
            <v>13.9</v>
          </cell>
          <cell r="E23">
            <v>60.18181818181818</v>
          </cell>
          <cell r="F23">
            <v>79</v>
          </cell>
          <cell r="G23">
            <v>49</v>
          </cell>
          <cell r="H23">
            <v>11.879999999999999</v>
          </cell>
          <cell r="I23" t="str">
            <v>NE</v>
          </cell>
          <cell r="J23">
            <v>28.44</v>
          </cell>
          <cell r="K23">
            <v>0</v>
          </cell>
        </row>
        <row r="24">
          <cell r="B24">
            <v>26.281818181818185</v>
          </cell>
          <cell r="C24">
            <v>31.2</v>
          </cell>
          <cell r="D24">
            <v>15.7</v>
          </cell>
          <cell r="E24">
            <v>58.18181818181818</v>
          </cell>
          <cell r="F24">
            <v>81</v>
          </cell>
          <cell r="G24">
            <v>43</v>
          </cell>
          <cell r="H24">
            <v>16.559999999999999</v>
          </cell>
          <cell r="I24" t="str">
            <v>NE</v>
          </cell>
          <cell r="J24">
            <v>33.840000000000003</v>
          </cell>
          <cell r="K24">
            <v>0</v>
          </cell>
        </row>
        <row r="25">
          <cell r="B25">
            <v>25.918181818181822</v>
          </cell>
          <cell r="C25">
            <v>30.6</v>
          </cell>
          <cell r="D25">
            <v>17.100000000000001</v>
          </cell>
          <cell r="E25">
            <v>48.272727272727273</v>
          </cell>
          <cell r="F25">
            <v>65</v>
          </cell>
          <cell r="G25">
            <v>38</v>
          </cell>
          <cell r="H25">
            <v>19.079999999999998</v>
          </cell>
          <cell r="I25" t="str">
            <v>N</v>
          </cell>
          <cell r="J25">
            <v>42.480000000000004</v>
          </cell>
          <cell r="K25">
            <v>0</v>
          </cell>
        </row>
        <row r="26">
          <cell r="B26">
            <v>27.110000000000003</v>
          </cell>
          <cell r="C26">
            <v>30.6</v>
          </cell>
          <cell r="D26">
            <v>19.7</v>
          </cell>
          <cell r="E26">
            <v>48.5</v>
          </cell>
          <cell r="F26">
            <v>65</v>
          </cell>
          <cell r="G26">
            <v>40</v>
          </cell>
          <cell r="H26">
            <v>23.759999999999998</v>
          </cell>
          <cell r="I26" t="str">
            <v>N</v>
          </cell>
          <cell r="J26">
            <v>44.64</v>
          </cell>
          <cell r="K26">
            <v>0</v>
          </cell>
        </row>
        <row r="27">
          <cell r="B27">
            <v>28.363636363636363</v>
          </cell>
          <cell r="C27">
            <v>32.299999999999997</v>
          </cell>
          <cell r="D27">
            <v>18.399999999999999</v>
          </cell>
          <cell r="E27">
            <v>46.909090909090907</v>
          </cell>
          <cell r="F27">
            <v>67</v>
          </cell>
          <cell r="G27">
            <v>34</v>
          </cell>
          <cell r="H27">
            <v>18.720000000000002</v>
          </cell>
          <cell r="I27" t="str">
            <v>NE</v>
          </cell>
          <cell r="J27">
            <v>39.24</v>
          </cell>
          <cell r="K27">
            <v>0</v>
          </cell>
        </row>
        <row r="28">
          <cell r="B28">
            <v>26.136363636363637</v>
          </cell>
          <cell r="C28">
            <v>29.5</v>
          </cell>
          <cell r="D28">
            <v>17.2</v>
          </cell>
          <cell r="E28">
            <v>52.81818181818182</v>
          </cell>
          <cell r="F28">
            <v>69</v>
          </cell>
          <cell r="G28">
            <v>44</v>
          </cell>
          <cell r="H28">
            <v>11.879999999999999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19.329999999999998</v>
          </cell>
          <cell r="C29">
            <v>25.1</v>
          </cell>
          <cell r="D29">
            <v>13.1</v>
          </cell>
          <cell r="E29">
            <v>74.3</v>
          </cell>
          <cell r="F29">
            <v>84</v>
          </cell>
          <cell r="G29">
            <v>61</v>
          </cell>
          <cell r="H29">
            <v>11.16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19.944444444444446</v>
          </cell>
          <cell r="C30">
            <v>24.7</v>
          </cell>
          <cell r="D30">
            <v>12.4</v>
          </cell>
          <cell r="E30">
            <v>74.333333333333329</v>
          </cell>
          <cell r="F30">
            <v>87</v>
          </cell>
          <cell r="G30">
            <v>62</v>
          </cell>
          <cell r="H30">
            <v>9</v>
          </cell>
          <cell r="I30" t="str">
            <v>S</v>
          </cell>
          <cell r="J30">
            <v>19.079999999999998</v>
          </cell>
          <cell r="K30">
            <v>0</v>
          </cell>
        </row>
        <row r="31">
          <cell r="B31">
            <v>20.690909090909088</v>
          </cell>
          <cell r="C31">
            <v>26.2</v>
          </cell>
          <cell r="D31">
            <v>11.1</v>
          </cell>
          <cell r="E31">
            <v>67.090909090909093</v>
          </cell>
          <cell r="F31">
            <v>83</v>
          </cell>
          <cell r="G31">
            <v>53</v>
          </cell>
          <cell r="H31">
            <v>12.24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23.072727272727274</v>
          </cell>
          <cell r="C32">
            <v>29.7</v>
          </cell>
          <cell r="D32">
            <v>9.1999999999999993</v>
          </cell>
          <cell r="E32">
            <v>62.363636363636367</v>
          </cell>
          <cell r="F32">
            <v>84</v>
          </cell>
          <cell r="G32">
            <v>42</v>
          </cell>
          <cell r="H32">
            <v>12.6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25.881818181818179</v>
          </cell>
          <cell r="C33">
            <v>30.3</v>
          </cell>
          <cell r="D33">
            <v>15.6</v>
          </cell>
          <cell r="E33">
            <v>49.545454545454547</v>
          </cell>
          <cell r="F33">
            <v>67</v>
          </cell>
          <cell r="G33">
            <v>36</v>
          </cell>
          <cell r="H33">
            <v>17.64</v>
          </cell>
          <cell r="I33" t="str">
            <v>NE</v>
          </cell>
          <cell r="J33">
            <v>30.240000000000002</v>
          </cell>
          <cell r="K33">
            <v>0</v>
          </cell>
        </row>
        <row r="34">
          <cell r="B34">
            <v>27.918181818181814</v>
          </cell>
          <cell r="C34">
            <v>32.200000000000003</v>
          </cell>
          <cell r="D34">
            <v>15.5</v>
          </cell>
          <cell r="E34">
            <v>45.272727272727273</v>
          </cell>
          <cell r="F34">
            <v>70</v>
          </cell>
          <cell r="G34">
            <v>34</v>
          </cell>
          <cell r="H34">
            <v>9.7200000000000006</v>
          </cell>
          <cell r="I34" t="str">
            <v>SO</v>
          </cell>
          <cell r="J34">
            <v>24.48</v>
          </cell>
          <cell r="K34">
            <v>0</v>
          </cell>
        </row>
        <row r="35">
          <cell r="B35">
            <v>27.390909090909091</v>
          </cell>
          <cell r="C35">
            <v>31</v>
          </cell>
          <cell r="D35">
            <v>17.3</v>
          </cell>
          <cell r="E35">
            <v>49.727272727272727</v>
          </cell>
          <cell r="F35">
            <v>70</v>
          </cell>
          <cell r="G35">
            <v>37</v>
          </cell>
          <cell r="H35">
            <v>14.4</v>
          </cell>
          <cell r="I35" t="str">
            <v>NE</v>
          </cell>
          <cell r="J35">
            <v>30.96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23.295833333333334</v>
          </cell>
          <cell r="C5">
            <v>32.299999999999997</v>
          </cell>
          <cell r="D5">
            <v>14.9</v>
          </cell>
          <cell r="E5">
            <v>57.708333333333336</v>
          </cell>
          <cell r="F5">
            <v>91</v>
          </cell>
          <cell r="G5">
            <v>26</v>
          </cell>
          <cell r="H5">
            <v>10.44</v>
          </cell>
          <cell r="I5" t="str">
            <v>L</v>
          </cell>
          <cell r="J5">
            <v>20.88</v>
          </cell>
          <cell r="K5">
            <v>0</v>
          </cell>
        </row>
        <row r="6">
          <cell r="B6">
            <v>22.987500000000008</v>
          </cell>
          <cell r="C6">
            <v>32.299999999999997</v>
          </cell>
          <cell r="D6">
            <v>14.4</v>
          </cell>
          <cell r="E6">
            <v>57.125</v>
          </cell>
          <cell r="F6">
            <v>90</v>
          </cell>
          <cell r="G6">
            <v>24</v>
          </cell>
          <cell r="H6">
            <v>17.28</v>
          </cell>
          <cell r="I6" t="str">
            <v>NO</v>
          </cell>
          <cell r="J6">
            <v>35.28</v>
          </cell>
          <cell r="K6">
            <v>0</v>
          </cell>
        </row>
        <row r="7">
          <cell r="B7">
            <v>23.625</v>
          </cell>
          <cell r="C7">
            <v>32.9</v>
          </cell>
          <cell r="D7">
            <v>14.8</v>
          </cell>
          <cell r="E7">
            <v>53.083333333333336</v>
          </cell>
          <cell r="F7">
            <v>85</v>
          </cell>
          <cell r="G7">
            <v>24</v>
          </cell>
          <cell r="H7">
            <v>20.16</v>
          </cell>
          <cell r="I7" t="str">
            <v>NO</v>
          </cell>
          <cell r="J7">
            <v>46.800000000000004</v>
          </cell>
          <cell r="K7">
            <v>0</v>
          </cell>
        </row>
        <row r="8">
          <cell r="B8">
            <v>21.504166666666663</v>
          </cell>
          <cell r="C8">
            <v>25.1</v>
          </cell>
          <cell r="D8">
            <v>19.600000000000001</v>
          </cell>
          <cell r="E8">
            <v>79.791666666666671</v>
          </cell>
          <cell r="F8">
            <v>92</v>
          </cell>
          <cell r="G8">
            <v>44</v>
          </cell>
          <cell r="H8">
            <v>11.520000000000001</v>
          </cell>
          <cell r="I8" t="str">
            <v>L</v>
          </cell>
          <cell r="J8">
            <v>28.44</v>
          </cell>
          <cell r="K8">
            <v>4.4000000000000004</v>
          </cell>
        </row>
        <row r="9">
          <cell r="B9">
            <v>19.812500000000004</v>
          </cell>
          <cell r="C9">
            <v>22.2</v>
          </cell>
          <cell r="D9">
            <v>16.2</v>
          </cell>
          <cell r="E9">
            <v>82.541666666666671</v>
          </cell>
          <cell r="F9">
            <v>93</v>
          </cell>
          <cell r="G9">
            <v>61</v>
          </cell>
          <cell r="H9">
            <v>21.240000000000002</v>
          </cell>
          <cell r="I9" t="str">
            <v>SO</v>
          </cell>
          <cell r="J9">
            <v>35.28</v>
          </cell>
          <cell r="K9">
            <v>0.4</v>
          </cell>
        </row>
        <row r="10">
          <cell r="B10">
            <v>12.554166666666667</v>
          </cell>
          <cell r="C10">
            <v>18.899999999999999</v>
          </cell>
          <cell r="D10">
            <v>5.8</v>
          </cell>
          <cell r="E10">
            <v>57.666666666666664</v>
          </cell>
          <cell r="F10">
            <v>87</v>
          </cell>
          <cell r="G10">
            <v>21</v>
          </cell>
          <cell r="H10">
            <v>18.720000000000002</v>
          </cell>
          <cell r="I10" t="str">
            <v>SO</v>
          </cell>
          <cell r="J10">
            <v>34.56</v>
          </cell>
          <cell r="K10">
            <v>0</v>
          </cell>
        </row>
        <row r="11">
          <cell r="B11">
            <v>11.312500000000002</v>
          </cell>
          <cell r="C11">
            <v>21.3</v>
          </cell>
          <cell r="D11">
            <v>2.6</v>
          </cell>
          <cell r="E11">
            <v>56.791666666666664</v>
          </cell>
          <cell r="F11">
            <v>88</v>
          </cell>
          <cell r="G11">
            <v>25</v>
          </cell>
          <cell r="H11">
            <v>13.32</v>
          </cell>
          <cell r="I11" t="str">
            <v>SO</v>
          </cell>
          <cell r="J11">
            <v>28.44</v>
          </cell>
          <cell r="K11">
            <v>0</v>
          </cell>
        </row>
        <row r="12">
          <cell r="B12">
            <v>14.799999999999999</v>
          </cell>
          <cell r="C12">
            <v>26.5</v>
          </cell>
          <cell r="D12">
            <v>4.3</v>
          </cell>
          <cell r="E12">
            <v>60.541666666666664</v>
          </cell>
          <cell r="F12">
            <v>93</v>
          </cell>
          <cell r="G12">
            <v>26</v>
          </cell>
          <cell r="H12">
            <v>10.8</v>
          </cell>
          <cell r="I12" t="str">
            <v>SE</v>
          </cell>
          <cell r="J12">
            <v>23.759999999999998</v>
          </cell>
          <cell r="K12">
            <v>0</v>
          </cell>
        </row>
        <row r="13">
          <cell r="B13">
            <v>18.420833333333334</v>
          </cell>
          <cell r="C13">
            <v>30.4</v>
          </cell>
          <cell r="D13">
            <v>7.9</v>
          </cell>
          <cell r="E13">
            <v>57.833333333333336</v>
          </cell>
          <cell r="F13">
            <v>90</v>
          </cell>
          <cell r="G13">
            <v>24</v>
          </cell>
          <cell r="H13">
            <v>14.04</v>
          </cell>
          <cell r="I13" t="str">
            <v>NE</v>
          </cell>
          <cell r="J13">
            <v>27</v>
          </cell>
          <cell r="K13">
            <v>0</v>
          </cell>
        </row>
        <row r="14">
          <cell r="B14">
            <v>20.829166666666662</v>
          </cell>
          <cell r="C14">
            <v>30.3</v>
          </cell>
          <cell r="D14">
            <v>10.7</v>
          </cell>
          <cell r="E14">
            <v>50.875</v>
          </cell>
          <cell r="F14">
            <v>87</v>
          </cell>
          <cell r="G14">
            <v>22</v>
          </cell>
          <cell r="H14">
            <v>12.6</v>
          </cell>
          <cell r="I14" t="str">
            <v>SE</v>
          </cell>
          <cell r="J14">
            <v>25.2</v>
          </cell>
          <cell r="K14">
            <v>0</v>
          </cell>
        </row>
        <row r="15">
          <cell r="B15">
            <v>20.074999999999999</v>
          </cell>
          <cell r="C15">
            <v>29.3</v>
          </cell>
          <cell r="D15">
            <v>10.9</v>
          </cell>
          <cell r="E15">
            <v>51.416666666666664</v>
          </cell>
          <cell r="F15">
            <v>88</v>
          </cell>
          <cell r="G15">
            <v>16</v>
          </cell>
          <cell r="H15">
            <v>11.520000000000001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20.070833333333333</v>
          </cell>
          <cell r="C16">
            <v>32</v>
          </cell>
          <cell r="D16">
            <v>9</v>
          </cell>
          <cell r="E16">
            <v>51.5</v>
          </cell>
          <cell r="F16">
            <v>89</v>
          </cell>
          <cell r="G16">
            <v>20</v>
          </cell>
          <cell r="H16">
            <v>11.879999999999999</v>
          </cell>
          <cell r="I16" t="str">
            <v>N</v>
          </cell>
          <cell r="J16">
            <v>24.840000000000003</v>
          </cell>
          <cell r="K16">
            <v>0</v>
          </cell>
        </row>
        <row r="17">
          <cell r="B17">
            <v>22.749999999999996</v>
          </cell>
          <cell r="C17">
            <v>33.1</v>
          </cell>
          <cell r="D17">
            <v>13.4</v>
          </cell>
          <cell r="E17">
            <v>49</v>
          </cell>
          <cell r="F17">
            <v>84</v>
          </cell>
          <cell r="G17">
            <v>18</v>
          </cell>
          <cell r="H17">
            <v>11.879999999999999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23.975000000000005</v>
          </cell>
          <cell r="C18">
            <v>33.4</v>
          </cell>
          <cell r="D18">
            <v>14.7</v>
          </cell>
          <cell r="E18">
            <v>46.125</v>
          </cell>
          <cell r="F18">
            <v>78</v>
          </cell>
          <cell r="G18">
            <v>18</v>
          </cell>
          <cell r="H18">
            <v>9.3600000000000012</v>
          </cell>
          <cell r="I18" t="str">
            <v>NE</v>
          </cell>
          <cell r="J18">
            <v>23.759999999999998</v>
          </cell>
          <cell r="K18">
            <v>0</v>
          </cell>
        </row>
        <row r="19">
          <cell r="B19">
            <v>25.3125</v>
          </cell>
          <cell r="C19">
            <v>34.1</v>
          </cell>
          <cell r="D19">
            <v>17</v>
          </cell>
          <cell r="E19">
            <v>45.541666666666664</v>
          </cell>
          <cell r="F19">
            <v>80</v>
          </cell>
          <cell r="G19">
            <v>21</v>
          </cell>
          <cell r="H19">
            <v>19.079999999999998</v>
          </cell>
          <cell r="I19" t="str">
            <v>NO</v>
          </cell>
          <cell r="J19">
            <v>37.440000000000005</v>
          </cell>
          <cell r="K19">
            <v>0</v>
          </cell>
        </row>
        <row r="20">
          <cell r="B20">
            <v>21.345833333333331</v>
          </cell>
          <cell r="C20">
            <v>27</v>
          </cell>
          <cell r="D20">
            <v>15.9</v>
          </cell>
          <cell r="E20">
            <v>64.208333333333329</v>
          </cell>
          <cell r="F20">
            <v>85</v>
          </cell>
          <cell r="G20">
            <v>44</v>
          </cell>
          <cell r="H20">
            <v>14.76</v>
          </cell>
          <cell r="I20" t="str">
            <v>SO</v>
          </cell>
          <cell r="J20">
            <v>37.440000000000005</v>
          </cell>
          <cell r="K20">
            <v>0</v>
          </cell>
        </row>
        <row r="21">
          <cell r="B21">
            <v>18.737499999999997</v>
          </cell>
          <cell r="C21">
            <v>25.3</v>
          </cell>
          <cell r="D21">
            <v>13.9</v>
          </cell>
          <cell r="E21">
            <v>62.458333333333336</v>
          </cell>
          <cell r="F21">
            <v>89</v>
          </cell>
          <cell r="G21">
            <v>31</v>
          </cell>
          <cell r="H21">
            <v>14.04</v>
          </cell>
          <cell r="I21" t="str">
            <v>SE</v>
          </cell>
          <cell r="J21">
            <v>25.2</v>
          </cell>
          <cell r="K21">
            <v>0</v>
          </cell>
        </row>
        <row r="22">
          <cell r="B22">
            <v>18.06666666666667</v>
          </cell>
          <cell r="C22">
            <v>28.9</v>
          </cell>
          <cell r="D22">
            <v>7.4</v>
          </cell>
          <cell r="E22">
            <v>55.083333333333336</v>
          </cell>
          <cell r="F22">
            <v>92</v>
          </cell>
          <cell r="G22">
            <v>19</v>
          </cell>
          <cell r="H22">
            <v>10.08</v>
          </cell>
          <cell r="I22" t="str">
            <v>SE</v>
          </cell>
          <cell r="J22">
            <v>23.400000000000002</v>
          </cell>
          <cell r="K22">
            <v>0</v>
          </cell>
        </row>
        <row r="23">
          <cell r="B23">
            <v>21.616666666666664</v>
          </cell>
          <cell r="C23">
            <v>30.3</v>
          </cell>
          <cell r="D23">
            <v>13.1</v>
          </cell>
          <cell r="E23">
            <v>55.666666666666664</v>
          </cell>
          <cell r="F23">
            <v>84</v>
          </cell>
          <cell r="G23">
            <v>30</v>
          </cell>
          <cell r="H23">
            <v>17.64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22.516666666666666</v>
          </cell>
          <cell r="C24">
            <v>29.6</v>
          </cell>
          <cell r="D24">
            <v>16.5</v>
          </cell>
          <cell r="E24">
            <v>49.125</v>
          </cell>
          <cell r="F24">
            <v>73</v>
          </cell>
          <cell r="G24">
            <v>26</v>
          </cell>
          <cell r="H24">
            <v>16.920000000000002</v>
          </cell>
          <cell r="I24" t="str">
            <v>L</v>
          </cell>
          <cell r="J24">
            <v>34.92</v>
          </cell>
          <cell r="K24">
            <v>0</v>
          </cell>
        </row>
        <row r="25">
          <cell r="B25">
            <v>22.254166666666666</v>
          </cell>
          <cell r="C25">
            <v>28.8</v>
          </cell>
          <cell r="D25">
            <v>16.2</v>
          </cell>
          <cell r="E25">
            <v>48</v>
          </cell>
          <cell r="F25">
            <v>72</v>
          </cell>
          <cell r="G25">
            <v>27</v>
          </cell>
          <cell r="H25">
            <v>17.64</v>
          </cell>
          <cell r="I25" t="str">
            <v>NE</v>
          </cell>
          <cell r="J25">
            <v>37.800000000000004</v>
          </cell>
          <cell r="K25">
            <v>0</v>
          </cell>
        </row>
        <row r="26">
          <cell r="B26">
            <v>23.141666666666666</v>
          </cell>
          <cell r="C26">
            <v>30.4</v>
          </cell>
          <cell r="D26">
            <v>15.6</v>
          </cell>
          <cell r="E26">
            <v>50.041666666666664</v>
          </cell>
          <cell r="F26">
            <v>82</v>
          </cell>
          <cell r="G26">
            <v>30</v>
          </cell>
          <cell r="H26">
            <v>20.88</v>
          </cell>
          <cell r="I26" t="str">
            <v>NE</v>
          </cell>
          <cell r="J26">
            <v>40.680000000000007</v>
          </cell>
          <cell r="K26">
            <v>0</v>
          </cell>
        </row>
        <row r="27">
          <cell r="B27">
            <v>22.879166666666666</v>
          </cell>
          <cell r="C27">
            <v>30.6</v>
          </cell>
          <cell r="D27">
            <v>13.7</v>
          </cell>
          <cell r="E27">
            <v>50.25</v>
          </cell>
          <cell r="F27">
            <v>86</v>
          </cell>
          <cell r="G27">
            <v>27</v>
          </cell>
          <cell r="H27">
            <v>16.920000000000002</v>
          </cell>
          <cell r="I27" t="str">
            <v>L</v>
          </cell>
          <cell r="J27">
            <v>35.64</v>
          </cell>
          <cell r="K27">
            <v>0</v>
          </cell>
        </row>
        <row r="28">
          <cell r="B28">
            <v>23.116666666666664</v>
          </cell>
          <cell r="C28">
            <v>32.200000000000003</v>
          </cell>
          <cell r="D28">
            <v>13.8</v>
          </cell>
          <cell r="E28">
            <v>51</v>
          </cell>
          <cell r="F28">
            <v>84</v>
          </cell>
          <cell r="G28">
            <v>24</v>
          </cell>
          <cell r="H28">
            <v>15.48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22.833333333333332</v>
          </cell>
          <cell r="C29">
            <v>32</v>
          </cell>
          <cell r="D29">
            <v>16.100000000000001</v>
          </cell>
          <cell r="E29">
            <v>53.208333333333336</v>
          </cell>
          <cell r="F29">
            <v>77</v>
          </cell>
          <cell r="G29">
            <v>24</v>
          </cell>
          <cell r="H29">
            <v>11.520000000000001</v>
          </cell>
          <cell r="I29" t="str">
            <v>N</v>
          </cell>
          <cell r="J29">
            <v>25.92</v>
          </cell>
          <cell r="K29">
            <v>0</v>
          </cell>
        </row>
        <row r="30">
          <cell r="B30">
            <v>23.424999999999997</v>
          </cell>
          <cell r="C30">
            <v>32.299999999999997</v>
          </cell>
          <cell r="D30">
            <v>14.8</v>
          </cell>
          <cell r="E30">
            <v>50.75</v>
          </cell>
          <cell r="F30">
            <v>85</v>
          </cell>
          <cell r="G30">
            <v>21</v>
          </cell>
          <cell r="H30">
            <v>14.04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22.599999999999998</v>
          </cell>
          <cell r="C31">
            <v>31.4</v>
          </cell>
          <cell r="D31">
            <v>15.1</v>
          </cell>
          <cell r="E31">
            <v>55.541666666666664</v>
          </cell>
          <cell r="F31">
            <v>93</v>
          </cell>
          <cell r="G31">
            <v>23</v>
          </cell>
          <cell r="H31">
            <v>13.32</v>
          </cell>
          <cell r="I31" t="str">
            <v>SO</v>
          </cell>
          <cell r="J31">
            <v>27.720000000000002</v>
          </cell>
          <cell r="K31">
            <v>0</v>
          </cell>
        </row>
        <row r="32">
          <cell r="B32">
            <v>23.349999999999998</v>
          </cell>
          <cell r="C32">
            <v>30.4</v>
          </cell>
          <cell r="D32">
            <v>15.3</v>
          </cell>
          <cell r="E32">
            <v>48.125</v>
          </cell>
          <cell r="F32">
            <v>89</v>
          </cell>
          <cell r="G32">
            <v>20</v>
          </cell>
          <cell r="H32">
            <v>16.2</v>
          </cell>
          <cell r="I32" t="str">
            <v>S</v>
          </cell>
          <cell r="J32">
            <v>36</v>
          </cell>
          <cell r="K32">
            <v>0</v>
          </cell>
        </row>
        <row r="33">
          <cell r="B33">
            <v>22.654166666666669</v>
          </cell>
          <cell r="C33">
            <v>31.7</v>
          </cell>
          <cell r="D33">
            <v>12.9</v>
          </cell>
          <cell r="E33">
            <v>45.375</v>
          </cell>
          <cell r="F33">
            <v>81</v>
          </cell>
          <cell r="G33">
            <v>22</v>
          </cell>
          <cell r="H33">
            <v>9.7200000000000006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24.116666666666664</v>
          </cell>
          <cell r="C34">
            <v>33.5</v>
          </cell>
          <cell r="D34">
            <v>15.5</v>
          </cell>
          <cell r="E34">
            <v>44.541666666666664</v>
          </cell>
          <cell r="F34">
            <v>78</v>
          </cell>
          <cell r="G34">
            <v>18</v>
          </cell>
          <cell r="H34">
            <v>13.32</v>
          </cell>
          <cell r="I34" t="str">
            <v>SO</v>
          </cell>
          <cell r="J34">
            <v>28.44</v>
          </cell>
          <cell r="K34">
            <v>0</v>
          </cell>
        </row>
        <row r="35">
          <cell r="B35">
            <v>23.950000000000003</v>
          </cell>
          <cell r="C35">
            <v>32.9</v>
          </cell>
          <cell r="D35">
            <v>14</v>
          </cell>
          <cell r="E35">
            <v>46.625</v>
          </cell>
          <cell r="F35">
            <v>85</v>
          </cell>
          <cell r="G35">
            <v>18</v>
          </cell>
          <cell r="H35">
            <v>13.32</v>
          </cell>
          <cell r="I35" t="str">
            <v>SE</v>
          </cell>
          <cell r="J35">
            <v>26.64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25.080000000000002</v>
          </cell>
          <cell r="C5">
            <v>32.1</v>
          </cell>
          <cell r="D5">
            <v>17.2</v>
          </cell>
          <cell r="E5">
            <v>82</v>
          </cell>
          <cell r="F5">
            <v>90</v>
          </cell>
          <cell r="G5">
            <v>72</v>
          </cell>
          <cell r="H5">
            <v>5.7600000000000007</v>
          </cell>
          <cell r="I5" t="str">
            <v>N</v>
          </cell>
          <cell r="J5">
            <v>18.36</v>
          </cell>
          <cell r="K5">
            <v>0</v>
          </cell>
        </row>
        <row r="6">
          <cell r="B6">
            <v>24.900000000000002</v>
          </cell>
          <cell r="C6">
            <v>32.299999999999997</v>
          </cell>
          <cell r="D6">
            <v>17</v>
          </cell>
          <cell r="E6">
            <v>86.5</v>
          </cell>
          <cell r="F6">
            <v>92</v>
          </cell>
          <cell r="G6">
            <v>74</v>
          </cell>
          <cell r="H6">
            <v>16.920000000000002</v>
          </cell>
          <cell r="I6" t="str">
            <v>NO</v>
          </cell>
          <cell r="J6">
            <v>33.119999999999997</v>
          </cell>
          <cell r="K6">
            <v>0</v>
          </cell>
        </row>
        <row r="7">
          <cell r="B7">
            <v>26.171428571428574</v>
          </cell>
          <cell r="C7">
            <v>32.200000000000003</v>
          </cell>
          <cell r="D7">
            <v>18.399999999999999</v>
          </cell>
          <cell r="E7">
            <v>83.666666666666671</v>
          </cell>
          <cell r="F7">
            <v>88</v>
          </cell>
          <cell r="G7">
            <v>78</v>
          </cell>
          <cell r="H7">
            <v>21.96</v>
          </cell>
          <cell r="I7" t="str">
            <v>NO</v>
          </cell>
          <cell r="J7">
            <v>39.96</v>
          </cell>
          <cell r="K7">
            <v>0</v>
          </cell>
        </row>
        <row r="8">
          <cell r="B8">
            <v>26.824999999999999</v>
          </cell>
          <cell r="C8">
            <v>30.6</v>
          </cell>
          <cell r="D8">
            <v>20.8</v>
          </cell>
          <cell r="E8">
            <v>76</v>
          </cell>
          <cell r="F8">
            <v>88</v>
          </cell>
          <cell r="G8">
            <v>68</v>
          </cell>
          <cell r="H8">
            <v>15.120000000000001</v>
          </cell>
          <cell r="I8" t="str">
            <v>N</v>
          </cell>
          <cell r="J8">
            <v>33.119999999999997</v>
          </cell>
          <cell r="K8">
            <v>0</v>
          </cell>
        </row>
        <row r="9">
          <cell r="B9">
            <v>19.989999999999998</v>
          </cell>
          <cell r="C9">
            <v>20.8</v>
          </cell>
          <cell r="D9">
            <v>18.399999999999999</v>
          </cell>
          <cell r="E9">
            <v>77.400000000000006</v>
          </cell>
          <cell r="F9">
            <v>86</v>
          </cell>
          <cell r="G9">
            <v>73</v>
          </cell>
          <cell r="H9">
            <v>12.6</v>
          </cell>
          <cell r="I9" t="str">
            <v>SO</v>
          </cell>
          <cell r="J9">
            <v>25.92</v>
          </cell>
          <cell r="K9">
            <v>0</v>
          </cell>
        </row>
        <row r="10">
          <cell r="B10">
            <v>17.900000000000002</v>
          </cell>
          <cell r="C10">
            <v>22.2</v>
          </cell>
          <cell r="D10">
            <v>9.8000000000000007</v>
          </cell>
          <cell r="E10">
            <v>36.727272727272727</v>
          </cell>
          <cell r="F10">
            <v>65</v>
          </cell>
          <cell r="G10">
            <v>25</v>
          </cell>
          <cell r="H10">
            <v>18.36</v>
          </cell>
          <cell r="I10" t="str">
            <v>SE</v>
          </cell>
          <cell r="J10">
            <v>37.440000000000005</v>
          </cell>
          <cell r="K10">
            <v>0</v>
          </cell>
        </row>
        <row r="11">
          <cell r="B11">
            <v>18.354545454545452</v>
          </cell>
          <cell r="C11">
            <v>24.4</v>
          </cell>
          <cell r="D11">
            <v>6</v>
          </cell>
          <cell r="E11">
            <v>35.909090909090907</v>
          </cell>
          <cell r="F11">
            <v>67</v>
          </cell>
          <cell r="G11">
            <v>22</v>
          </cell>
          <cell r="H11">
            <v>15.48</v>
          </cell>
          <cell r="I11" t="str">
            <v>SE</v>
          </cell>
          <cell r="J11">
            <v>28.8</v>
          </cell>
          <cell r="K11">
            <v>0</v>
          </cell>
        </row>
        <row r="12">
          <cell r="B12">
            <v>21.845454545454544</v>
          </cell>
          <cell r="C12">
            <v>29.6</v>
          </cell>
          <cell r="D12">
            <v>3.4</v>
          </cell>
          <cell r="E12">
            <v>50</v>
          </cell>
          <cell r="F12">
            <v>85</v>
          </cell>
          <cell r="G12">
            <v>24</v>
          </cell>
          <cell r="H12">
            <v>6.84</v>
          </cell>
          <cell r="I12" t="str">
            <v>S</v>
          </cell>
          <cell r="J12">
            <v>15.840000000000002</v>
          </cell>
          <cell r="K12">
            <v>0</v>
          </cell>
        </row>
        <row r="13">
          <cell r="B13">
            <v>22.5625</v>
          </cell>
          <cell r="C13">
            <v>32.799999999999997</v>
          </cell>
          <cell r="D13">
            <v>5.6</v>
          </cell>
          <cell r="E13">
            <v>70.75</v>
          </cell>
          <cell r="F13">
            <v>87</v>
          </cell>
          <cell r="G13">
            <v>45</v>
          </cell>
          <cell r="H13">
            <v>6.48</v>
          </cell>
          <cell r="I13" t="str">
            <v>O</v>
          </cell>
          <cell r="J13">
            <v>19.079999999999998</v>
          </cell>
          <cell r="K13">
            <v>0</v>
          </cell>
        </row>
        <row r="14">
          <cell r="B14">
            <v>22.400000000000002</v>
          </cell>
          <cell r="C14">
            <v>31.5</v>
          </cell>
          <cell r="D14">
            <v>9.3000000000000007</v>
          </cell>
          <cell r="E14">
            <v>72</v>
          </cell>
          <cell r="F14">
            <v>89</v>
          </cell>
          <cell r="G14">
            <v>54</v>
          </cell>
          <cell r="H14">
            <v>5.7600000000000007</v>
          </cell>
          <cell r="I14" t="str">
            <v>SE</v>
          </cell>
          <cell r="J14">
            <v>14.4</v>
          </cell>
          <cell r="K14">
            <v>0</v>
          </cell>
        </row>
        <row r="15">
          <cell r="B15">
            <v>23.166666666666668</v>
          </cell>
          <cell r="C15">
            <v>31.1</v>
          </cell>
          <cell r="D15">
            <v>10.3</v>
          </cell>
          <cell r="E15">
            <v>83</v>
          </cell>
          <cell r="F15">
            <v>88</v>
          </cell>
          <cell r="G15">
            <v>50</v>
          </cell>
          <cell r="H15">
            <v>6.12</v>
          </cell>
          <cell r="I15" t="str">
            <v>S</v>
          </cell>
          <cell r="J15">
            <v>12.6</v>
          </cell>
          <cell r="K15">
            <v>0</v>
          </cell>
        </row>
        <row r="16">
          <cell r="B16">
            <v>22.733333333333334</v>
          </cell>
          <cell r="C16">
            <v>31.2</v>
          </cell>
          <cell r="D16">
            <v>9.9</v>
          </cell>
          <cell r="E16">
            <v>69</v>
          </cell>
          <cell r="F16">
            <v>88</v>
          </cell>
          <cell r="G16">
            <v>48</v>
          </cell>
          <cell r="H16">
            <v>13.68</v>
          </cell>
          <cell r="I16" t="str">
            <v>NO</v>
          </cell>
          <cell r="J16">
            <v>27.720000000000002</v>
          </cell>
          <cell r="K16">
            <v>0</v>
          </cell>
        </row>
        <row r="17">
          <cell r="B17">
            <v>23.599999999999998</v>
          </cell>
          <cell r="C17">
            <v>31.9</v>
          </cell>
          <cell r="D17">
            <v>12.8</v>
          </cell>
          <cell r="E17">
            <v>71</v>
          </cell>
          <cell r="F17">
            <v>87</v>
          </cell>
          <cell r="G17">
            <v>53</v>
          </cell>
          <cell r="H17">
            <v>7.2</v>
          </cell>
          <cell r="I17" t="str">
            <v>SE</v>
          </cell>
          <cell r="J17">
            <v>15.48</v>
          </cell>
          <cell r="K17">
            <v>0</v>
          </cell>
        </row>
        <row r="18">
          <cell r="B18">
            <v>26.316666666666666</v>
          </cell>
          <cell r="C18">
            <v>30.6</v>
          </cell>
          <cell r="D18">
            <v>18.5</v>
          </cell>
          <cell r="E18">
            <v>70.333333333333329</v>
          </cell>
          <cell r="F18">
            <v>83</v>
          </cell>
          <cell r="G18">
            <v>62</v>
          </cell>
          <cell r="H18">
            <v>5.04</v>
          </cell>
          <cell r="I18" t="str">
            <v>N</v>
          </cell>
          <cell r="J18">
            <v>10.44</v>
          </cell>
          <cell r="K18">
            <v>0</v>
          </cell>
        </row>
        <row r="19">
          <cell r="B19">
            <v>23.96</v>
          </cell>
          <cell r="C19">
            <v>31.5</v>
          </cell>
          <cell r="D19">
            <v>14.8</v>
          </cell>
          <cell r="E19">
            <v>80</v>
          </cell>
          <cell r="F19">
            <v>89</v>
          </cell>
          <cell r="G19">
            <v>71</v>
          </cell>
          <cell r="H19">
            <v>4.6800000000000006</v>
          </cell>
          <cell r="I19" t="str">
            <v>NE</v>
          </cell>
          <cell r="J19">
            <v>12.96</v>
          </cell>
          <cell r="K19">
            <v>0</v>
          </cell>
        </row>
        <row r="20">
          <cell r="B20">
            <v>25.599999999999998</v>
          </cell>
          <cell r="C20">
            <v>30.9</v>
          </cell>
          <cell r="D20">
            <v>17.7</v>
          </cell>
          <cell r="E20">
            <v>67</v>
          </cell>
          <cell r="F20">
            <v>79</v>
          </cell>
          <cell r="G20">
            <v>56</v>
          </cell>
          <cell r="H20">
            <v>11.16</v>
          </cell>
          <cell r="I20" t="str">
            <v>S</v>
          </cell>
          <cell r="J20">
            <v>21.96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24.033333333333331</v>
          </cell>
          <cell r="C22">
            <v>31.1</v>
          </cell>
          <cell r="D22">
            <v>15</v>
          </cell>
          <cell r="E22">
            <v>61.25</v>
          </cell>
          <cell r="F22">
            <v>80</v>
          </cell>
          <cell r="G22">
            <v>44</v>
          </cell>
          <cell r="H22">
            <v>9</v>
          </cell>
          <cell r="I22" t="str">
            <v>S</v>
          </cell>
          <cell r="J22">
            <v>19.440000000000001</v>
          </cell>
          <cell r="K22">
            <v>0</v>
          </cell>
        </row>
        <row r="23">
          <cell r="B23">
            <v>24.779999999999998</v>
          </cell>
          <cell r="C23">
            <v>30.8</v>
          </cell>
          <cell r="D23">
            <v>17.3</v>
          </cell>
          <cell r="E23">
            <v>55.25</v>
          </cell>
          <cell r="F23">
            <v>70</v>
          </cell>
          <cell r="G23">
            <v>44</v>
          </cell>
          <cell r="H23">
            <v>8.2799999999999994</v>
          </cell>
          <cell r="I23" t="str">
            <v>S</v>
          </cell>
          <cell r="J23">
            <v>16.559999999999999</v>
          </cell>
          <cell r="K23">
            <v>0</v>
          </cell>
        </row>
        <row r="24">
          <cell r="B24">
            <v>24.88571428571429</v>
          </cell>
          <cell r="C24">
            <v>33.799999999999997</v>
          </cell>
          <cell r="D24">
            <v>15.6</v>
          </cell>
          <cell r="E24">
            <v>74.75</v>
          </cell>
          <cell r="F24">
            <v>84</v>
          </cell>
          <cell r="G24">
            <v>59</v>
          </cell>
          <cell r="H24">
            <v>12.96</v>
          </cell>
          <cell r="I24" t="str">
            <v>S</v>
          </cell>
          <cell r="J24">
            <v>26.28</v>
          </cell>
          <cell r="K24">
            <v>0</v>
          </cell>
        </row>
        <row r="25">
          <cell r="B25">
            <v>25.790909090909089</v>
          </cell>
          <cell r="C25">
            <v>30.4</v>
          </cell>
          <cell r="D25">
            <v>15.2</v>
          </cell>
          <cell r="E25">
            <v>61.714285714285715</v>
          </cell>
          <cell r="F25">
            <v>88</v>
          </cell>
          <cell r="G25">
            <v>35</v>
          </cell>
          <cell r="H25">
            <v>18.720000000000002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25.216666666666669</v>
          </cell>
          <cell r="C26">
            <v>32.700000000000003</v>
          </cell>
          <cell r="D26">
            <v>14.5</v>
          </cell>
          <cell r="E26">
            <v>79</v>
          </cell>
          <cell r="F26">
            <v>89</v>
          </cell>
          <cell r="G26">
            <v>65</v>
          </cell>
          <cell r="H26">
            <v>19.440000000000001</v>
          </cell>
          <cell r="I26" t="str">
            <v>N</v>
          </cell>
          <cell r="J26">
            <v>34.56</v>
          </cell>
          <cell r="K26">
            <v>0</v>
          </cell>
        </row>
        <row r="27">
          <cell r="B27">
            <v>24.8</v>
          </cell>
          <cell r="C27">
            <v>33.299999999999997</v>
          </cell>
          <cell r="D27">
            <v>13</v>
          </cell>
          <cell r="E27">
            <v>79.333333333333329</v>
          </cell>
          <cell r="F27">
            <v>89</v>
          </cell>
          <cell r="G27">
            <v>54</v>
          </cell>
          <cell r="H27">
            <v>8.2799999999999994</v>
          </cell>
          <cell r="I27" t="str">
            <v>NE</v>
          </cell>
          <cell r="J27">
            <v>19.8</v>
          </cell>
          <cell r="K27">
            <v>0</v>
          </cell>
        </row>
        <row r="28">
          <cell r="B28">
            <v>24.442857142857143</v>
          </cell>
          <cell r="C28">
            <v>30.3</v>
          </cell>
          <cell r="D28">
            <v>13.7</v>
          </cell>
          <cell r="E28">
            <v>64.2</v>
          </cell>
          <cell r="F28">
            <v>87</v>
          </cell>
          <cell r="G28">
            <v>45</v>
          </cell>
          <cell r="H28">
            <v>13.32</v>
          </cell>
          <cell r="I28" t="str">
            <v>N</v>
          </cell>
          <cell r="J28">
            <v>30.96</v>
          </cell>
          <cell r="K28">
            <v>0</v>
          </cell>
        </row>
        <row r="29">
          <cell r="B29">
            <v>17.489999999999998</v>
          </cell>
          <cell r="C29">
            <v>21.2</v>
          </cell>
          <cell r="D29">
            <v>14.5</v>
          </cell>
          <cell r="E29">
            <v>75.7</v>
          </cell>
          <cell r="F29">
            <v>85</v>
          </cell>
          <cell r="G29">
            <v>65</v>
          </cell>
          <cell r="H29">
            <v>13.32</v>
          </cell>
          <cell r="I29" t="str">
            <v>NO</v>
          </cell>
          <cell r="J29">
            <v>27.36</v>
          </cell>
          <cell r="K29">
            <v>0</v>
          </cell>
        </row>
        <row r="30">
          <cell r="B30">
            <v>20.281818181818181</v>
          </cell>
          <cell r="C30">
            <v>26.4</v>
          </cell>
          <cell r="D30">
            <v>11.8</v>
          </cell>
          <cell r="E30">
            <v>71.545454545454547</v>
          </cell>
          <cell r="F30">
            <v>91</v>
          </cell>
          <cell r="G30">
            <v>53</v>
          </cell>
          <cell r="H30">
            <v>12.24</v>
          </cell>
          <cell r="I30" t="str">
            <v>O</v>
          </cell>
          <cell r="J30">
            <v>21.240000000000002</v>
          </cell>
          <cell r="K30">
            <v>0</v>
          </cell>
        </row>
        <row r="31">
          <cell r="B31">
            <v>23.057142857142857</v>
          </cell>
          <cell r="C31">
            <v>30.9</v>
          </cell>
          <cell r="D31">
            <v>13</v>
          </cell>
          <cell r="E31">
            <v>76.400000000000006</v>
          </cell>
          <cell r="F31">
            <v>90</v>
          </cell>
          <cell r="G31">
            <v>62</v>
          </cell>
          <cell r="H31">
            <v>11.16</v>
          </cell>
          <cell r="I31" t="str">
            <v>SE</v>
          </cell>
          <cell r="J31">
            <v>19.440000000000001</v>
          </cell>
          <cell r="K31">
            <v>0</v>
          </cell>
        </row>
        <row r="32">
          <cell r="B32">
            <v>24.599999999999998</v>
          </cell>
          <cell r="C32">
            <v>31.6</v>
          </cell>
          <cell r="D32">
            <v>15.5</v>
          </cell>
          <cell r="E32">
            <v>69</v>
          </cell>
          <cell r="F32">
            <v>85</v>
          </cell>
          <cell r="G32">
            <v>48</v>
          </cell>
          <cell r="H32">
            <v>10.08</v>
          </cell>
          <cell r="I32" t="str">
            <v>S</v>
          </cell>
          <cell r="J32">
            <v>25.56</v>
          </cell>
          <cell r="K32">
            <v>0</v>
          </cell>
        </row>
        <row r="33">
          <cell r="B33">
            <v>25.314285714285713</v>
          </cell>
          <cell r="C33">
            <v>33.299999999999997</v>
          </cell>
          <cell r="D33">
            <v>11.5</v>
          </cell>
          <cell r="E33">
            <v>67</v>
          </cell>
          <cell r="F33">
            <v>87</v>
          </cell>
          <cell r="G33">
            <v>48</v>
          </cell>
          <cell r="H33">
            <v>10.44</v>
          </cell>
          <cell r="I33" t="str">
            <v>N</v>
          </cell>
          <cell r="J33">
            <v>26.64</v>
          </cell>
          <cell r="K33">
            <v>0</v>
          </cell>
        </row>
        <row r="34">
          <cell r="B34">
            <v>23.26</v>
          </cell>
          <cell r="C34">
            <v>30.5</v>
          </cell>
          <cell r="D34">
            <v>13.3</v>
          </cell>
          <cell r="E34">
            <v>74.333333333333329</v>
          </cell>
          <cell r="F34">
            <v>87</v>
          </cell>
          <cell r="G34">
            <v>51</v>
          </cell>
          <cell r="H34">
            <v>7.5600000000000005</v>
          </cell>
          <cell r="I34" t="str">
            <v>S</v>
          </cell>
          <cell r="J34">
            <v>15.840000000000002</v>
          </cell>
          <cell r="K34">
            <v>0</v>
          </cell>
        </row>
        <row r="35">
          <cell r="B35">
            <v>25.985714285714288</v>
          </cell>
          <cell r="C35">
            <v>34</v>
          </cell>
          <cell r="D35">
            <v>12.5</v>
          </cell>
          <cell r="E35">
            <v>62</v>
          </cell>
          <cell r="F35">
            <v>88</v>
          </cell>
          <cell r="G35">
            <v>48</v>
          </cell>
          <cell r="H35">
            <v>9.3600000000000012</v>
          </cell>
          <cell r="I35" t="str">
            <v>SE</v>
          </cell>
          <cell r="J35">
            <v>22.68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20.166666666666661</v>
          </cell>
          <cell r="C5">
            <v>23.9</v>
          </cell>
          <cell r="D5">
            <v>16.899999999999999</v>
          </cell>
          <cell r="E5">
            <v>82.583333333333329</v>
          </cell>
          <cell r="F5">
            <v>97</v>
          </cell>
          <cell r="G5">
            <v>61</v>
          </cell>
          <cell r="H5">
            <v>9.3600000000000012</v>
          </cell>
          <cell r="I5" t="str">
            <v>NO</v>
          </cell>
          <cell r="J5">
            <v>19.079999999999998</v>
          </cell>
          <cell r="K5">
            <v>0</v>
          </cell>
        </row>
        <row r="6">
          <cell r="B6">
            <v>18.845833333333335</v>
          </cell>
          <cell r="C6">
            <v>25.8</v>
          </cell>
          <cell r="D6">
            <v>15.3</v>
          </cell>
          <cell r="E6">
            <v>84.25</v>
          </cell>
          <cell r="F6">
            <v>97</v>
          </cell>
          <cell r="G6">
            <v>45</v>
          </cell>
          <cell r="H6">
            <v>15.48</v>
          </cell>
          <cell r="I6" t="str">
            <v>NO</v>
          </cell>
          <cell r="J6">
            <v>50.4</v>
          </cell>
          <cell r="K6">
            <v>0.2</v>
          </cell>
        </row>
        <row r="7">
          <cell r="B7">
            <v>18.650000000000002</v>
          </cell>
          <cell r="C7">
            <v>21.5</v>
          </cell>
          <cell r="D7">
            <v>15.2</v>
          </cell>
          <cell r="E7">
            <v>85.541666666666671</v>
          </cell>
          <cell r="F7">
            <v>97</v>
          </cell>
          <cell r="G7">
            <v>71</v>
          </cell>
          <cell r="H7">
            <v>13.32</v>
          </cell>
          <cell r="I7" t="str">
            <v>SO</v>
          </cell>
          <cell r="J7">
            <v>32.4</v>
          </cell>
          <cell r="K7">
            <v>12.2</v>
          </cell>
        </row>
        <row r="8">
          <cell r="B8">
            <v>14.02083333333333</v>
          </cell>
          <cell r="C8">
            <v>15.9</v>
          </cell>
          <cell r="D8">
            <v>10.6</v>
          </cell>
          <cell r="E8">
            <v>93.541666666666671</v>
          </cell>
          <cell r="F8">
            <v>96</v>
          </cell>
          <cell r="G8">
            <v>88</v>
          </cell>
          <cell r="H8">
            <v>13.68</v>
          </cell>
          <cell r="I8" t="str">
            <v>SO</v>
          </cell>
          <cell r="J8">
            <v>40.32</v>
          </cell>
          <cell r="K8">
            <v>4.8000000000000007</v>
          </cell>
        </row>
        <row r="9">
          <cell r="B9">
            <v>10.4375</v>
          </cell>
          <cell r="C9">
            <v>15.8</v>
          </cell>
          <cell r="D9">
            <v>6</v>
          </cell>
          <cell r="E9">
            <v>66.166666666666671</v>
          </cell>
          <cell r="F9">
            <v>92</v>
          </cell>
          <cell r="G9">
            <v>37</v>
          </cell>
          <cell r="H9">
            <v>16.559999999999999</v>
          </cell>
          <cell r="I9" t="str">
            <v>SO</v>
          </cell>
          <cell r="J9">
            <v>41.4</v>
          </cell>
          <cell r="K9">
            <v>0.2</v>
          </cell>
        </row>
        <row r="10">
          <cell r="B10">
            <v>7.104166666666667</v>
          </cell>
          <cell r="C10">
            <v>13.7</v>
          </cell>
          <cell r="D10">
            <v>1.6</v>
          </cell>
          <cell r="E10">
            <v>53.25</v>
          </cell>
          <cell r="F10">
            <v>75</v>
          </cell>
          <cell r="G10">
            <v>23</v>
          </cell>
          <cell r="H10">
            <v>10.8</v>
          </cell>
          <cell r="I10" t="str">
            <v>SO</v>
          </cell>
          <cell r="J10">
            <v>26.28</v>
          </cell>
          <cell r="K10">
            <v>0</v>
          </cell>
        </row>
        <row r="11">
          <cell r="B11">
            <v>9.1541666666666668</v>
          </cell>
          <cell r="C11">
            <v>18.100000000000001</v>
          </cell>
          <cell r="D11">
            <v>2.2000000000000002</v>
          </cell>
          <cell r="E11">
            <v>50</v>
          </cell>
          <cell r="F11">
            <v>78</v>
          </cell>
          <cell r="G11">
            <v>24</v>
          </cell>
          <cell r="H11">
            <v>18</v>
          </cell>
          <cell r="I11" t="str">
            <v>NO</v>
          </cell>
          <cell r="J11">
            <v>38.159999999999997</v>
          </cell>
          <cell r="K11">
            <v>0</v>
          </cell>
        </row>
        <row r="12">
          <cell r="B12">
            <v>11.737500000000002</v>
          </cell>
          <cell r="C12">
            <v>21.2</v>
          </cell>
          <cell r="D12">
            <v>5.9</v>
          </cell>
          <cell r="E12">
            <v>61.416666666666664</v>
          </cell>
          <cell r="F12">
            <v>80</v>
          </cell>
          <cell r="G12">
            <v>31</v>
          </cell>
          <cell r="H12">
            <v>23.040000000000003</v>
          </cell>
          <cell r="I12" t="str">
            <v>NO</v>
          </cell>
          <cell r="J12">
            <v>43.2</v>
          </cell>
          <cell r="K12">
            <v>0</v>
          </cell>
        </row>
        <row r="13">
          <cell r="B13">
            <v>14.920833333333333</v>
          </cell>
          <cell r="C13">
            <v>24.8</v>
          </cell>
          <cell r="D13">
            <v>8.5</v>
          </cell>
          <cell r="E13">
            <v>59.791666666666664</v>
          </cell>
          <cell r="F13">
            <v>81</v>
          </cell>
          <cell r="G13">
            <v>31</v>
          </cell>
          <cell r="H13">
            <v>18.36</v>
          </cell>
          <cell r="I13" t="str">
            <v>NO</v>
          </cell>
          <cell r="J13">
            <v>36.36</v>
          </cell>
          <cell r="K13">
            <v>0</v>
          </cell>
        </row>
        <row r="14">
          <cell r="B14">
            <v>18.841666666666669</v>
          </cell>
          <cell r="C14">
            <v>28</v>
          </cell>
          <cell r="D14">
            <v>12.5</v>
          </cell>
          <cell r="E14">
            <v>53.958333333333336</v>
          </cell>
          <cell r="F14">
            <v>78</v>
          </cell>
          <cell r="G14">
            <v>23</v>
          </cell>
          <cell r="H14">
            <v>14.04</v>
          </cell>
          <cell r="I14" t="str">
            <v>NO</v>
          </cell>
          <cell r="J14">
            <v>23.400000000000002</v>
          </cell>
          <cell r="K14">
            <v>0</v>
          </cell>
        </row>
        <row r="15">
          <cell r="B15">
            <v>20.445833333333329</v>
          </cell>
          <cell r="C15">
            <v>27.5</v>
          </cell>
          <cell r="D15">
            <v>15.1</v>
          </cell>
          <cell r="E15">
            <v>47.708333333333336</v>
          </cell>
          <cell r="F15">
            <v>60</v>
          </cell>
          <cell r="G15">
            <v>29</v>
          </cell>
          <cell r="H15">
            <v>15.840000000000002</v>
          </cell>
          <cell r="I15" t="str">
            <v>NO</v>
          </cell>
          <cell r="J15">
            <v>30.96</v>
          </cell>
          <cell r="K15">
            <v>0</v>
          </cell>
        </row>
        <row r="16">
          <cell r="B16">
            <v>19.650000000000002</v>
          </cell>
          <cell r="C16">
            <v>27.5</v>
          </cell>
          <cell r="D16">
            <v>13.3</v>
          </cell>
          <cell r="E16">
            <v>54.25</v>
          </cell>
          <cell r="F16">
            <v>75</v>
          </cell>
          <cell r="G16">
            <v>31</v>
          </cell>
          <cell r="H16">
            <v>16.920000000000002</v>
          </cell>
          <cell r="I16" t="str">
            <v>NO</v>
          </cell>
          <cell r="J16">
            <v>28.8</v>
          </cell>
          <cell r="K16">
            <v>0</v>
          </cell>
        </row>
        <row r="17">
          <cell r="B17">
            <v>20.445833333333336</v>
          </cell>
          <cell r="C17">
            <v>28.7</v>
          </cell>
          <cell r="D17">
            <v>14.4</v>
          </cell>
          <cell r="E17">
            <v>52.416666666666664</v>
          </cell>
          <cell r="F17">
            <v>73</v>
          </cell>
          <cell r="G17">
            <v>29</v>
          </cell>
          <cell r="H17">
            <v>13.32</v>
          </cell>
          <cell r="I17" t="str">
            <v>NO</v>
          </cell>
          <cell r="J17">
            <v>30.6</v>
          </cell>
          <cell r="K17">
            <v>0</v>
          </cell>
        </row>
        <row r="18">
          <cell r="B18">
            <v>23.912500000000005</v>
          </cell>
          <cell r="C18">
            <v>29.4</v>
          </cell>
          <cell r="D18">
            <v>17.7</v>
          </cell>
          <cell r="E18">
            <v>41.875</v>
          </cell>
          <cell r="F18">
            <v>64</v>
          </cell>
          <cell r="G18">
            <v>25</v>
          </cell>
          <cell r="H18">
            <v>13.32</v>
          </cell>
          <cell r="I18" t="str">
            <v>NO</v>
          </cell>
          <cell r="J18">
            <v>37.440000000000005</v>
          </cell>
          <cell r="K18">
            <v>0</v>
          </cell>
        </row>
        <row r="19">
          <cell r="B19">
            <v>18.808333333333334</v>
          </cell>
          <cell r="C19">
            <v>23.2</v>
          </cell>
          <cell r="D19">
            <v>16.3</v>
          </cell>
          <cell r="E19">
            <v>73.708333333333329</v>
          </cell>
          <cell r="F19">
            <v>96</v>
          </cell>
          <cell r="G19">
            <v>47</v>
          </cell>
          <cell r="H19">
            <v>10.08</v>
          </cell>
          <cell r="I19" t="str">
            <v>NO</v>
          </cell>
          <cell r="J19">
            <v>26.28</v>
          </cell>
          <cell r="K19">
            <v>7.8000000000000007</v>
          </cell>
        </row>
        <row r="20">
          <cell r="B20">
            <v>16.3</v>
          </cell>
          <cell r="C20">
            <v>21.2</v>
          </cell>
          <cell r="D20">
            <v>11.8</v>
          </cell>
          <cell r="E20">
            <v>70.458333333333329</v>
          </cell>
          <cell r="F20">
            <v>96</v>
          </cell>
          <cell r="G20">
            <v>33</v>
          </cell>
          <cell r="H20">
            <v>14.76</v>
          </cell>
          <cell r="I20" t="str">
            <v>SO</v>
          </cell>
          <cell r="J20">
            <v>32.04</v>
          </cell>
          <cell r="K20">
            <v>0.2</v>
          </cell>
        </row>
        <row r="21">
          <cell r="B21">
            <v>13.808333333333335</v>
          </cell>
          <cell r="C21">
            <v>21.3</v>
          </cell>
          <cell r="D21">
            <v>8.6</v>
          </cell>
          <cell r="E21">
            <v>66.541666666666671</v>
          </cell>
          <cell r="F21">
            <v>82</v>
          </cell>
          <cell r="G21">
            <v>48</v>
          </cell>
          <cell r="H21">
            <v>21.6</v>
          </cell>
          <cell r="I21" t="str">
            <v>NO</v>
          </cell>
          <cell r="J21">
            <v>40.680000000000007</v>
          </cell>
          <cell r="K21">
            <v>0</v>
          </cell>
        </row>
        <row r="22">
          <cell r="B22">
            <v>14.304166666666667</v>
          </cell>
          <cell r="C22">
            <v>20.100000000000001</v>
          </cell>
          <cell r="D22">
            <v>9.8000000000000007</v>
          </cell>
          <cell r="E22">
            <v>72.958333333333329</v>
          </cell>
          <cell r="F22">
            <v>90</v>
          </cell>
          <cell r="G22">
            <v>53</v>
          </cell>
          <cell r="H22">
            <v>27</v>
          </cell>
          <cell r="I22" t="str">
            <v>NO</v>
          </cell>
          <cell r="J22">
            <v>48.6</v>
          </cell>
          <cell r="K22">
            <v>0</v>
          </cell>
        </row>
        <row r="23">
          <cell r="B23">
            <v>15.466666666666667</v>
          </cell>
          <cell r="C23">
            <v>20.2</v>
          </cell>
          <cell r="D23">
            <v>12.1</v>
          </cell>
          <cell r="E23">
            <v>76.875</v>
          </cell>
          <cell r="F23">
            <v>92</v>
          </cell>
          <cell r="G23">
            <v>54</v>
          </cell>
          <cell r="H23">
            <v>15.840000000000002</v>
          </cell>
          <cell r="I23" t="str">
            <v>NO</v>
          </cell>
          <cell r="J23">
            <v>32.4</v>
          </cell>
          <cell r="K23">
            <v>1.2</v>
          </cell>
        </row>
        <row r="24">
          <cell r="B24">
            <v>18.208333333333332</v>
          </cell>
          <cell r="C24">
            <v>27.5</v>
          </cell>
          <cell r="D24">
            <v>12.6</v>
          </cell>
          <cell r="E24">
            <v>75.083333333333329</v>
          </cell>
          <cell r="F24">
            <v>94</v>
          </cell>
          <cell r="G24">
            <v>41</v>
          </cell>
          <cell r="H24">
            <v>18.36</v>
          </cell>
          <cell r="I24" t="str">
            <v>NO</v>
          </cell>
          <cell r="J24">
            <v>35.28</v>
          </cell>
          <cell r="K24">
            <v>0</v>
          </cell>
        </row>
        <row r="25">
          <cell r="B25">
            <v>19.24583333333333</v>
          </cell>
          <cell r="C25">
            <v>27.1</v>
          </cell>
          <cell r="D25">
            <v>14</v>
          </cell>
          <cell r="E25">
            <v>67.208333333333329</v>
          </cell>
          <cell r="F25">
            <v>87</v>
          </cell>
          <cell r="G25">
            <v>37</v>
          </cell>
          <cell r="H25">
            <v>20.88</v>
          </cell>
          <cell r="I25" t="str">
            <v>NO</v>
          </cell>
          <cell r="J25">
            <v>46.080000000000005</v>
          </cell>
          <cell r="K25">
            <v>0</v>
          </cell>
        </row>
        <row r="26">
          <cell r="B26">
            <v>21.637499999999999</v>
          </cell>
          <cell r="C26">
            <v>28.3</v>
          </cell>
          <cell r="D26">
            <v>15.5</v>
          </cell>
          <cell r="E26">
            <v>52.083333333333336</v>
          </cell>
          <cell r="F26">
            <v>72</v>
          </cell>
          <cell r="G26">
            <v>36</v>
          </cell>
          <cell r="H26">
            <v>23.759999999999998</v>
          </cell>
          <cell r="I26" t="str">
            <v>NO</v>
          </cell>
          <cell r="J26">
            <v>50.76</v>
          </cell>
          <cell r="K26">
            <v>0</v>
          </cell>
        </row>
        <row r="27">
          <cell r="B27">
            <v>21.770833333333332</v>
          </cell>
          <cell r="C27">
            <v>29.6</v>
          </cell>
          <cell r="D27">
            <v>15.5</v>
          </cell>
          <cell r="E27">
            <v>60.75</v>
          </cell>
          <cell r="F27">
            <v>84</v>
          </cell>
          <cell r="G27">
            <v>34</v>
          </cell>
          <cell r="H27">
            <v>16.559999999999999</v>
          </cell>
          <cell r="I27" t="str">
            <v>NO</v>
          </cell>
          <cell r="J27">
            <v>33.480000000000004</v>
          </cell>
          <cell r="K27">
            <v>0</v>
          </cell>
        </row>
        <row r="28">
          <cell r="B28">
            <v>14.29166666666667</v>
          </cell>
          <cell r="C28">
            <v>24.5</v>
          </cell>
          <cell r="D28">
            <v>9.5</v>
          </cell>
          <cell r="E28">
            <v>92.208333333333329</v>
          </cell>
          <cell r="F28">
            <v>97</v>
          </cell>
          <cell r="G28">
            <v>49</v>
          </cell>
          <cell r="H28">
            <v>14.4</v>
          </cell>
          <cell r="I28" t="str">
            <v>SO</v>
          </cell>
          <cell r="J28">
            <v>29.52</v>
          </cell>
          <cell r="K28">
            <v>0.4</v>
          </cell>
        </row>
        <row r="29">
          <cell r="B29">
            <v>9.6416666666666657</v>
          </cell>
          <cell r="C29">
            <v>12.1</v>
          </cell>
          <cell r="D29">
            <v>8.4</v>
          </cell>
          <cell r="E29">
            <v>97</v>
          </cell>
          <cell r="F29">
            <v>98</v>
          </cell>
          <cell r="G29">
            <v>97</v>
          </cell>
          <cell r="H29">
            <v>16.2</v>
          </cell>
          <cell r="I29" t="str">
            <v>SO</v>
          </cell>
          <cell r="J29">
            <v>28.8</v>
          </cell>
          <cell r="K29">
            <v>0.4</v>
          </cell>
        </row>
        <row r="30">
          <cell r="B30">
            <v>9.4375</v>
          </cell>
          <cell r="C30">
            <v>12</v>
          </cell>
          <cell r="D30">
            <v>8.1</v>
          </cell>
          <cell r="E30">
            <v>96.541666666666671</v>
          </cell>
          <cell r="F30">
            <v>98</v>
          </cell>
          <cell r="G30">
            <v>88</v>
          </cell>
          <cell r="H30">
            <v>13.32</v>
          </cell>
          <cell r="I30" t="str">
            <v>SO</v>
          </cell>
          <cell r="J30">
            <v>25.2</v>
          </cell>
          <cell r="K30">
            <v>1.4</v>
          </cell>
        </row>
        <row r="31">
          <cell r="B31">
            <v>10.925000000000002</v>
          </cell>
          <cell r="C31">
            <v>19.2</v>
          </cell>
          <cell r="D31">
            <v>7.1</v>
          </cell>
          <cell r="E31">
            <v>84.125</v>
          </cell>
          <cell r="F31">
            <v>98</v>
          </cell>
          <cell r="G31">
            <v>54</v>
          </cell>
          <cell r="H31">
            <v>9.3600000000000012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15.566666666666668</v>
          </cell>
          <cell r="C32">
            <v>26.8</v>
          </cell>
          <cell r="D32">
            <v>8.4</v>
          </cell>
          <cell r="E32">
            <v>69.333333333333329</v>
          </cell>
          <cell r="F32">
            <v>89</v>
          </cell>
          <cell r="G32">
            <v>35</v>
          </cell>
          <cell r="H32">
            <v>15.840000000000002</v>
          </cell>
          <cell r="I32" t="str">
            <v>NO</v>
          </cell>
          <cell r="J32">
            <v>28.08</v>
          </cell>
          <cell r="K32">
            <v>0</v>
          </cell>
        </row>
        <row r="33">
          <cell r="B33">
            <v>19.995833333333334</v>
          </cell>
          <cell r="C33">
            <v>27.6</v>
          </cell>
          <cell r="D33">
            <v>14.4</v>
          </cell>
          <cell r="E33">
            <v>59.041666666666664</v>
          </cell>
          <cell r="F33">
            <v>79</v>
          </cell>
          <cell r="G33">
            <v>32</v>
          </cell>
          <cell r="H33">
            <v>17.28</v>
          </cell>
          <cell r="I33" t="str">
            <v>NO</v>
          </cell>
          <cell r="J33">
            <v>34.56</v>
          </cell>
          <cell r="K33">
            <v>0</v>
          </cell>
        </row>
        <row r="34">
          <cell r="B34">
            <v>22.587500000000006</v>
          </cell>
          <cell r="C34">
            <v>29</v>
          </cell>
          <cell r="D34">
            <v>17</v>
          </cell>
          <cell r="E34">
            <v>48.166666666666664</v>
          </cell>
          <cell r="F34">
            <v>63</v>
          </cell>
          <cell r="G34">
            <v>31</v>
          </cell>
          <cell r="H34">
            <v>10.8</v>
          </cell>
          <cell r="I34" t="str">
            <v>NO</v>
          </cell>
          <cell r="J34">
            <v>28.8</v>
          </cell>
          <cell r="K34">
            <v>0</v>
          </cell>
        </row>
        <row r="35">
          <cell r="B35">
            <v>22.120833333333337</v>
          </cell>
          <cell r="C35">
            <v>28.4</v>
          </cell>
          <cell r="D35">
            <v>17.2</v>
          </cell>
          <cell r="E35">
            <v>52.791666666666664</v>
          </cell>
          <cell r="F35">
            <v>70</v>
          </cell>
          <cell r="G35">
            <v>32</v>
          </cell>
          <cell r="H35">
            <v>14.04</v>
          </cell>
          <cell r="I35" t="str">
            <v>NO</v>
          </cell>
          <cell r="J35">
            <v>31.680000000000003</v>
          </cell>
          <cell r="K35">
            <v>0</v>
          </cell>
        </row>
        <row r="36">
          <cell r="I36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19.416666666666661</v>
          </cell>
          <cell r="C5">
            <v>28.2</v>
          </cell>
          <cell r="D5">
            <v>15.8</v>
          </cell>
          <cell r="E5">
            <v>88.166666666666671</v>
          </cell>
          <cell r="F5">
            <v>95</v>
          </cell>
          <cell r="G5">
            <v>63</v>
          </cell>
          <cell r="H5">
            <v>6.12</v>
          </cell>
          <cell r="I5" t="str">
            <v>SO</v>
          </cell>
          <cell r="J5">
            <v>22.32</v>
          </cell>
          <cell r="K5">
            <v>0.4</v>
          </cell>
        </row>
        <row r="6">
          <cell r="B6">
            <v>18.241666666666667</v>
          </cell>
          <cell r="C6">
            <v>25.5</v>
          </cell>
          <cell r="D6">
            <v>14.8</v>
          </cell>
          <cell r="E6">
            <v>83.833333333333329</v>
          </cell>
          <cell r="F6">
            <v>94</v>
          </cell>
          <cell r="G6">
            <v>60</v>
          </cell>
          <cell r="H6">
            <v>9.3600000000000012</v>
          </cell>
          <cell r="I6" t="str">
            <v>N</v>
          </cell>
          <cell r="J6">
            <v>28.08</v>
          </cell>
          <cell r="K6">
            <v>0</v>
          </cell>
        </row>
        <row r="7">
          <cell r="B7">
            <v>18.837500000000002</v>
          </cell>
          <cell r="C7">
            <v>22.2</v>
          </cell>
          <cell r="D7">
            <v>16.3</v>
          </cell>
          <cell r="E7">
            <v>89.416666666666671</v>
          </cell>
          <cell r="F7">
            <v>95</v>
          </cell>
          <cell r="G7">
            <v>73</v>
          </cell>
          <cell r="H7">
            <v>14.04</v>
          </cell>
          <cell r="I7" t="str">
            <v>S</v>
          </cell>
          <cell r="J7">
            <v>34.56</v>
          </cell>
          <cell r="K7">
            <v>7.3999999999999995</v>
          </cell>
        </row>
        <row r="8">
          <cell r="B8">
            <v>14.308333333333335</v>
          </cell>
          <cell r="C8">
            <v>16.3</v>
          </cell>
          <cell r="D8">
            <v>11.8</v>
          </cell>
          <cell r="E8">
            <v>92.875</v>
          </cell>
          <cell r="F8">
            <v>95</v>
          </cell>
          <cell r="G8">
            <v>86</v>
          </cell>
          <cell r="H8">
            <v>12.24</v>
          </cell>
          <cell r="I8" t="str">
            <v>S</v>
          </cell>
          <cell r="J8">
            <v>33.480000000000004</v>
          </cell>
          <cell r="K8">
            <v>4.2000000000000011</v>
          </cell>
        </row>
        <row r="9">
          <cell r="B9">
            <v>14.174999999999999</v>
          </cell>
          <cell r="C9">
            <v>19.2</v>
          </cell>
          <cell r="D9">
            <v>11</v>
          </cell>
          <cell r="E9">
            <v>65.916666666666671</v>
          </cell>
          <cell r="F9">
            <v>93</v>
          </cell>
          <cell r="G9">
            <v>33</v>
          </cell>
          <cell r="H9">
            <v>23.400000000000002</v>
          </cell>
          <cell r="I9" t="str">
            <v>S</v>
          </cell>
          <cell r="J9">
            <v>44.28</v>
          </cell>
          <cell r="K9">
            <v>3</v>
          </cell>
        </row>
        <row r="10">
          <cell r="B10">
            <v>12.164705882352941</v>
          </cell>
          <cell r="C10">
            <v>16.399999999999999</v>
          </cell>
          <cell r="D10">
            <v>6.8</v>
          </cell>
          <cell r="E10">
            <v>54.882352941176471</v>
          </cell>
          <cell r="F10">
            <v>85</v>
          </cell>
          <cell r="G10">
            <v>26</v>
          </cell>
          <cell r="H10">
            <v>13.32</v>
          </cell>
          <cell r="I10" t="str">
            <v>S</v>
          </cell>
          <cell r="J10">
            <v>24.840000000000003</v>
          </cell>
          <cell r="K10">
            <v>0</v>
          </cell>
        </row>
        <row r="11">
          <cell r="B11">
            <v>14.83076923076923</v>
          </cell>
          <cell r="C11">
            <v>21</v>
          </cell>
          <cell r="D11">
            <v>7</v>
          </cell>
          <cell r="E11">
            <v>46.846153846153847</v>
          </cell>
          <cell r="F11">
            <v>80</v>
          </cell>
          <cell r="G11">
            <v>22</v>
          </cell>
          <cell r="H11">
            <v>9</v>
          </cell>
          <cell r="I11" t="str">
            <v>SO</v>
          </cell>
          <cell r="J11">
            <v>24.48</v>
          </cell>
          <cell r="K11">
            <v>0</v>
          </cell>
        </row>
        <row r="12">
          <cell r="B12">
            <v>16.483333333333334</v>
          </cell>
          <cell r="C12">
            <v>25.8</v>
          </cell>
          <cell r="D12">
            <v>6.4</v>
          </cell>
          <cell r="E12">
            <v>59.388888888888886</v>
          </cell>
          <cell r="F12">
            <v>91</v>
          </cell>
          <cell r="G12">
            <v>24</v>
          </cell>
          <cell r="H12">
            <v>6.48</v>
          </cell>
          <cell r="I12" t="str">
            <v>NE</v>
          </cell>
          <cell r="J12">
            <v>18</v>
          </cell>
          <cell r="K12">
            <v>0.60000000000000009</v>
          </cell>
        </row>
        <row r="13">
          <cell r="B13">
            <v>18.891666666666669</v>
          </cell>
          <cell r="C13">
            <v>30.4</v>
          </cell>
          <cell r="D13">
            <v>10.199999999999999</v>
          </cell>
          <cell r="E13">
            <v>62.291666666666664</v>
          </cell>
          <cell r="F13">
            <v>91</v>
          </cell>
          <cell r="G13">
            <v>24</v>
          </cell>
          <cell r="H13">
            <v>9</v>
          </cell>
          <cell r="I13" t="str">
            <v>NE</v>
          </cell>
          <cell r="J13">
            <v>24.840000000000003</v>
          </cell>
          <cell r="K13">
            <v>1.4</v>
          </cell>
        </row>
        <row r="14">
          <cell r="B14">
            <v>21.479166666666671</v>
          </cell>
          <cell r="C14">
            <v>32.1</v>
          </cell>
          <cell r="D14">
            <v>11.8</v>
          </cell>
          <cell r="E14">
            <v>59.833333333333336</v>
          </cell>
          <cell r="F14">
            <v>90</v>
          </cell>
          <cell r="G14">
            <v>26</v>
          </cell>
          <cell r="H14">
            <v>8.64</v>
          </cell>
          <cell r="I14" t="str">
            <v>N</v>
          </cell>
          <cell r="J14">
            <v>23.040000000000003</v>
          </cell>
          <cell r="K14">
            <v>1.2</v>
          </cell>
        </row>
        <row r="15">
          <cell r="B15">
            <v>22.620833333333337</v>
          </cell>
          <cell r="C15">
            <v>32.9</v>
          </cell>
          <cell r="D15">
            <v>14.4</v>
          </cell>
          <cell r="E15">
            <v>58.25</v>
          </cell>
          <cell r="F15">
            <v>87</v>
          </cell>
          <cell r="G15">
            <v>26</v>
          </cell>
          <cell r="H15">
            <v>10.44</v>
          </cell>
          <cell r="I15" t="str">
            <v>N</v>
          </cell>
          <cell r="J15">
            <v>25.2</v>
          </cell>
          <cell r="K15">
            <v>0.2</v>
          </cell>
        </row>
        <row r="16">
          <cell r="B16">
            <v>24.445833333333336</v>
          </cell>
          <cell r="C16">
            <v>32.1</v>
          </cell>
          <cell r="D16">
            <v>15.3</v>
          </cell>
          <cell r="E16">
            <v>50.041666666666664</v>
          </cell>
          <cell r="F16">
            <v>84</v>
          </cell>
          <cell r="G16">
            <v>28</v>
          </cell>
          <cell r="H16">
            <v>14.4</v>
          </cell>
          <cell r="I16" t="str">
            <v>N</v>
          </cell>
          <cell r="J16">
            <v>38.159999999999997</v>
          </cell>
          <cell r="K16">
            <v>0</v>
          </cell>
        </row>
        <row r="17">
          <cell r="B17">
            <v>24.595833333333335</v>
          </cell>
          <cell r="C17">
            <v>30.7</v>
          </cell>
          <cell r="D17">
            <v>21.2</v>
          </cell>
          <cell r="E17">
            <v>54.75</v>
          </cell>
          <cell r="F17">
            <v>78</v>
          </cell>
          <cell r="G17">
            <v>33</v>
          </cell>
          <cell r="H17">
            <v>9</v>
          </cell>
          <cell r="I17" t="str">
            <v>N</v>
          </cell>
          <cell r="J17">
            <v>21.6</v>
          </cell>
          <cell r="K17">
            <v>0</v>
          </cell>
        </row>
        <row r="18">
          <cell r="B18">
            <v>22.941666666666674</v>
          </cell>
          <cell r="C18">
            <v>31.1</v>
          </cell>
          <cell r="D18">
            <v>19.100000000000001</v>
          </cell>
          <cell r="E18">
            <v>68.083333333333329</v>
          </cell>
          <cell r="F18">
            <v>84</v>
          </cell>
          <cell r="G18">
            <v>41</v>
          </cell>
          <cell r="H18">
            <v>5.04</v>
          </cell>
          <cell r="I18" t="str">
            <v>N</v>
          </cell>
          <cell r="J18">
            <v>12.96</v>
          </cell>
          <cell r="K18">
            <v>0</v>
          </cell>
        </row>
        <row r="19">
          <cell r="B19">
            <v>21.637500000000003</v>
          </cell>
          <cell r="C19">
            <v>24.6</v>
          </cell>
          <cell r="D19">
            <v>20</v>
          </cell>
          <cell r="E19">
            <v>84.708333333333329</v>
          </cell>
          <cell r="F19">
            <v>94</v>
          </cell>
          <cell r="G19">
            <v>68</v>
          </cell>
          <cell r="H19">
            <v>11.16</v>
          </cell>
          <cell r="I19" t="str">
            <v>S</v>
          </cell>
          <cell r="J19">
            <v>28.08</v>
          </cell>
          <cell r="K19">
            <v>10.4</v>
          </cell>
        </row>
        <row r="20">
          <cell r="B20">
            <v>19.004166666666666</v>
          </cell>
          <cell r="C20">
            <v>23.8</v>
          </cell>
          <cell r="D20">
            <v>13</v>
          </cell>
          <cell r="E20">
            <v>75.791666666666671</v>
          </cell>
          <cell r="F20">
            <v>94</v>
          </cell>
          <cell r="G20">
            <v>39</v>
          </cell>
          <cell r="H20">
            <v>10.44</v>
          </cell>
          <cell r="I20" t="str">
            <v>S</v>
          </cell>
          <cell r="J20">
            <v>26.64</v>
          </cell>
          <cell r="K20">
            <v>7.6000000000000005</v>
          </cell>
        </row>
        <row r="21">
          <cell r="B21">
            <v>18.883333333333329</v>
          </cell>
          <cell r="C21">
            <v>27.3</v>
          </cell>
          <cell r="D21">
            <v>13</v>
          </cell>
          <cell r="E21">
            <v>64.25</v>
          </cell>
          <cell r="F21">
            <v>84</v>
          </cell>
          <cell r="G21">
            <v>36</v>
          </cell>
          <cell r="H21">
            <v>5.7600000000000007</v>
          </cell>
          <cell r="I21" t="str">
            <v>SE</v>
          </cell>
          <cell r="J21">
            <v>16.559999999999999</v>
          </cell>
          <cell r="K21">
            <v>0</v>
          </cell>
        </row>
        <row r="22">
          <cell r="B22">
            <v>20.591666666666665</v>
          </cell>
          <cell r="C22">
            <v>28.2</v>
          </cell>
          <cell r="D22">
            <v>14.9</v>
          </cell>
          <cell r="E22">
            <v>74.291666666666671</v>
          </cell>
          <cell r="F22">
            <v>92</v>
          </cell>
          <cell r="G22">
            <v>46</v>
          </cell>
          <cell r="H22">
            <v>5.7600000000000007</v>
          </cell>
          <cell r="I22" t="str">
            <v>NE</v>
          </cell>
          <cell r="J22">
            <v>19.440000000000001</v>
          </cell>
          <cell r="K22">
            <v>0</v>
          </cell>
        </row>
        <row r="23">
          <cell r="B23">
            <v>19.537499999999998</v>
          </cell>
          <cell r="C23">
            <v>22.3</v>
          </cell>
          <cell r="D23">
            <v>16.899999999999999</v>
          </cell>
          <cell r="E23">
            <v>84.291666666666671</v>
          </cell>
          <cell r="F23">
            <v>94</v>
          </cell>
          <cell r="G23">
            <v>70</v>
          </cell>
          <cell r="H23">
            <v>15.120000000000001</v>
          </cell>
          <cell r="I23" t="str">
            <v>L</v>
          </cell>
          <cell r="J23">
            <v>34.200000000000003</v>
          </cell>
          <cell r="K23">
            <v>0</v>
          </cell>
        </row>
        <row r="24">
          <cell r="B24">
            <v>21.704166666666666</v>
          </cell>
          <cell r="C24">
            <v>31.8</v>
          </cell>
          <cell r="D24">
            <v>14.9</v>
          </cell>
          <cell r="E24">
            <v>75.291666666666671</v>
          </cell>
          <cell r="F24">
            <v>95</v>
          </cell>
          <cell r="G24">
            <v>41</v>
          </cell>
          <cell r="H24">
            <v>10.44</v>
          </cell>
          <cell r="I24" t="str">
            <v>N</v>
          </cell>
          <cell r="J24">
            <v>28.8</v>
          </cell>
          <cell r="K24">
            <v>0</v>
          </cell>
        </row>
        <row r="25">
          <cell r="B25">
            <v>25.824999999999999</v>
          </cell>
          <cell r="C25">
            <v>31.7</v>
          </cell>
          <cell r="D25">
            <v>21.5</v>
          </cell>
          <cell r="E25">
            <v>56.625</v>
          </cell>
          <cell r="F25">
            <v>74</v>
          </cell>
          <cell r="G25">
            <v>36</v>
          </cell>
          <cell r="H25">
            <v>20.88</v>
          </cell>
          <cell r="I25" t="str">
            <v>N</v>
          </cell>
          <cell r="J25">
            <v>53.28</v>
          </cell>
          <cell r="K25">
            <v>0</v>
          </cell>
        </row>
        <row r="26">
          <cell r="B26">
            <v>27.05</v>
          </cell>
          <cell r="C26">
            <v>31.9</v>
          </cell>
          <cell r="D26">
            <v>23.6</v>
          </cell>
          <cell r="E26">
            <v>46.166666666666664</v>
          </cell>
          <cell r="F26">
            <v>53</v>
          </cell>
          <cell r="G26">
            <v>38</v>
          </cell>
          <cell r="H26">
            <v>19.440000000000001</v>
          </cell>
          <cell r="I26" t="str">
            <v>N</v>
          </cell>
          <cell r="J26">
            <v>59.760000000000005</v>
          </cell>
          <cell r="K26">
            <v>0</v>
          </cell>
        </row>
        <row r="27">
          <cell r="B27">
            <v>21.916666666666668</v>
          </cell>
          <cell r="C27">
            <v>27</v>
          </cell>
          <cell r="D27">
            <v>17.2</v>
          </cell>
          <cell r="E27">
            <v>66.5</v>
          </cell>
          <cell r="F27">
            <v>85</v>
          </cell>
          <cell r="G27">
            <v>52</v>
          </cell>
          <cell r="H27">
            <v>8.64</v>
          </cell>
          <cell r="I27" t="str">
            <v>O</v>
          </cell>
          <cell r="J27">
            <v>22.32</v>
          </cell>
          <cell r="K27">
            <v>0</v>
          </cell>
        </row>
        <row r="28">
          <cell r="B28">
            <v>13.4625</v>
          </cell>
          <cell r="C28">
            <v>19.399999999999999</v>
          </cell>
          <cell r="D28">
            <v>11.7</v>
          </cell>
          <cell r="E28">
            <v>75.5</v>
          </cell>
          <cell r="F28">
            <v>81</v>
          </cell>
          <cell r="G28">
            <v>66</v>
          </cell>
          <cell r="H28">
            <v>11.16</v>
          </cell>
          <cell r="I28" t="str">
            <v>SO</v>
          </cell>
          <cell r="J28">
            <v>33.119999999999997</v>
          </cell>
          <cell r="K28">
            <v>0</v>
          </cell>
        </row>
        <row r="29">
          <cell r="B29">
            <v>10.881818181818183</v>
          </cell>
          <cell r="C29">
            <v>12.3</v>
          </cell>
          <cell r="D29">
            <v>9.5</v>
          </cell>
          <cell r="E29">
            <v>83.318181818181813</v>
          </cell>
          <cell r="F29">
            <v>91</v>
          </cell>
          <cell r="G29">
            <v>76</v>
          </cell>
          <cell r="H29">
            <v>7.2</v>
          </cell>
          <cell r="I29" t="str">
            <v>SO</v>
          </cell>
          <cell r="J29">
            <v>23.040000000000003</v>
          </cell>
          <cell r="K29">
            <v>0</v>
          </cell>
        </row>
        <row r="30">
          <cell r="B30">
            <v>11.558333333333332</v>
          </cell>
          <cell r="C30">
            <v>14.7</v>
          </cell>
          <cell r="D30">
            <v>9.9</v>
          </cell>
          <cell r="E30">
            <v>80.916666666666671</v>
          </cell>
          <cell r="F30">
            <v>89</v>
          </cell>
          <cell r="G30">
            <v>68</v>
          </cell>
          <cell r="H30">
            <v>10.8</v>
          </cell>
          <cell r="I30" t="str">
            <v>S</v>
          </cell>
          <cell r="J30">
            <v>21.96</v>
          </cell>
          <cell r="K30">
            <v>0</v>
          </cell>
        </row>
        <row r="31">
          <cell r="B31">
            <v>12.747826086956518</v>
          </cell>
          <cell r="C31">
            <v>19.7</v>
          </cell>
          <cell r="D31">
            <v>7.9</v>
          </cell>
          <cell r="E31">
            <v>76.130434782608702</v>
          </cell>
          <cell r="F31">
            <v>93</v>
          </cell>
          <cell r="G31">
            <v>49</v>
          </cell>
          <cell r="H31">
            <v>19.079999999999998</v>
          </cell>
          <cell r="I31" t="str">
            <v>S</v>
          </cell>
          <cell r="J31">
            <v>37.800000000000004</v>
          </cell>
          <cell r="K31">
            <v>0</v>
          </cell>
        </row>
        <row r="32">
          <cell r="B32">
            <v>14.486363636363638</v>
          </cell>
          <cell r="C32">
            <v>24.6</v>
          </cell>
          <cell r="D32">
            <v>8.3000000000000007</v>
          </cell>
          <cell r="E32">
            <v>75</v>
          </cell>
          <cell r="F32">
            <v>93</v>
          </cell>
          <cell r="G32">
            <v>47</v>
          </cell>
          <cell r="H32">
            <v>13.32</v>
          </cell>
          <cell r="I32" t="str">
            <v>S</v>
          </cell>
          <cell r="J32">
            <v>26.64</v>
          </cell>
          <cell r="K32">
            <v>0</v>
          </cell>
        </row>
        <row r="33">
          <cell r="B33">
            <v>20.133333333333333</v>
          </cell>
          <cell r="C33">
            <v>31.5</v>
          </cell>
          <cell r="D33">
            <v>12</v>
          </cell>
          <cell r="E33">
            <v>70.791666666666671</v>
          </cell>
          <cell r="F33">
            <v>93</v>
          </cell>
          <cell r="G33">
            <v>28</v>
          </cell>
          <cell r="H33">
            <v>9</v>
          </cell>
          <cell r="I33" t="str">
            <v>SE</v>
          </cell>
          <cell r="J33">
            <v>23.400000000000002</v>
          </cell>
          <cell r="K33">
            <v>0</v>
          </cell>
        </row>
        <row r="34">
          <cell r="B34">
            <v>22.752173913043475</v>
          </cell>
          <cell r="C34">
            <v>31.3</v>
          </cell>
          <cell r="D34">
            <v>15.2</v>
          </cell>
          <cell r="E34">
            <v>67.826086956521735</v>
          </cell>
          <cell r="F34">
            <v>89</v>
          </cell>
          <cell r="G34">
            <v>39</v>
          </cell>
          <cell r="H34">
            <v>6.12</v>
          </cell>
          <cell r="I34" t="str">
            <v>NO</v>
          </cell>
          <cell r="J34">
            <v>15.48</v>
          </cell>
          <cell r="K34">
            <v>0</v>
          </cell>
        </row>
        <row r="35">
          <cell r="B35">
            <v>23.133333333333336</v>
          </cell>
          <cell r="C35">
            <v>33</v>
          </cell>
          <cell r="D35">
            <v>14.8</v>
          </cell>
          <cell r="E35">
            <v>67.5</v>
          </cell>
          <cell r="F35">
            <v>94</v>
          </cell>
          <cell r="G35">
            <v>26</v>
          </cell>
          <cell r="H35">
            <v>10.44</v>
          </cell>
          <cell r="I35" t="str">
            <v>NE</v>
          </cell>
          <cell r="J35">
            <v>24.12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27.709090909090904</v>
          </cell>
          <cell r="C5">
            <v>32.9</v>
          </cell>
          <cell r="D5">
            <v>16.899999999999999</v>
          </cell>
          <cell r="E5">
            <v>49.636363636363633</v>
          </cell>
          <cell r="F5">
            <v>92</v>
          </cell>
          <cell r="G5">
            <v>30</v>
          </cell>
          <cell r="H5">
            <v>15.120000000000001</v>
          </cell>
          <cell r="I5" t="str">
            <v>NO</v>
          </cell>
          <cell r="J5">
            <v>24.840000000000003</v>
          </cell>
          <cell r="K5">
            <v>0</v>
          </cell>
        </row>
        <row r="6">
          <cell r="B6">
            <v>25.461538461538456</v>
          </cell>
          <cell r="C6">
            <v>31.8</v>
          </cell>
          <cell r="D6">
            <v>15.5</v>
          </cell>
          <cell r="E6">
            <v>57.46153846153846</v>
          </cell>
          <cell r="F6">
            <v>96</v>
          </cell>
          <cell r="G6">
            <v>29</v>
          </cell>
          <cell r="H6">
            <v>22.32</v>
          </cell>
          <cell r="I6" t="str">
            <v>N</v>
          </cell>
          <cell r="J6">
            <v>46.080000000000005</v>
          </cell>
          <cell r="K6">
            <v>0</v>
          </cell>
        </row>
        <row r="7">
          <cell r="B7">
            <v>26.72</v>
          </cell>
          <cell r="C7">
            <v>32.1</v>
          </cell>
          <cell r="D7">
            <v>15.4</v>
          </cell>
          <cell r="E7">
            <v>51.3</v>
          </cell>
          <cell r="F7">
            <v>89</v>
          </cell>
          <cell r="G7">
            <v>35</v>
          </cell>
          <cell r="H7">
            <v>28.08</v>
          </cell>
          <cell r="I7" t="str">
            <v>NO</v>
          </cell>
          <cell r="J7">
            <v>48.96</v>
          </cell>
          <cell r="K7">
            <v>0</v>
          </cell>
        </row>
        <row r="8">
          <cell r="B8">
            <v>20.819999999999997</v>
          </cell>
          <cell r="C8">
            <v>22.4</v>
          </cell>
          <cell r="D8">
            <v>19</v>
          </cell>
          <cell r="E8">
            <v>93.6</v>
          </cell>
          <cell r="F8">
            <v>97</v>
          </cell>
          <cell r="G8">
            <v>87</v>
          </cell>
          <cell r="H8">
            <v>12.24</v>
          </cell>
          <cell r="I8" t="str">
            <v>NO</v>
          </cell>
          <cell r="J8">
            <v>23.759999999999998</v>
          </cell>
          <cell r="K8">
            <v>18.399999999999999</v>
          </cell>
        </row>
        <row r="9">
          <cell r="B9">
            <v>16.933333333333334</v>
          </cell>
          <cell r="C9">
            <v>20.100000000000001</v>
          </cell>
          <cell r="D9">
            <v>13.1</v>
          </cell>
          <cell r="E9">
            <v>56.25</v>
          </cell>
          <cell r="F9">
            <v>92</v>
          </cell>
          <cell r="G9">
            <v>36</v>
          </cell>
          <cell r="H9">
            <v>23.040000000000003</v>
          </cell>
          <cell r="I9" t="str">
            <v>S</v>
          </cell>
          <cell r="J9">
            <v>40.32</v>
          </cell>
          <cell r="K9">
            <v>0</v>
          </cell>
        </row>
        <row r="10">
          <cell r="B10">
            <v>12.854545454545455</v>
          </cell>
          <cell r="C10">
            <v>17.100000000000001</v>
          </cell>
          <cell r="D10">
            <v>5.2</v>
          </cell>
          <cell r="E10">
            <v>36.545454545454547</v>
          </cell>
          <cell r="F10">
            <v>71</v>
          </cell>
          <cell r="G10">
            <v>20</v>
          </cell>
          <cell r="H10">
            <v>18</v>
          </cell>
          <cell r="I10" t="str">
            <v>S</v>
          </cell>
          <cell r="J10">
            <v>32.4</v>
          </cell>
          <cell r="K10">
            <v>0</v>
          </cell>
        </row>
        <row r="11">
          <cell r="B11">
            <v>14.972727272727271</v>
          </cell>
          <cell r="C11">
            <v>20.399999999999999</v>
          </cell>
          <cell r="D11">
            <v>1.5</v>
          </cell>
          <cell r="E11">
            <v>46</v>
          </cell>
          <cell r="F11">
            <v>97</v>
          </cell>
          <cell r="G11">
            <v>25</v>
          </cell>
          <cell r="H11">
            <v>14.4</v>
          </cell>
          <cell r="I11" t="str">
            <v>L</v>
          </cell>
          <cell r="J11">
            <v>25.56</v>
          </cell>
          <cell r="K11">
            <v>0</v>
          </cell>
        </row>
        <row r="12">
          <cell r="B12">
            <v>18.281818181818185</v>
          </cell>
          <cell r="C12">
            <v>24.7</v>
          </cell>
          <cell r="D12">
            <v>4.5999999999999996</v>
          </cell>
          <cell r="E12">
            <v>48.636363636363633</v>
          </cell>
          <cell r="F12">
            <v>94</v>
          </cell>
          <cell r="G12">
            <v>29</v>
          </cell>
          <cell r="H12">
            <v>9</v>
          </cell>
          <cell r="I12" t="str">
            <v>NE</v>
          </cell>
          <cell r="J12">
            <v>23.400000000000002</v>
          </cell>
          <cell r="K12">
            <v>0</v>
          </cell>
        </row>
        <row r="13">
          <cell r="B13">
            <v>22.263636363636365</v>
          </cell>
          <cell r="C13">
            <v>29.5</v>
          </cell>
          <cell r="D13">
            <v>6.5</v>
          </cell>
          <cell r="E13">
            <v>49</v>
          </cell>
          <cell r="F13">
            <v>98</v>
          </cell>
          <cell r="G13">
            <v>31</v>
          </cell>
          <cell r="H13">
            <v>9.7200000000000006</v>
          </cell>
          <cell r="I13" t="str">
            <v>NE</v>
          </cell>
          <cell r="J13">
            <v>18.36</v>
          </cell>
          <cell r="K13">
            <v>0</v>
          </cell>
        </row>
        <row r="14">
          <cell r="B14">
            <v>25.354545454545459</v>
          </cell>
          <cell r="C14">
            <v>31.6</v>
          </cell>
          <cell r="D14">
            <v>11.6</v>
          </cell>
          <cell r="E14">
            <v>43.272727272727273</v>
          </cell>
          <cell r="F14">
            <v>96</v>
          </cell>
          <cell r="G14">
            <v>22</v>
          </cell>
          <cell r="H14">
            <v>12.6</v>
          </cell>
          <cell r="I14" t="str">
            <v>N</v>
          </cell>
          <cell r="J14">
            <v>31.680000000000003</v>
          </cell>
          <cell r="K14">
            <v>0</v>
          </cell>
        </row>
        <row r="15">
          <cell r="B15">
            <v>24.74545454545455</v>
          </cell>
          <cell r="C15">
            <v>30.2</v>
          </cell>
          <cell r="D15">
            <v>10.4</v>
          </cell>
          <cell r="E15">
            <v>42.909090909090907</v>
          </cell>
          <cell r="F15">
            <v>96</v>
          </cell>
          <cell r="G15">
            <v>26</v>
          </cell>
          <cell r="H15">
            <v>19.440000000000001</v>
          </cell>
          <cell r="I15" t="str">
            <v>NE</v>
          </cell>
          <cell r="J15">
            <v>30.240000000000002</v>
          </cell>
          <cell r="K15">
            <v>0</v>
          </cell>
        </row>
        <row r="16">
          <cell r="B16">
            <v>25.063636363636363</v>
          </cell>
          <cell r="C16">
            <v>31.2</v>
          </cell>
          <cell r="D16">
            <v>9.9</v>
          </cell>
          <cell r="E16">
            <v>40.363636363636367</v>
          </cell>
          <cell r="F16">
            <v>95</v>
          </cell>
          <cell r="G16">
            <v>21</v>
          </cell>
          <cell r="H16">
            <v>11.520000000000001</v>
          </cell>
          <cell r="I16" t="str">
            <v>NE</v>
          </cell>
          <cell r="J16">
            <v>22.68</v>
          </cell>
          <cell r="K16">
            <v>0</v>
          </cell>
        </row>
        <row r="17">
          <cell r="B17">
            <v>25.309090909090912</v>
          </cell>
          <cell r="C17">
            <v>31.6</v>
          </cell>
          <cell r="D17">
            <v>12.6</v>
          </cell>
          <cell r="E17">
            <v>45.18181818181818</v>
          </cell>
          <cell r="F17">
            <v>86</v>
          </cell>
          <cell r="G17">
            <v>25</v>
          </cell>
          <cell r="H17">
            <v>13.68</v>
          </cell>
          <cell r="I17" t="str">
            <v>N</v>
          </cell>
          <cell r="J17">
            <v>27.720000000000002</v>
          </cell>
          <cell r="K17">
            <v>0</v>
          </cell>
        </row>
        <row r="18">
          <cell r="B18">
            <v>26.027272727272727</v>
          </cell>
          <cell r="C18">
            <v>32.4</v>
          </cell>
          <cell r="D18">
            <v>14</v>
          </cell>
          <cell r="E18">
            <v>45</v>
          </cell>
          <cell r="F18">
            <v>87</v>
          </cell>
          <cell r="G18">
            <v>26</v>
          </cell>
          <cell r="H18">
            <v>11.879999999999999</v>
          </cell>
          <cell r="I18" t="str">
            <v>N</v>
          </cell>
          <cell r="J18">
            <v>28.44</v>
          </cell>
          <cell r="K18">
            <v>0</v>
          </cell>
        </row>
        <row r="19">
          <cell r="B19">
            <v>25.972727272727273</v>
          </cell>
          <cell r="C19">
            <v>31.7</v>
          </cell>
          <cell r="D19">
            <v>14.6</v>
          </cell>
          <cell r="E19">
            <v>47.272727272727273</v>
          </cell>
          <cell r="F19">
            <v>88</v>
          </cell>
          <cell r="H19">
            <v>21.96</v>
          </cell>
          <cell r="I19" t="str">
            <v>NO</v>
          </cell>
          <cell r="J19">
            <v>41.76</v>
          </cell>
          <cell r="K19">
            <v>0</v>
          </cell>
        </row>
        <row r="20">
          <cell r="B20">
            <v>19.33636363636364</v>
          </cell>
          <cell r="C20">
            <v>20.6</v>
          </cell>
          <cell r="D20">
            <v>16.899999999999999</v>
          </cell>
          <cell r="E20">
            <v>80.727272727272734</v>
          </cell>
          <cell r="F20">
            <v>96</v>
          </cell>
          <cell r="G20">
            <v>72</v>
          </cell>
          <cell r="H20">
            <v>12.24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23.266666666666666</v>
          </cell>
          <cell r="C21">
            <v>25</v>
          </cell>
          <cell r="D21">
            <v>21.7</v>
          </cell>
          <cell r="E21">
            <v>47.333333333333336</v>
          </cell>
          <cell r="F21">
            <v>51</v>
          </cell>
          <cell r="G21">
            <v>44</v>
          </cell>
          <cell r="H21">
            <v>12.96</v>
          </cell>
          <cell r="I21" t="str">
            <v>SE</v>
          </cell>
          <cell r="J21">
            <v>26.64</v>
          </cell>
          <cell r="K21">
            <v>0</v>
          </cell>
        </row>
        <row r="22">
          <cell r="B22">
            <v>21.509090909090908</v>
          </cell>
          <cell r="C22">
            <v>27.5</v>
          </cell>
          <cell r="D22">
            <v>10.4</v>
          </cell>
          <cell r="E22">
            <v>48.545454545454547</v>
          </cell>
          <cell r="F22">
            <v>85</v>
          </cell>
          <cell r="G22">
            <v>31</v>
          </cell>
          <cell r="H22">
            <v>14.04</v>
          </cell>
          <cell r="I22" t="str">
            <v>SE</v>
          </cell>
          <cell r="J22">
            <v>23.759999999999998</v>
          </cell>
          <cell r="K22">
            <v>0</v>
          </cell>
        </row>
        <row r="23">
          <cell r="B23">
            <v>24.890909090909087</v>
          </cell>
          <cell r="C23">
            <v>31</v>
          </cell>
          <cell r="D23">
            <v>14.1</v>
          </cell>
          <cell r="E23">
            <v>49.909090909090907</v>
          </cell>
          <cell r="F23">
            <v>86</v>
          </cell>
          <cell r="G23">
            <v>32</v>
          </cell>
          <cell r="H23">
            <v>8.2799999999999994</v>
          </cell>
          <cell r="I23" t="str">
            <v>L</v>
          </cell>
          <cell r="J23">
            <v>18.720000000000002</v>
          </cell>
          <cell r="K23">
            <v>0</v>
          </cell>
        </row>
        <row r="24">
          <cell r="B24">
            <v>25.575000000000003</v>
          </cell>
          <cell r="C24">
            <v>31.7</v>
          </cell>
          <cell r="D24">
            <v>14.1</v>
          </cell>
          <cell r="E24">
            <v>52.333333333333336</v>
          </cell>
          <cell r="F24">
            <v>96</v>
          </cell>
          <cell r="G24">
            <v>34</v>
          </cell>
          <cell r="H24">
            <v>13.32</v>
          </cell>
          <cell r="I24" t="str">
            <v>NE</v>
          </cell>
          <cell r="J24">
            <v>29.880000000000003</v>
          </cell>
          <cell r="K24">
            <v>0</v>
          </cell>
        </row>
        <row r="25">
          <cell r="B25">
            <v>26.136363636363637</v>
          </cell>
          <cell r="C25">
            <v>31.4</v>
          </cell>
          <cell r="D25">
            <v>14.9</v>
          </cell>
          <cell r="E25">
            <v>41.636363636363633</v>
          </cell>
          <cell r="F25">
            <v>81</v>
          </cell>
          <cell r="G25">
            <v>26</v>
          </cell>
          <cell r="H25">
            <v>21.6</v>
          </cell>
          <cell r="I25" t="str">
            <v>N</v>
          </cell>
          <cell r="J25">
            <v>41.04</v>
          </cell>
          <cell r="K25">
            <v>0</v>
          </cell>
        </row>
        <row r="26">
          <cell r="B26">
            <v>26.836363636363636</v>
          </cell>
          <cell r="C26">
            <v>31.3</v>
          </cell>
          <cell r="D26">
            <v>18.600000000000001</v>
          </cell>
          <cell r="E26">
            <v>42.545454545454547</v>
          </cell>
          <cell r="F26">
            <v>66</v>
          </cell>
          <cell r="G26">
            <v>30</v>
          </cell>
          <cell r="H26">
            <v>19.8</v>
          </cell>
          <cell r="I26" t="str">
            <v>N</v>
          </cell>
          <cell r="J26">
            <v>41.4</v>
          </cell>
          <cell r="K26">
            <v>0</v>
          </cell>
        </row>
        <row r="27">
          <cell r="B27">
            <v>27.609090909090913</v>
          </cell>
          <cell r="C27">
            <v>32.700000000000003</v>
          </cell>
          <cell r="D27">
            <v>14.9</v>
          </cell>
          <cell r="E27">
            <v>41.454545454545453</v>
          </cell>
          <cell r="F27">
            <v>85</v>
          </cell>
          <cell r="G27">
            <v>27</v>
          </cell>
          <cell r="H27">
            <v>17.28</v>
          </cell>
          <cell r="I27" t="str">
            <v>N</v>
          </cell>
          <cell r="J27">
            <v>28.08</v>
          </cell>
          <cell r="K27">
            <v>0</v>
          </cell>
        </row>
        <row r="28">
          <cell r="B28">
            <v>27.154545454545453</v>
          </cell>
          <cell r="C28">
            <v>32.4</v>
          </cell>
          <cell r="D28">
            <v>13.3</v>
          </cell>
          <cell r="E28">
            <v>43.090909090909093</v>
          </cell>
          <cell r="F28">
            <v>94</v>
          </cell>
          <cell r="G28">
            <v>26</v>
          </cell>
          <cell r="H28">
            <v>11.879999999999999</v>
          </cell>
          <cell r="I28" t="str">
            <v>N</v>
          </cell>
          <cell r="J28">
            <v>28.08</v>
          </cell>
          <cell r="K28">
            <v>0</v>
          </cell>
        </row>
        <row r="29">
          <cell r="B29">
            <v>19.645454545454545</v>
          </cell>
          <cell r="C29">
            <v>25.5</v>
          </cell>
          <cell r="D29">
            <v>13.6</v>
          </cell>
          <cell r="E29">
            <v>69.909090909090907</v>
          </cell>
          <cell r="F29">
            <v>95</v>
          </cell>
          <cell r="G29">
            <v>49</v>
          </cell>
          <cell r="H29">
            <v>11.16</v>
          </cell>
          <cell r="I29" t="str">
            <v>S</v>
          </cell>
          <cell r="J29">
            <v>23.400000000000002</v>
          </cell>
          <cell r="K29">
            <v>0</v>
          </cell>
        </row>
        <row r="30">
          <cell r="B30">
            <v>21.427272727272726</v>
          </cell>
          <cell r="C30">
            <v>27.3</v>
          </cell>
          <cell r="D30">
            <v>12.8</v>
          </cell>
          <cell r="E30">
            <v>64.454545454545453</v>
          </cell>
          <cell r="F30">
            <v>95</v>
          </cell>
          <cell r="G30">
            <v>47</v>
          </cell>
          <cell r="H30">
            <v>12.6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22.236363636363635</v>
          </cell>
          <cell r="C31">
            <v>27.6</v>
          </cell>
          <cell r="D31">
            <v>13.4</v>
          </cell>
          <cell r="E31">
            <v>59.090909090909093</v>
          </cell>
          <cell r="F31">
            <v>88</v>
          </cell>
          <cell r="G31">
            <v>44</v>
          </cell>
          <cell r="H31">
            <v>12.24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24.636363636363637</v>
          </cell>
          <cell r="C32">
            <v>30.4</v>
          </cell>
          <cell r="D32">
            <v>13.1</v>
          </cell>
          <cell r="E32">
            <v>47</v>
          </cell>
          <cell r="F32">
            <v>90</v>
          </cell>
          <cell r="G32">
            <v>26</v>
          </cell>
          <cell r="H32">
            <v>13.68</v>
          </cell>
          <cell r="I32" t="str">
            <v>L</v>
          </cell>
          <cell r="J32">
            <v>32.4</v>
          </cell>
          <cell r="K32">
            <v>0</v>
          </cell>
        </row>
        <row r="33">
          <cell r="B33">
            <v>26.054545454545458</v>
          </cell>
          <cell r="C33">
            <v>31.5</v>
          </cell>
          <cell r="D33">
            <v>11.4</v>
          </cell>
          <cell r="E33">
            <v>39.454545454545453</v>
          </cell>
          <cell r="F33">
            <v>91</v>
          </cell>
          <cell r="G33">
            <v>25</v>
          </cell>
          <cell r="H33">
            <v>9.3600000000000012</v>
          </cell>
          <cell r="I33" t="str">
            <v>SE</v>
          </cell>
          <cell r="J33">
            <v>29.880000000000003</v>
          </cell>
          <cell r="K33">
            <v>0</v>
          </cell>
        </row>
        <row r="34">
          <cell r="B34">
            <v>27.072727272727274</v>
          </cell>
          <cell r="C34">
            <v>32.799999999999997</v>
          </cell>
          <cell r="D34">
            <v>14.1</v>
          </cell>
          <cell r="E34">
            <v>38.545454545454547</v>
          </cell>
          <cell r="F34">
            <v>85</v>
          </cell>
          <cell r="G34">
            <v>21</v>
          </cell>
          <cell r="H34">
            <v>16.920000000000002</v>
          </cell>
          <cell r="I34" t="str">
            <v>SO</v>
          </cell>
          <cell r="J34">
            <v>32.04</v>
          </cell>
          <cell r="K34">
            <v>0</v>
          </cell>
        </row>
        <row r="35">
          <cell r="B35">
            <v>26.445454545454542</v>
          </cell>
          <cell r="C35">
            <v>31.5</v>
          </cell>
          <cell r="D35">
            <v>12.6</v>
          </cell>
          <cell r="E35">
            <v>41.909090909090907</v>
          </cell>
          <cell r="F35">
            <v>93</v>
          </cell>
          <cell r="G35">
            <v>25</v>
          </cell>
          <cell r="H35">
            <v>14.4</v>
          </cell>
          <cell r="I35" t="str">
            <v>L</v>
          </cell>
          <cell r="J35">
            <v>28.8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23.029166666666669</v>
          </cell>
          <cell r="C5">
            <v>32.299999999999997</v>
          </cell>
          <cell r="D5">
            <v>14.5</v>
          </cell>
          <cell r="E5">
            <v>72.208333333333329</v>
          </cell>
          <cell r="F5">
            <v>100</v>
          </cell>
          <cell r="G5">
            <v>33</v>
          </cell>
          <cell r="H5">
            <v>16.559999999999999</v>
          </cell>
          <cell r="I5" t="str">
            <v>O</v>
          </cell>
          <cell r="J5">
            <v>31.680000000000003</v>
          </cell>
          <cell r="K5">
            <v>0</v>
          </cell>
        </row>
        <row r="6">
          <cell r="B6">
            <v>20.287500000000005</v>
          </cell>
          <cell r="C6">
            <v>26.6</v>
          </cell>
          <cell r="D6">
            <v>16.100000000000001</v>
          </cell>
          <cell r="E6">
            <v>89.695652173913047</v>
          </cell>
          <cell r="F6">
            <v>100</v>
          </cell>
          <cell r="G6">
            <v>61</v>
          </cell>
          <cell r="H6">
            <v>8.2799999999999994</v>
          </cell>
          <cell r="I6" t="str">
            <v>SE</v>
          </cell>
          <cell r="J6">
            <v>17.28</v>
          </cell>
          <cell r="K6">
            <v>0</v>
          </cell>
        </row>
        <row r="7">
          <cell r="B7">
            <v>20.666666666666668</v>
          </cell>
          <cell r="C7">
            <v>31.7</v>
          </cell>
          <cell r="D7">
            <v>15.8</v>
          </cell>
          <cell r="E7">
            <v>88.166666666666671</v>
          </cell>
          <cell r="F7">
            <v>100</v>
          </cell>
          <cell r="G7">
            <v>40</v>
          </cell>
          <cell r="H7">
            <v>23.400000000000002</v>
          </cell>
          <cell r="I7" t="str">
            <v>SO</v>
          </cell>
          <cell r="J7">
            <v>41.4</v>
          </cell>
          <cell r="K7">
            <v>24.800000000000004</v>
          </cell>
        </row>
        <row r="8">
          <cell r="B8">
            <v>17.829166666666662</v>
          </cell>
          <cell r="C8">
            <v>19.7</v>
          </cell>
          <cell r="D8">
            <v>16.8</v>
          </cell>
          <cell r="E8">
            <v>98.958333333333329</v>
          </cell>
          <cell r="F8">
            <v>100</v>
          </cell>
          <cell r="G8">
            <v>95</v>
          </cell>
          <cell r="H8">
            <v>7.2</v>
          </cell>
          <cell r="I8" t="str">
            <v>S</v>
          </cell>
          <cell r="J8">
            <v>18.36</v>
          </cell>
          <cell r="K8">
            <v>32.599999999999994</v>
          </cell>
        </row>
        <row r="9">
          <cell r="B9">
            <v>14.545833333333336</v>
          </cell>
          <cell r="C9">
            <v>19.7</v>
          </cell>
          <cell r="D9">
            <v>10.8</v>
          </cell>
          <cell r="E9">
            <v>64.208333333333329</v>
          </cell>
          <cell r="F9">
            <v>100</v>
          </cell>
          <cell r="G9">
            <v>32</v>
          </cell>
          <cell r="H9">
            <v>18.36</v>
          </cell>
          <cell r="I9" t="str">
            <v>SE</v>
          </cell>
          <cell r="J9">
            <v>41.04</v>
          </cell>
          <cell r="K9">
            <v>2.2000000000000002</v>
          </cell>
        </row>
        <row r="10">
          <cell r="B10">
            <v>8.5083333333333346</v>
          </cell>
          <cell r="C10">
            <v>15.6</v>
          </cell>
          <cell r="D10">
            <v>1</v>
          </cell>
          <cell r="E10">
            <v>61.541666666666664</v>
          </cell>
          <cell r="F10">
            <v>97</v>
          </cell>
          <cell r="G10">
            <v>24</v>
          </cell>
          <cell r="H10">
            <v>11.16</v>
          </cell>
          <cell r="I10" t="str">
            <v>SE</v>
          </cell>
          <cell r="J10">
            <v>28.8</v>
          </cell>
          <cell r="K10">
            <v>0</v>
          </cell>
        </row>
        <row r="11">
          <cell r="B11">
            <v>8.7708333333333321</v>
          </cell>
          <cell r="C11">
            <v>20.3</v>
          </cell>
          <cell r="D11">
            <v>-1.2</v>
          </cell>
          <cell r="E11">
            <v>66.666666666666671</v>
          </cell>
          <cell r="F11">
            <v>100</v>
          </cell>
          <cell r="G11">
            <v>30</v>
          </cell>
          <cell r="H11">
            <v>9</v>
          </cell>
          <cell r="I11" t="str">
            <v>NE</v>
          </cell>
          <cell r="J11">
            <v>23.400000000000002</v>
          </cell>
          <cell r="K11">
            <v>0</v>
          </cell>
        </row>
        <row r="12">
          <cell r="B12">
            <v>11.741666666666667</v>
          </cell>
          <cell r="C12">
            <v>23.4</v>
          </cell>
          <cell r="D12">
            <v>1.6</v>
          </cell>
          <cell r="E12">
            <v>71.75</v>
          </cell>
          <cell r="F12">
            <v>100</v>
          </cell>
          <cell r="G12">
            <v>29</v>
          </cell>
          <cell r="H12">
            <v>12.24</v>
          </cell>
          <cell r="I12" t="str">
            <v>L</v>
          </cell>
          <cell r="J12">
            <v>25.92</v>
          </cell>
          <cell r="K12">
            <v>0</v>
          </cell>
        </row>
        <row r="13">
          <cell r="B13">
            <v>15.025</v>
          </cell>
          <cell r="C13">
            <v>28.8</v>
          </cell>
          <cell r="D13">
            <v>3.3</v>
          </cell>
          <cell r="E13">
            <v>67.875</v>
          </cell>
          <cell r="F13">
            <v>100</v>
          </cell>
          <cell r="G13">
            <v>24</v>
          </cell>
          <cell r="H13">
            <v>11.16</v>
          </cell>
          <cell r="I13" t="str">
            <v>L</v>
          </cell>
          <cell r="J13">
            <v>23.759999999999998</v>
          </cell>
          <cell r="K13">
            <v>0</v>
          </cell>
        </row>
        <row r="14">
          <cell r="B14">
            <v>18.029166666666669</v>
          </cell>
          <cell r="C14">
            <v>31.4</v>
          </cell>
          <cell r="D14">
            <v>7.6</v>
          </cell>
          <cell r="E14">
            <v>66.75</v>
          </cell>
          <cell r="F14">
            <v>100</v>
          </cell>
          <cell r="G14">
            <v>18</v>
          </cell>
          <cell r="H14">
            <v>15.48</v>
          </cell>
          <cell r="I14" t="str">
            <v>O</v>
          </cell>
          <cell r="J14">
            <v>38.159999999999997</v>
          </cell>
          <cell r="K14">
            <v>0</v>
          </cell>
        </row>
        <row r="15">
          <cell r="B15">
            <v>18.895833333333332</v>
          </cell>
          <cell r="C15">
            <v>31.1</v>
          </cell>
          <cell r="D15">
            <v>8.1</v>
          </cell>
          <cell r="E15">
            <v>62.291666666666664</v>
          </cell>
          <cell r="F15">
            <v>98</v>
          </cell>
          <cell r="G15">
            <v>23</v>
          </cell>
          <cell r="H15">
            <v>14.4</v>
          </cell>
          <cell r="I15" t="str">
            <v>N</v>
          </cell>
          <cell r="J15">
            <v>29.16</v>
          </cell>
          <cell r="K15">
            <v>0</v>
          </cell>
        </row>
        <row r="16">
          <cell r="B16">
            <v>20.154166666666669</v>
          </cell>
          <cell r="C16">
            <v>31</v>
          </cell>
          <cell r="D16">
            <v>9.6999999999999993</v>
          </cell>
          <cell r="E16">
            <v>57.375</v>
          </cell>
          <cell r="F16">
            <v>97</v>
          </cell>
          <cell r="G16">
            <v>23</v>
          </cell>
          <cell r="H16">
            <v>10.08</v>
          </cell>
          <cell r="I16" t="str">
            <v>N</v>
          </cell>
          <cell r="J16">
            <v>28.44</v>
          </cell>
          <cell r="K16">
            <v>0</v>
          </cell>
        </row>
        <row r="17">
          <cell r="B17">
            <v>20.895833333333332</v>
          </cell>
          <cell r="C17">
            <v>32.6</v>
          </cell>
          <cell r="D17">
            <v>9.8000000000000007</v>
          </cell>
          <cell r="E17">
            <v>57.25</v>
          </cell>
          <cell r="F17">
            <v>97</v>
          </cell>
          <cell r="G17">
            <v>23</v>
          </cell>
          <cell r="H17">
            <v>24.12</v>
          </cell>
          <cell r="I17" t="str">
            <v>NO</v>
          </cell>
          <cell r="J17">
            <v>41.04</v>
          </cell>
          <cell r="K17">
            <v>0</v>
          </cell>
        </row>
        <row r="18">
          <cell r="B18">
            <v>21.400000000000002</v>
          </cell>
          <cell r="C18">
            <v>33.200000000000003</v>
          </cell>
          <cell r="D18">
            <v>11.2</v>
          </cell>
          <cell r="E18">
            <v>59.166666666666664</v>
          </cell>
          <cell r="F18">
            <v>96</v>
          </cell>
          <cell r="G18">
            <v>22</v>
          </cell>
          <cell r="H18">
            <v>14.04</v>
          </cell>
          <cell r="I18" t="str">
            <v>NO</v>
          </cell>
          <cell r="J18">
            <v>34.200000000000003</v>
          </cell>
          <cell r="K18">
            <v>0</v>
          </cell>
        </row>
        <row r="19">
          <cell r="B19">
            <v>18.091666666666665</v>
          </cell>
          <cell r="C19">
            <v>22.1</v>
          </cell>
          <cell r="D19">
            <v>12.4</v>
          </cell>
          <cell r="E19">
            <v>76.625</v>
          </cell>
          <cell r="F19">
            <v>97</v>
          </cell>
          <cell r="G19">
            <v>50</v>
          </cell>
          <cell r="H19">
            <v>11.16</v>
          </cell>
          <cell r="I19" t="str">
            <v>SE</v>
          </cell>
          <cell r="J19">
            <v>25.92</v>
          </cell>
          <cell r="K19">
            <v>4.8</v>
          </cell>
        </row>
        <row r="20">
          <cell r="B20">
            <v>18.716666666666669</v>
          </cell>
          <cell r="C20">
            <v>24</v>
          </cell>
          <cell r="D20">
            <v>15.2</v>
          </cell>
          <cell r="E20">
            <v>76.75</v>
          </cell>
          <cell r="F20">
            <v>100</v>
          </cell>
          <cell r="G20">
            <v>36</v>
          </cell>
          <cell r="H20">
            <v>12.24</v>
          </cell>
          <cell r="I20" t="str">
            <v>L</v>
          </cell>
          <cell r="J20">
            <v>24.12</v>
          </cell>
          <cell r="K20">
            <v>2.8000000000000003</v>
          </cell>
        </row>
        <row r="21">
          <cell r="B21">
            <v>15.154166666666667</v>
          </cell>
          <cell r="C21">
            <v>23.6</v>
          </cell>
          <cell r="D21">
            <v>6.8</v>
          </cell>
          <cell r="E21">
            <v>67.25</v>
          </cell>
          <cell r="F21">
            <v>99</v>
          </cell>
          <cell r="G21">
            <v>40</v>
          </cell>
          <cell r="H21">
            <v>14.76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16.729166666666668</v>
          </cell>
          <cell r="C22">
            <v>23.4</v>
          </cell>
          <cell r="D22">
            <v>12.4</v>
          </cell>
          <cell r="E22">
            <v>68.458333333333329</v>
          </cell>
          <cell r="F22">
            <v>90</v>
          </cell>
          <cell r="G22">
            <v>43</v>
          </cell>
          <cell r="H22">
            <v>12.24</v>
          </cell>
          <cell r="I22" t="str">
            <v>NE</v>
          </cell>
          <cell r="J22">
            <v>25.2</v>
          </cell>
          <cell r="K22">
            <v>0</v>
          </cell>
        </row>
        <row r="23">
          <cell r="B23">
            <v>18.495833333333334</v>
          </cell>
          <cell r="C23">
            <v>28</v>
          </cell>
          <cell r="D23">
            <v>12.1</v>
          </cell>
          <cell r="E23">
            <v>69.708333333333329</v>
          </cell>
          <cell r="F23">
            <v>96</v>
          </cell>
          <cell r="G23">
            <v>38</v>
          </cell>
          <cell r="H23">
            <v>12.6</v>
          </cell>
          <cell r="I23" t="str">
            <v>SE</v>
          </cell>
          <cell r="J23">
            <v>35.64</v>
          </cell>
          <cell r="K23">
            <v>0</v>
          </cell>
        </row>
        <row r="24">
          <cell r="B24">
            <v>20.837500000000002</v>
          </cell>
          <cell r="C24">
            <v>31.7</v>
          </cell>
          <cell r="D24">
            <v>12.4</v>
          </cell>
          <cell r="E24">
            <v>69.5</v>
          </cell>
          <cell r="F24">
            <v>100</v>
          </cell>
          <cell r="G24">
            <v>31</v>
          </cell>
          <cell r="H24">
            <v>14.04</v>
          </cell>
          <cell r="I24" t="str">
            <v>N</v>
          </cell>
          <cell r="J24">
            <v>26.28</v>
          </cell>
          <cell r="K24">
            <v>0</v>
          </cell>
        </row>
        <row r="25">
          <cell r="B25">
            <v>23.349999999999994</v>
          </cell>
          <cell r="C25">
            <v>32.1</v>
          </cell>
          <cell r="D25">
            <v>17.5</v>
          </cell>
          <cell r="E25">
            <v>50.708333333333336</v>
          </cell>
          <cell r="F25">
            <v>68</v>
          </cell>
          <cell r="G25">
            <v>27</v>
          </cell>
          <cell r="H25">
            <v>24.12</v>
          </cell>
          <cell r="I25" t="str">
            <v>N</v>
          </cell>
          <cell r="J25">
            <v>44.64</v>
          </cell>
          <cell r="K25">
            <v>0</v>
          </cell>
        </row>
        <row r="26">
          <cell r="B26">
            <v>22.154166666666658</v>
          </cell>
          <cell r="C26">
            <v>31.4</v>
          </cell>
          <cell r="D26">
            <v>15.1</v>
          </cell>
          <cell r="E26">
            <v>57.5</v>
          </cell>
          <cell r="F26">
            <v>81</v>
          </cell>
          <cell r="G26">
            <v>30</v>
          </cell>
          <cell r="H26">
            <v>23.040000000000003</v>
          </cell>
          <cell r="I26" t="str">
            <v>N</v>
          </cell>
          <cell r="J26">
            <v>46.440000000000005</v>
          </cell>
          <cell r="K26">
            <v>0</v>
          </cell>
        </row>
        <row r="27">
          <cell r="B27">
            <v>23.899999999999995</v>
          </cell>
          <cell r="C27">
            <v>33.5</v>
          </cell>
          <cell r="D27">
            <v>16.7</v>
          </cell>
          <cell r="E27">
            <v>55.25</v>
          </cell>
          <cell r="F27">
            <v>79</v>
          </cell>
          <cell r="G27">
            <v>24</v>
          </cell>
          <cell r="H27">
            <v>22.68</v>
          </cell>
          <cell r="I27" t="str">
            <v>N</v>
          </cell>
          <cell r="J27">
            <v>41.04</v>
          </cell>
          <cell r="K27">
            <v>0</v>
          </cell>
        </row>
        <row r="28">
          <cell r="B28">
            <v>20.066666666666666</v>
          </cell>
          <cell r="C28">
            <v>28.5</v>
          </cell>
          <cell r="D28">
            <v>13.3</v>
          </cell>
          <cell r="E28">
            <v>70.5</v>
          </cell>
          <cell r="F28">
            <v>96</v>
          </cell>
          <cell r="G28">
            <v>42</v>
          </cell>
          <cell r="H28">
            <v>16.559999999999999</v>
          </cell>
          <cell r="I28" t="str">
            <v>S</v>
          </cell>
          <cell r="J28">
            <v>31.680000000000003</v>
          </cell>
          <cell r="K28">
            <v>0</v>
          </cell>
        </row>
        <row r="29">
          <cell r="B29">
            <v>16.262499999999996</v>
          </cell>
          <cell r="C29">
            <v>24</v>
          </cell>
          <cell r="D29">
            <v>12.7</v>
          </cell>
          <cell r="E29">
            <v>79.833333333333329</v>
          </cell>
          <cell r="F29">
            <v>95</v>
          </cell>
          <cell r="G29">
            <v>51</v>
          </cell>
          <cell r="H29">
            <v>10.8</v>
          </cell>
          <cell r="I29" t="str">
            <v>S</v>
          </cell>
          <cell r="J29">
            <v>28.08</v>
          </cell>
          <cell r="K29">
            <v>0</v>
          </cell>
        </row>
        <row r="30">
          <cell r="B30">
            <v>15.670833333333329</v>
          </cell>
          <cell r="C30">
            <v>24</v>
          </cell>
          <cell r="D30">
            <v>11.6</v>
          </cell>
          <cell r="E30">
            <v>79.25</v>
          </cell>
          <cell r="F30">
            <v>95</v>
          </cell>
          <cell r="G30">
            <v>51</v>
          </cell>
          <cell r="H30">
            <v>15.840000000000002</v>
          </cell>
          <cell r="I30" t="str">
            <v>SE</v>
          </cell>
          <cell r="J30">
            <v>34.200000000000003</v>
          </cell>
          <cell r="K30">
            <v>0</v>
          </cell>
        </row>
        <row r="31">
          <cell r="B31">
            <v>16.2</v>
          </cell>
          <cell r="C31">
            <v>25</v>
          </cell>
          <cell r="D31">
            <v>10.7</v>
          </cell>
          <cell r="E31">
            <v>73.25</v>
          </cell>
          <cell r="F31">
            <v>92</v>
          </cell>
          <cell r="G31">
            <v>44</v>
          </cell>
          <cell r="H31">
            <v>11.16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18.299999999999997</v>
          </cell>
          <cell r="C32">
            <v>29.3</v>
          </cell>
          <cell r="D32">
            <v>10.1</v>
          </cell>
          <cell r="E32">
            <v>65.5</v>
          </cell>
          <cell r="F32">
            <v>90</v>
          </cell>
          <cell r="G32">
            <v>35</v>
          </cell>
          <cell r="H32">
            <v>9.3600000000000012</v>
          </cell>
          <cell r="I32" t="str">
            <v>SE</v>
          </cell>
          <cell r="J32">
            <v>31.680000000000003</v>
          </cell>
          <cell r="K32">
            <v>0</v>
          </cell>
        </row>
        <row r="33">
          <cell r="B33">
            <v>21.629166666666663</v>
          </cell>
          <cell r="C33">
            <v>30.7</v>
          </cell>
          <cell r="D33">
            <v>12.6</v>
          </cell>
          <cell r="E33">
            <v>55.75</v>
          </cell>
          <cell r="F33">
            <v>91</v>
          </cell>
          <cell r="G33">
            <v>25</v>
          </cell>
          <cell r="H33">
            <v>12.96</v>
          </cell>
          <cell r="I33" t="str">
            <v>N</v>
          </cell>
          <cell r="J33">
            <v>29.16</v>
          </cell>
          <cell r="K33">
            <v>0</v>
          </cell>
        </row>
        <row r="34">
          <cell r="B34">
            <v>22.516666666666666</v>
          </cell>
          <cell r="C34">
            <v>32</v>
          </cell>
          <cell r="D34">
            <v>12.9</v>
          </cell>
          <cell r="E34">
            <v>54.083333333333336</v>
          </cell>
          <cell r="F34">
            <v>90</v>
          </cell>
          <cell r="G34">
            <v>25</v>
          </cell>
          <cell r="H34">
            <v>12.6</v>
          </cell>
          <cell r="I34" t="str">
            <v>SO</v>
          </cell>
          <cell r="J34">
            <v>24.48</v>
          </cell>
          <cell r="K34">
            <v>0</v>
          </cell>
        </row>
        <row r="35">
          <cell r="B35">
            <v>21.295833333333331</v>
          </cell>
          <cell r="C35">
            <v>31.4</v>
          </cell>
          <cell r="D35">
            <v>11.7</v>
          </cell>
          <cell r="E35">
            <v>63.375</v>
          </cell>
          <cell r="F35">
            <v>99</v>
          </cell>
          <cell r="G35">
            <v>26</v>
          </cell>
          <cell r="H35">
            <v>12.24</v>
          </cell>
          <cell r="I35" t="str">
            <v>N</v>
          </cell>
          <cell r="J35">
            <v>42.84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26.456250000000004</v>
          </cell>
          <cell r="C5">
            <v>33.4</v>
          </cell>
          <cell r="D5">
            <v>14.3</v>
          </cell>
          <cell r="E5">
            <v>54.75</v>
          </cell>
          <cell r="F5">
            <v>97</v>
          </cell>
          <cell r="G5">
            <v>31</v>
          </cell>
          <cell r="H5">
            <v>12.96</v>
          </cell>
          <cell r="I5" t="str">
            <v>NO</v>
          </cell>
          <cell r="J5">
            <v>27.720000000000002</v>
          </cell>
          <cell r="K5">
            <v>0</v>
          </cell>
        </row>
        <row r="6">
          <cell r="B6">
            <v>23.8</v>
          </cell>
          <cell r="C6">
            <v>31.3</v>
          </cell>
          <cell r="D6">
            <v>15.5</v>
          </cell>
          <cell r="E6">
            <v>67.466666666666669</v>
          </cell>
          <cell r="F6">
            <v>100</v>
          </cell>
          <cell r="G6">
            <v>33</v>
          </cell>
          <cell r="H6">
            <v>19.079999999999998</v>
          </cell>
          <cell r="I6" t="str">
            <v>NE</v>
          </cell>
          <cell r="J6">
            <v>31.319999999999997</v>
          </cell>
          <cell r="K6">
            <v>0</v>
          </cell>
        </row>
        <row r="7">
          <cell r="B7">
            <v>25.639999999999997</v>
          </cell>
          <cell r="C7">
            <v>32.700000000000003</v>
          </cell>
          <cell r="D7">
            <v>15.8</v>
          </cell>
          <cell r="E7">
            <v>58.6</v>
          </cell>
          <cell r="F7">
            <v>99</v>
          </cell>
          <cell r="G7">
            <v>31</v>
          </cell>
          <cell r="H7">
            <v>33.119999999999997</v>
          </cell>
          <cell r="I7" t="str">
            <v>NO</v>
          </cell>
          <cell r="J7">
            <v>55.800000000000004</v>
          </cell>
          <cell r="K7">
            <v>3.8</v>
          </cell>
        </row>
        <row r="8">
          <cell r="B8">
            <v>19.7</v>
          </cell>
          <cell r="C8">
            <v>20.8</v>
          </cell>
          <cell r="D8">
            <v>18.600000000000001</v>
          </cell>
          <cell r="E8">
            <v>98.571428571428569</v>
          </cell>
          <cell r="F8">
            <v>100</v>
          </cell>
          <cell r="G8">
            <v>95</v>
          </cell>
          <cell r="H8">
            <v>11.879999999999999</v>
          </cell>
          <cell r="I8" t="str">
            <v>O</v>
          </cell>
          <cell r="J8">
            <v>29.880000000000003</v>
          </cell>
          <cell r="K8">
            <v>26.799999999999997</v>
          </cell>
        </row>
        <row r="9">
          <cell r="B9">
            <v>16.292307692307695</v>
          </cell>
          <cell r="C9">
            <v>20.5</v>
          </cell>
          <cell r="D9">
            <v>11.9</v>
          </cell>
          <cell r="E9">
            <v>58.53846153846154</v>
          </cell>
          <cell r="F9">
            <v>94</v>
          </cell>
          <cell r="G9">
            <v>33</v>
          </cell>
          <cell r="H9">
            <v>25.2</v>
          </cell>
          <cell r="I9" t="str">
            <v>SO</v>
          </cell>
          <cell r="J9">
            <v>40.680000000000007</v>
          </cell>
          <cell r="K9">
            <v>0</v>
          </cell>
        </row>
        <row r="10">
          <cell r="B10">
            <v>11.250000000000002</v>
          </cell>
          <cell r="C10">
            <v>16.5</v>
          </cell>
          <cell r="D10">
            <v>2.7</v>
          </cell>
          <cell r="E10">
            <v>51.125</v>
          </cell>
          <cell r="F10">
            <v>94</v>
          </cell>
          <cell r="G10">
            <v>26</v>
          </cell>
          <cell r="H10">
            <v>19.8</v>
          </cell>
          <cell r="I10" t="str">
            <v>SO</v>
          </cell>
          <cell r="J10">
            <v>30.6</v>
          </cell>
          <cell r="K10">
            <v>0</v>
          </cell>
        </row>
        <row r="11">
          <cell r="B11">
            <v>12.5875</v>
          </cell>
          <cell r="C11">
            <v>19.8</v>
          </cell>
          <cell r="D11">
            <v>-0.3</v>
          </cell>
          <cell r="E11">
            <v>59.0625</v>
          </cell>
          <cell r="F11">
            <v>100</v>
          </cell>
          <cell r="G11">
            <v>33</v>
          </cell>
          <cell r="H11">
            <v>21.240000000000002</v>
          </cell>
          <cell r="I11" t="str">
            <v>L</v>
          </cell>
          <cell r="J11">
            <v>39.24</v>
          </cell>
          <cell r="K11">
            <v>0</v>
          </cell>
        </row>
        <row r="12">
          <cell r="B12">
            <v>15.986666666666666</v>
          </cell>
          <cell r="C12">
            <v>23.8</v>
          </cell>
          <cell r="D12">
            <v>6.1</v>
          </cell>
          <cell r="E12">
            <v>62.133333333333333</v>
          </cell>
          <cell r="F12">
            <v>95</v>
          </cell>
          <cell r="G12">
            <v>34</v>
          </cell>
          <cell r="H12">
            <v>20.16</v>
          </cell>
          <cell r="I12" t="str">
            <v>L</v>
          </cell>
          <cell r="J12">
            <v>32.04</v>
          </cell>
          <cell r="K12">
            <v>0</v>
          </cell>
        </row>
        <row r="13">
          <cell r="B13">
            <v>20.113333333333337</v>
          </cell>
          <cell r="C13">
            <v>28.2</v>
          </cell>
          <cell r="D13">
            <v>9</v>
          </cell>
          <cell r="E13">
            <v>58.93333333333333</v>
          </cell>
          <cell r="F13">
            <v>96</v>
          </cell>
          <cell r="G13">
            <v>36</v>
          </cell>
          <cell r="H13">
            <v>17.64</v>
          </cell>
          <cell r="I13" t="str">
            <v>L</v>
          </cell>
          <cell r="J13">
            <v>27.720000000000002</v>
          </cell>
          <cell r="K13">
            <v>0</v>
          </cell>
        </row>
        <row r="14">
          <cell r="B14">
            <v>23.278571428571428</v>
          </cell>
          <cell r="C14">
            <v>29.9</v>
          </cell>
          <cell r="D14">
            <v>13.1</v>
          </cell>
          <cell r="E14">
            <v>51.428571428571431</v>
          </cell>
          <cell r="F14">
            <v>85</v>
          </cell>
          <cell r="G14">
            <v>31</v>
          </cell>
          <cell r="H14">
            <v>14.4</v>
          </cell>
          <cell r="I14" t="str">
            <v>NE</v>
          </cell>
          <cell r="J14">
            <v>23.759999999999998</v>
          </cell>
          <cell r="K14">
            <v>0</v>
          </cell>
        </row>
        <row r="15">
          <cell r="B15">
            <v>23.65</v>
          </cell>
          <cell r="C15">
            <v>29.4</v>
          </cell>
          <cell r="D15">
            <v>9.8000000000000007</v>
          </cell>
          <cell r="E15">
            <v>46.857142857142854</v>
          </cell>
          <cell r="F15">
            <v>98</v>
          </cell>
          <cell r="G15">
            <v>28</v>
          </cell>
          <cell r="H15">
            <v>19.079999999999998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23.678571428571427</v>
          </cell>
          <cell r="C16">
            <v>29.6</v>
          </cell>
          <cell r="D16">
            <v>12.6</v>
          </cell>
          <cell r="E16">
            <v>45.214285714285715</v>
          </cell>
          <cell r="F16">
            <v>77</v>
          </cell>
          <cell r="G16">
            <v>30</v>
          </cell>
          <cell r="H16">
            <v>15.48</v>
          </cell>
          <cell r="I16" t="str">
            <v>L</v>
          </cell>
          <cell r="J16">
            <v>25.2</v>
          </cell>
          <cell r="K16">
            <v>0</v>
          </cell>
        </row>
        <row r="17">
          <cell r="B17">
            <v>23.826666666666664</v>
          </cell>
          <cell r="C17">
            <v>31.2</v>
          </cell>
          <cell r="D17">
            <v>11.7</v>
          </cell>
          <cell r="E17">
            <v>51</v>
          </cell>
          <cell r="F17">
            <v>90</v>
          </cell>
          <cell r="G17">
            <v>27</v>
          </cell>
          <cell r="H17">
            <v>16.920000000000002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24.728571428571431</v>
          </cell>
          <cell r="C18">
            <v>31.8</v>
          </cell>
          <cell r="D18">
            <v>12.2</v>
          </cell>
          <cell r="E18">
            <v>53.214285714285715</v>
          </cell>
          <cell r="F18">
            <v>97</v>
          </cell>
          <cell r="G18">
            <v>27</v>
          </cell>
          <cell r="H18">
            <v>14.04</v>
          </cell>
          <cell r="I18" t="str">
            <v>NE</v>
          </cell>
          <cell r="J18">
            <v>25.2</v>
          </cell>
          <cell r="K18">
            <v>0</v>
          </cell>
        </row>
        <row r="19">
          <cell r="B19">
            <v>23.871428571428567</v>
          </cell>
          <cell r="C19">
            <v>30.2</v>
          </cell>
          <cell r="D19">
            <v>12.3</v>
          </cell>
          <cell r="E19">
            <v>59.428571428571431</v>
          </cell>
          <cell r="F19">
            <v>97</v>
          </cell>
          <cell r="G19">
            <v>34</v>
          </cell>
          <cell r="H19">
            <v>25.2</v>
          </cell>
          <cell r="I19" t="str">
            <v>S</v>
          </cell>
          <cell r="J19">
            <v>43.92</v>
          </cell>
          <cell r="K19">
            <v>0</v>
          </cell>
        </row>
        <row r="20">
          <cell r="B20">
            <v>20.471428571428572</v>
          </cell>
          <cell r="C20">
            <v>25.1</v>
          </cell>
          <cell r="D20">
            <v>14.4</v>
          </cell>
          <cell r="E20">
            <v>70.5</v>
          </cell>
          <cell r="F20">
            <v>100</v>
          </cell>
          <cell r="G20">
            <v>44</v>
          </cell>
          <cell r="H20">
            <v>14.76</v>
          </cell>
          <cell r="I20" t="str">
            <v>S</v>
          </cell>
          <cell r="J20">
            <v>23.759999999999998</v>
          </cell>
          <cell r="K20">
            <v>0</v>
          </cell>
        </row>
        <row r="21">
          <cell r="B21">
            <v>18.48</v>
          </cell>
          <cell r="C21">
            <v>23.1</v>
          </cell>
          <cell r="D21">
            <v>14</v>
          </cell>
          <cell r="E21">
            <v>52.6</v>
          </cell>
          <cell r="F21">
            <v>68</v>
          </cell>
          <cell r="G21">
            <v>41</v>
          </cell>
          <cell r="H21">
            <v>16.2</v>
          </cell>
          <cell r="I21" t="str">
            <v>SE</v>
          </cell>
          <cell r="J21">
            <v>26.64</v>
          </cell>
          <cell r="K21">
            <v>0</v>
          </cell>
        </row>
        <row r="22">
          <cell r="B22">
            <v>18.553333333333331</v>
          </cell>
          <cell r="C22">
            <v>24.4</v>
          </cell>
          <cell r="D22">
            <v>11.2</v>
          </cell>
          <cell r="E22">
            <v>63</v>
          </cell>
          <cell r="F22">
            <v>96</v>
          </cell>
          <cell r="G22">
            <v>37</v>
          </cell>
          <cell r="H22">
            <v>21.6</v>
          </cell>
          <cell r="I22" t="str">
            <v>SE</v>
          </cell>
          <cell r="J22">
            <v>34.92</v>
          </cell>
          <cell r="K22">
            <v>0</v>
          </cell>
        </row>
        <row r="23">
          <cell r="B23">
            <v>22.585714285714285</v>
          </cell>
          <cell r="C23">
            <v>28.5</v>
          </cell>
          <cell r="D23">
            <v>13.5</v>
          </cell>
          <cell r="E23">
            <v>57.642857142857146</v>
          </cell>
          <cell r="F23">
            <v>81</v>
          </cell>
          <cell r="G23">
            <v>43</v>
          </cell>
          <cell r="H23">
            <v>26.28</v>
          </cell>
          <cell r="I23" t="str">
            <v>L</v>
          </cell>
          <cell r="J23">
            <v>39.6</v>
          </cell>
          <cell r="K23">
            <v>0</v>
          </cell>
        </row>
        <row r="24">
          <cell r="B24">
            <v>24.521428571428572</v>
          </cell>
          <cell r="C24">
            <v>29.9</v>
          </cell>
          <cell r="D24">
            <v>16.3</v>
          </cell>
          <cell r="E24">
            <v>51.071428571428569</v>
          </cell>
          <cell r="F24">
            <v>80</v>
          </cell>
          <cell r="G24">
            <v>35</v>
          </cell>
          <cell r="H24">
            <v>18</v>
          </cell>
          <cell r="I24" t="str">
            <v>L</v>
          </cell>
          <cell r="J24">
            <v>30.96</v>
          </cell>
          <cell r="K24">
            <v>0</v>
          </cell>
        </row>
        <row r="25">
          <cell r="B25">
            <v>24.49285714285714</v>
          </cell>
          <cell r="C25">
            <v>29.5</v>
          </cell>
          <cell r="D25">
            <v>14.6</v>
          </cell>
          <cell r="E25">
            <v>47.571428571428569</v>
          </cell>
          <cell r="F25">
            <v>77</v>
          </cell>
          <cell r="G25">
            <v>34</v>
          </cell>
          <cell r="H25">
            <v>24.12</v>
          </cell>
          <cell r="I25" t="str">
            <v>L</v>
          </cell>
          <cell r="J25">
            <v>40.32</v>
          </cell>
          <cell r="K25">
            <v>0</v>
          </cell>
        </row>
        <row r="26">
          <cell r="B26">
            <v>24.926666666666666</v>
          </cell>
          <cell r="C26">
            <v>30.6</v>
          </cell>
          <cell r="D26">
            <v>18.2</v>
          </cell>
          <cell r="E26">
            <v>50.6</v>
          </cell>
          <cell r="F26">
            <v>73</v>
          </cell>
          <cell r="G26">
            <v>34</v>
          </cell>
          <cell r="H26">
            <v>20.88</v>
          </cell>
          <cell r="I26" t="str">
            <v>NE</v>
          </cell>
          <cell r="J26">
            <v>36</v>
          </cell>
          <cell r="K26">
            <v>0</v>
          </cell>
        </row>
        <row r="27">
          <cell r="B27">
            <v>26.06</v>
          </cell>
          <cell r="C27">
            <v>31.4</v>
          </cell>
          <cell r="D27">
            <v>18.5</v>
          </cell>
          <cell r="E27">
            <v>46.466666666666669</v>
          </cell>
          <cell r="F27">
            <v>69</v>
          </cell>
          <cell r="G27">
            <v>30</v>
          </cell>
          <cell r="H27">
            <v>23.400000000000002</v>
          </cell>
          <cell r="I27" t="str">
            <v>NE</v>
          </cell>
          <cell r="J27">
            <v>36</v>
          </cell>
          <cell r="K27">
            <v>0</v>
          </cell>
        </row>
        <row r="28">
          <cell r="B28">
            <v>26.178571428571427</v>
          </cell>
          <cell r="C28">
            <v>31.3</v>
          </cell>
          <cell r="D28">
            <v>15.1</v>
          </cell>
          <cell r="E28">
            <v>45</v>
          </cell>
          <cell r="F28">
            <v>81</v>
          </cell>
          <cell r="G28">
            <v>29</v>
          </cell>
          <cell r="H28">
            <v>18.720000000000002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20.719999999999995</v>
          </cell>
          <cell r="C29">
            <v>27.2</v>
          </cell>
          <cell r="D29">
            <v>14.8</v>
          </cell>
          <cell r="E29">
            <v>73.066666666666663</v>
          </cell>
          <cell r="F29">
            <v>100</v>
          </cell>
          <cell r="G29">
            <v>49</v>
          </cell>
          <cell r="H29">
            <v>15.120000000000001</v>
          </cell>
          <cell r="I29" t="str">
            <v>SO</v>
          </cell>
          <cell r="J29">
            <v>22.32</v>
          </cell>
          <cell r="K29">
            <v>0</v>
          </cell>
        </row>
        <row r="30">
          <cell r="B30">
            <v>20.013333333333332</v>
          </cell>
          <cell r="C30">
            <v>27.2</v>
          </cell>
          <cell r="D30">
            <v>12.9</v>
          </cell>
          <cell r="E30">
            <v>74.8</v>
          </cell>
          <cell r="F30">
            <v>100</v>
          </cell>
          <cell r="G30">
            <v>49</v>
          </cell>
          <cell r="H30">
            <v>13.32</v>
          </cell>
          <cell r="I30" t="str">
            <v>SO</v>
          </cell>
          <cell r="J30">
            <v>20.88</v>
          </cell>
          <cell r="K30">
            <v>0</v>
          </cell>
        </row>
        <row r="31">
          <cell r="B31">
            <v>21.773333333333333</v>
          </cell>
          <cell r="C31">
            <v>28.4</v>
          </cell>
          <cell r="D31">
            <v>12.8</v>
          </cell>
          <cell r="E31">
            <v>65.933333333333337</v>
          </cell>
          <cell r="F31">
            <v>96</v>
          </cell>
          <cell r="G31">
            <v>43</v>
          </cell>
          <cell r="H31">
            <v>9.7200000000000006</v>
          </cell>
          <cell r="I31" t="str">
            <v>SO</v>
          </cell>
          <cell r="J31">
            <v>21.96</v>
          </cell>
          <cell r="K31">
            <v>0</v>
          </cell>
        </row>
        <row r="32">
          <cell r="B32">
            <v>23.928571428571427</v>
          </cell>
          <cell r="C32">
            <v>30.8</v>
          </cell>
          <cell r="D32">
            <v>10.3</v>
          </cell>
          <cell r="E32">
            <v>52.071428571428569</v>
          </cell>
          <cell r="F32">
            <v>100</v>
          </cell>
          <cell r="G32">
            <v>29</v>
          </cell>
          <cell r="H32">
            <v>15.840000000000002</v>
          </cell>
          <cell r="I32" t="str">
            <v>L</v>
          </cell>
          <cell r="J32">
            <v>28.8</v>
          </cell>
          <cell r="K32">
            <v>0</v>
          </cell>
        </row>
        <row r="33">
          <cell r="B33">
            <v>24.407142857142855</v>
          </cell>
          <cell r="C33">
            <v>30.6</v>
          </cell>
          <cell r="D33">
            <v>14.6</v>
          </cell>
          <cell r="E33">
            <v>48.357142857142854</v>
          </cell>
          <cell r="F33">
            <v>88</v>
          </cell>
          <cell r="G33">
            <v>29</v>
          </cell>
          <cell r="H33">
            <v>24.12</v>
          </cell>
          <cell r="I33" t="str">
            <v>L</v>
          </cell>
          <cell r="J33">
            <v>41.4</v>
          </cell>
          <cell r="K33">
            <v>0</v>
          </cell>
        </row>
        <row r="34">
          <cell r="B34">
            <v>26.033333333333328</v>
          </cell>
          <cell r="C34">
            <v>33.6</v>
          </cell>
          <cell r="D34">
            <v>14.6</v>
          </cell>
          <cell r="E34">
            <v>45.866666666666667</v>
          </cell>
          <cell r="F34">
            <v>91</v>
          </cell>
          <cell r="G34">
            <v>24</v>
          </cell>
          <cell r="H34">
            <v>15.48</v>
          </cell>
          <cell r="I34" t="str">
            <v>O</v>
          </cell>
          <cell r="J34">
            <v>27.720000000000002</v>
          </cell>
          <cell r="K34">
            <v>0</v>
          </cell>
        </row>
        <row r="35">
          <cell r="B35">
            <v>26.133333333333333</v>
          </cell>
          <cell r="C35">
            <v>30.9</v>
          </cell>
          <cell r="D35">
            <v>13.5</v>
          </cell>
          <cell r="E35">
            <v>45.888888888888886</v>
          </cell>
          <cell r="F35">
            <v>97</v>
          </cell>
          <cell r="G35">
            <v>30</v>
          </cell>
          <cell r="H35">
            <v>19.079999999999998</v>
          </cell>
          <cell r="I35" t="str">
            <v>NE</v>
          </cell>
          <cell r="J35">
            <v>31.319999999999997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23.883333333333329</v>
          </cell>
          <cell r="C5">
            <v>32.4</v>
          </cell>
          <cell r="D5">
            <v>17.600000000000001</v>
          </cell>
          <cell r="E5">
            <v>74.791666666666671</v>
          </cell>
          <cell r="F5">
            <v>95</v>
          </cell>
          <cell r="G5">
            <v>44</v>
          </cell>
          <cell r="H5">
            <v>5.04</v>
          </cell>
          <cell r="I5" t="str">
            <v>SE</v>
          </cell>
          <cell r="J5">
            <v>19.440000000000001</v>
          </cell>
          <cell r="K5">
            <v>0</v>
          </cell>
        </row>
        <row r="6">
          <cell r="B6">
            <v>19.499999999999996</v>
          </cell>
          <cell r="C6">
            <v>23</v>
          </cell>
          <cell r="D6">
            <v>18.5</v>
          </cell>
          <cell r="E6">
            <v>91.454545454545453</v>
          </cell>
          <cell r="F6">
            <v>96</v>
          </cell>
          <cell r="G6">
            <v>80</v>
          </cell>
          <cell r="H6">
            <v>1.8</v>
          </cell>
          <cell r="I6" t="str">
            <v>S</v>
          </cell>
          <cell r="J6">
            <v>17.64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14.608333333333333</v>
          </cell>
          <cell r="C10">
            <v>18.3</v>
          </cell>
          <cell r="D10">
            <v>9.6999999999999993</v>
          </cell>
          <cell r="E10">
            <v>38.833333333333336</v>
          </cell>
          <cell r="F10">
            <v>62</v>
          </cell>
          <cell r="G10">
            <v>21</v>
          </cell>
          <cell r="H10">
            <v>15.120000000000001</v>
          </cell>
          <cell r="I10" t="str">
            <v>S</v>
          </cell>
          <cell r="J10">
            <v>32.04</v>
          </cell>
          <cell r="K10">
            <v>0</v>
          </cell>
        </row>
        <row r="11">
          <cell r="B11">
            <v>11.420833333333334</v>
          </cell>
          <cell r="C11">
            <v>21.8</v>
          </cell>
          <cell r="D11">
            <v>3.2</v>
          </cell>
          <cell r="E11">
            <v>59.666666666666664</v>
          </cell>
          <cell r="F11">
            <v>90</v>
          </cell>
          <cell r="G11">
            <v>21</v>
          </cell>
          <cell r="H11">
            <v>15.840000000000002</v>
          </cell>
          <cell r="I11" t="str">
            <v>SE</v>
          </cell>
          <cell r="J11">
            <v>28.8</v>
          </cell>
          <cell r="K11">
            <v>0</v>
          </cell>
        </row>
        <row r="12">
          <cell r="B12">
            <v>15.208333333333336</v>
          </cell>
          <cell r="C12">
            <v>26.7</v>
          </cell>
          <cell r="D12">
            <v>7</v>
          </cell>
          <cell r="E12">
            <v>58.416666666666664</v>
          </cell>
          <cell r="F12">
            <v>86</v>
          </cell>
          <cell r="G12">
            <v>21</v>
          </cell>
          <cell r="H12">
            <v>12.24</v>
          </cell>
          <cell r="I12" t="str">
            <v>S</v>
          </cell>
          <cell r="J12">
            <v>19.440000000000001</v>
          </cell>
          <cell r="K12">
            <v>0</v>
          </cell>
        </row>
        <row r="13">
          <cell r="B13">
            <v>18.154166666666665</v>
          </cell>
          <cell r="C13">
            <v>31.2</v>
          </cell>
          <cell r="D13">
            <v>9.4</v>
          </cell>
          <cell r="E13">
            <v>63.583333333333336</v>
          </cell>
          <cell r="F13">
            <v>95</v>
          </cell>
          <cell r="G13">
            <v>19</v>
          </cell>
          <cell r="H13">
            <v>9</v>
          </cell>
          <cell r="I13" t="str">
            <v>SE</v>
          </cell>
          <cell r="J13">
            <v>18.36</v>
          </cell>
          <cell r="K13">
            <v>0</v>
          </cell>
        </row>
        <row r="14">
          <cell r="B14">
            <v>19.149999999999999</v>
          </cell>
          <cell r="C14">
            <v>32.5</v>
          </cell>
          <cell r="D14">
            <v>9.4</v>
          </cell>
          <cell r="E14">
            <v>68.458333333333329</v>
          </cell>
          <cell r="F14">
            <v>95</v>
          </cell>
          <cell r="G14">
            <v>22</v>
          </cell>
          <cell r="H14">
            <v>3.6</v>
          </cell>
          <cell r="I14" t="str">
            <v>SE</v>
          </cell>
          <cell r="J14">
            <v>12.6</v>
          </cell>
          <cell r="K14">
            <v>0</v>
          </cell>
        </row>
        <row r="15">
          <cell r="B15">
            <v>21.495833333333334</v>
          </cell>
          <cell r="C15">
            <v>33.5</v>
          </cell>
          <cell r="D15">
            <v>12.5</v>
          </cell>
          <cell r="E15">
            <v>63.5</v>
          </cell>
          <cell r="F15">
            <v>94</v>
          </cell>
          <cell r="G15">
            <v>21</v>
          </cell>
          <cell r="H15">
            <v>14.76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21.858333333333331</v>
          </cell>
          <cell r="C16">
            <v>33.700000000000003</v>
          </cell>
          <cell r="D16">
            <v>13.3</v>
          </cell>
          <cell r="E16">
            <v>61.5</v>
          </cell>
          <cell r="F16">
            <v>93</v>
          </cell>
          <cell r="G16">
            <v>20</v>
          </cell>
          <cell r="H16">
            <v>9.7200000000000006</v>
          </cell>
          <cell r="I16" t="str">
            <v>SE</v>
          </cell>
          <cell r="J16">
            <v>28.08</v>
          </cell>
          <cell r="K16">
            <v>0</v>
          </cell>
        </row>
        <row r="17">
          <cell r="B17">
            <v>23.165217391304349</v>
          </cell>
          <cell r="C17">
            <v>34</v>
          </cell>
          <cell r="D17">
            <v>15.4</v>
          </cell>
          <cell r="E17">
            <v>56.086956521739133</v>
          </cell>
          <cell r="F17">
            <v>85</v>
          </cell>
          <cell r="G17">
            <v>20</v>
          </cell>
          <cell r="H17">
            <v>14.04</v>
          </cell>
          <cell r="I17" t="str">
            <v>S</v>
          </cell>
          <cell r="J17">
            <v>27.36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28.766666666666669</v>
          </cell>
          <cell r="C26">
            <v>32.700000000000003</v>
          </cell>
          <cell r="D26">
            <v>20.7</v>
          </cell>
          <cell r="E26">
            <v>40.166666666666664</v>
          </cell>
          <cell r="F26">
            <v>67</v>
          </cell>
          <cell r="G26">
            <v>30</v>
          </cell>
          <cell r="H26">
            <v>15.840000000000002</v>
          </cell>
          <cell r="I26" t="str">
            <v>N</v>
          </cell>
          <cell r="J26">
            <v>44.28</v>
          </cell>
          <cell r="K26">
            <v>0</v>
          </cell>
        </row>
        <row r="27">
          <cell r="B27">
            <v>24.541666666666671</v>
          </cell>
          <cell r="C27">
            <v>34.799999999999997</v>
          </cell>
          <cell r="D27">
            <v>16.2</v>
          </cell>
          <cell r="E27">
            <v>59.125</v>
          </cell>
          <cell r="F27">
            <v>91</v>
          </cell>
          <cell r="G27">
            <v>24</v>
          </cell>
          <cell r="H27">
            <v>13.32</v>
          </cell>
          <cell r="I27" t="str">
            <v>SE</v>
          </cell>
          <cell r="J27">
            <v>29.16</v>
          </cell>
          <cell r="K27">
            <v>0</v>
          </cell>
        </row>
        <row r="28">
          <cell r="B28">
            <v>18.141666666666666</v>
          </cell>
          <cell r="C28">
            <v>24.1</v>
          </cell>
          <cell r="D28">
            <v>14.5</v>
          </cell>
          <cell r="E28">
            <v>80.125</v>
          </cell>
          <cell r="F28">
            <v>91</v>
          </cell>
          <cell r="G28">
            <v>61</v>
          </cell>
          <cell r="H28">
            <v>6.12</v>
          </cell>
          <cell r="I28" t="str">
            <v>S</v>
          </cell>
          <cell r="J28">
            <v>26.64</v>
          </cell>
          <cell r="K28">
            <v>0</v>
          </cell>
        </row>
        <row r="29">
          <cell r="B29">
            <v>14.029166666666663</v>
          </cell>
          <cell r="C29">
            <v>17.3</v>
          </cell>
          <cell r="D29">
            <v>12.4</v>
          </cell>
          <cell r="E29">
            <v>80.708333333333329</v>
          </cell>
          <cell r="F29">
            <v>87</v>
          </cell>
          <cell r="G29">
            <v>68</v>
          </cell>
          <cell r="H29">
            <v>3.9600000000000004</v>
          </cell>
          <cell r="I29" t="str">
            <v>S</v>
          </cell>
          <cell r="J29">
            <v>20.52</v>
          </cell>
          <cell r="K29">
            <v>0</v>
          </cell>
        </row>
        <row r="30">
          <cell r="B30">
            <v>15.966666666666667</v>
          </cell>
          <cell r="C30">
            <v>23.8</v>
          </cell>
          <cell r="D30">
            <v>12.3</v>
          </cell>
          <cell r="E30">
            <v>74.75</v>
          </cell>
          <cell r="F30">
            <v>87</v>
          </cell>
          <cell r="G30">
            <v>51</v>
          </cell>
          <cell r="H30">
            <v>4.68</v>
          </cell>
          <cell r="I30" t="str">
            <v>S</v>
          </cell>
          <cell r="J30">
            <v>20.16</v>
          </cell>
          <cell r="K30">
            <v>0</v>
          </cell>
        </row>
        <row r="31">
          <cell r="B31">
            <v>17.875</v>
          </cell>
          <cell r="C31">
            <v>27.3</v>
          </cell>
          <cell r="D31">
            <v>12</v>
          </cell>
          <cell r="E31">
            <v>69.625</v>
          </cell>
          <cell r="F31">
            <v>89</v>
          </cell>
          <cell r="G31">
            <v>39</v>
          </cell>
          <cell r="H31">
            <v>6.48</v>
          </cell>
          <cell r="I31" t="str">
            <v>S</v>
          </cell>
          <cell r="J31">
            <v>18</v>
          </cell>
          <cell r="K31">
            <v>0</v>
          </cell>
        </row>
        <row r="32">
          <cell r="B32">
            <v>20.558333333333334</v>
          </cell>
          <cell r="C32">
            <v>32.299999999999997</v>
          </cell>
          <cell r="D32">
            <v>11.9</v>
          </cell>
          <cell r="E32">
            <v>60.458333333333336</v>
          </cell>
          <cell r="F32">
            <v>88</v>
          </cell>
          <cell r="G32">
            <v>20</v>
          </cell>
          <cell r="H32">
            <v>13.68</v>
          </cell>
          <cell r="I32" t="str">
            <v>S</v>
          </cell>
          <cell r="J32">
            <v>25.92</v>
          </cell>
          <cell r="K32">
            <v>0</v>
          </cell>
        </row>
        <row r="33">
          <cell r="B33">
            <v>22.241666666666664</v>
          </cell>
          <cell r="C33">
            <v>33.9</v>
          </cell>
          <cell r="D33">
            <v>12.8</v>
          </cell>
          <cell r="E33">
            <v>60.833333333333336</v>
          </cell>
          <cell r="F33">
            <v>95</v>
          </cell>
          <cell r="G33">
            <v>22</v>
          </cell>
          <cell r="H33">
            <v>9</v>
          </cell>
          <cell r="I33" t="str">
            <v>SE</v>
          </cell>
          <cell r="J33">
            <v>47.16</v>
          </cell>
          <cell r="K33">
            <v>0</v>
          </cell>
        </row>
        <row r="34">
          <cell r="B34">
            <v>22.887499999999999</v>
          </cell>
          <cell r="C34">
            <v>34.299999999999997</v>
          </cell>
          <cell r="D34">
            <v>14.5</v>
          </cell>
          <cell r="E34">
            <v>61.5</v>
          </cell>
          <cell r="F34">
            <v>90</v>
          </cell>
          <cell r="G34">
            <v>24</v>
          </cell>
          <cell r="H34">
            <v>8.64</v>
          </cell>
          <cell r="I34" t="str">
            <v>S</v>
          </cell>
          <cell r="J34">
            <v>21.6</v>
          </cell>
          <cell r="K34">
            <v>0</v>
          </cell>
        </row>
        <row r="35">
          <cell r="B35">
            <v>23.374999999999996</v>
          </cell>
          <cell r="C35">
            <v>34</v>
          </cell>
          <cell r="D35">
            <v>14.8</v>
          </cell>
          <cell r="E35">
            <v>61.041666666666664</v>
          </cell>
          <cell r="F35">
            <v>92</v>
          </cell>
          <cell r="G35">
            <v>22</v>
          </cell>
          <cell r="H35">
            <v>7.5600000000000005</v>
          </cell>
          <cell r="I35" t="str">
            <v>SE</v>
          </cell>
          <cell r="J35">
            <v>28.8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22.441666666666663</v>
          </cell>
          <cell r="C5">
            <v>30.5</v>
          </cell>
          <cell r="D5">
            <v>15.4</v>
          </cell>
          <cell r="E5">
            <v>63.541666666666664</v>
          </cell>
          <cell r="F5">
            <v>91</v>
          </cell>
          <cell r="G5">
            <v>33</v>
          </cell>
          <cell r="H5">
            <v>10.08</v>
          </cell>
          <cell r="I5" t="str">
            <v>O</v>
          </cell>
          <cell r="J5">
            <v>31.680000000000003</v>
          </cell>
          <cell r="K5">
            <v>0</v>
          </cell>
        </row>
        <row r="6">
          <cell r="B6">
            <v>21.441666666666666</v>
          </cell>
          <cell r="C6">
            <v>29.9</v>
          </cell>
          <cell r="D6">
            <v>13.7</v>
          </cell>
          <cell r="E6">
            <v>68.208333333333329</v>
          </cell>
          <cell r="F6">
            <v>98</v>
          </cell>
          <cell r="G6">
            <v>28</v>
          </cell>
          <cell r="H6">
            <v>22.68</v>
          </cell>
          <cell r="I6" t="str">
            <v>NO</v>
          </cell>
          <cell r="J6">
            <v>45.36</v>
          </cell>
          <cell r="K6">
            <v>0</v>
          </cell>
        </row>
        <row r="7">
          <cell r="B7">
            <v>21.983333333333331</v>
          </cell>
          <cell r="C7">
            <v>30.1</v>
          </cell>
          <cell r="D7">
            <v>15.2</v>
          </cell>
          <cell r="E7">
            <v>64.125</v>
          </cell>
          <cell r="F7">
            <v>89</v>
          </cell>
          <cell r="G7">
            <v>37</v>
          </cell>
          <cell r="H7">
            <v>23.040000000000003</v>
          </cell>
          <cell r="I7" t="str">
            <v>NO</v>
          </cell>
          <cell r="J7">
            <v>44.28</v>
          </cell>
          <cell r="K7">
            <v>0</v>
          </cell>
        </row>
        <row r="8">
          <cell r="B8">
            <v>19.783333333333335</v>
          </cell>
          <cell r="C8">
            <v>24.1</v>
          </cell>
          <cell r="D8">
            <v>17.3</v>
          </cell>
          <cell r="E8">
            <v>89.875</v>
          </cell>
          <cell r="F8">
            <v>97</v>
          </cell>
          <cell r="G8">
            <v>58</v>
          </cell>
          <cell r="H8">
            <v>20.88</v>
          </cell>
          <cell r="I8" t="str">
            <v>O</v>
          </cell>
          <cell r="J8">
            <v>39.24</v>
          </cell>
          <cell r="K8">
            <v>12.200000000000001</v>
          </cell>
        </row>
        <row r="9">
          <cell r="B9">
            <v>16.62916666666667</v>
          </cell>
          <cell r="C9">
            <v>20.3</v>
          </cell>
          <cell r="D9">
            <v>13</v>
          </cell>
          <cell r="E9">
            <v>82.083333333333329</v>
          </cell>
          <cell r="F9">
            <v>99</v>
          </cell>
          <cell r="G9">
            <v>41</v>
          </cell>
          <cell r="H9">
            <v>17.28</v>
          </cell>
          <cell r="I9" t="str">
            <v>SO</v>
          </cell>
          <cell r="J9">
            <v>34.56</v>
          </cell>
          <cell r="K9">
            <v>1</v>
          </cell>
        </row>
        <row r="10">
          <cell r="B10">
            <v>11.283333333333333</v>
          </cell>
          <cell r="C10">
            <v>17.8</v>
          </cell>
          <cell r="D10">
            <v>5.4</v>
          </cell>
          <cell r="E10">
            <v>50.625</v>
          </cell>
          <cell r="F10">
            <v>75</v>
          </cell>
          <cell r="G10">
            <v>24</v>
          </cell>
          <cell r="H10">
            <v>12.96</v>
          </cell>
          <cell r="I10" t="str">
            <v>S</v>
          </cell>
          <cell r="J10">
            <v>25.2</v>
          </cell>
          <cell r="K10">
            <v>0</v>
          </cell>
        </row>
        <row r="11">
          <cell r="B11">
            <v>10.941666666666668</v>
          </cell>
          <cell r="C11">
            <v>20.7</v>
          </cell>
          <cell r="D11">
            <v>3.8</v>
          </cell>
          <cell r="E11">
            <v>47.916666666666664</v>
          </cell>
          <cell r="F11">
            <v>71</v>
          </cell>
          <cell r="G11">
            <v>21</v>
          </cell>
          <cell r="H11">
            <v>13.32</v>
          </cell>
          <cell r="I11" t="str">
            <v>L</v>
          </cell>
          <cell r="J11">
            <v>36</v>
          </cell>
          <cell r="K11">
            <v>0</v>
          </cell>
        </row>
        <row r="12">
          <cell r="B12">
            <v>15.037500000000001</v>
          </cell>
          <cell r="C12">
            <v>26.7</v>
          </cell>
          <cell r="D12">
            <v>6.6</v>
          </cell>
          <cell r="E12">
            <v>45.333333333333336</v>
          </cell>
          <cell r="F12">
            <v>75</v>
          </cell>
          <cell r="G12">
            <v>12</v>
          </cell>
          <cell r="H12">
            <v>12.96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18.887499999999996</v>
          </cell>
          <cell r="C13">
            <v>29.1</v>
          </cell>
          <cell r="D13">
            <v>12.1</v>
          </cell>
          <cell r="E13">
            <v>47.208333333333336</v>
          </cell>
          <cell r="F13">
            <v>70</v>
          </cell>
          <cell r="G13">
            <v>17</v>
          </cell>
          <cell r="H13">
            <v>11.879999999999999</v>
          </cell>
          <cell r="I13" t="str">
            <v>L</v>
          </cell>
          <cell r="J13">
            <v>23.040000000000003</v>
          </cell>
          <cell r="K13">
            <v>0</v>
          </cell>
        </row>
        <row r="14">
          <cell r="B14">
            <v>20.479166666666668</v>
          </cell>
          <cell r="C14">
            <v>30</v>
          </cell>
          <cell r="D14">
            <v>11.9</v>
          </cell>
          <cell r="E14">
            <v>48.541666666666664</v>
          </cell>
          <cell r="F14">
            <v>83</v>
          </cell>
          <cell r="G14">
            <v>20</v>
          </cell>
          <cell r="H14">
            <v>12.6</v>
          </cell>
          <cell r="I14" t="str">
            <v>SE</v>
          </cell>
          <cell r="J14">
            <v>26.64</v>
          </cell>
          <cell r="K14">
            <v>0</v>
          </cell>
        </row>
        <row r="15">
          <cell r="B15">
            <v>21.116666666666667</v>
          </cell>
          <cell r="C15">
            <v>29.5</v>
          </cell>
          <cell r="D15">
            <v>13.2</v>
          </cell>
          <cell r="E15">
            <v>43.791666666666664</v>
          </cell>
          <cell r="F15">
            <v>70</v>
          </cell>
          <cell r="G15">
            <v>23</v>
          </cell>
          <cell r="H15">
            <v>11.879999999999999</v>
          </cell>
          <cell r="I15" t="str">
            <v>NE</v>
          </cell>
          <cell r="J15">
            <v>26.64</v>
          </cell>
          <cell r="K15">
            <v>0</v>
          </cell>
        </row>
        <row r="16">
          <cell r="B16">
            <v>21.400000000000002</v>
          </cell>
          <cell r="C16">
            <v>29.6</v>
          </cell>
          <cell r="D16">
            <v>14.4</v>
          </cell>
          <cell r="E16">
            <v>42.166666666666664</v>
          </cell>
          <cell r="F16">
            <v>64</v>
          </cell>
          <cell r="G16">
            <v>21</v>
          </cell>
          <cell r="H16">
            <v>14.76</v>
          </cell>
          <cell r="I16" t="str">
            <v>SE</v>
          </cell>
          <cell r="J16">
            <v>32.4</v>
          </cell>
          <cell r="K16">
            <v>0</v>
          </cell>
        </row>
        <row r="17">
          <cell r="B17">
            <v>20.904166666666665</v>
          </cell>
          <cell r="C17">
            <v>30.6</v>
          </cell>
          <cell r="D17">
            <v>11.6</v>
          </cell>
          <cell r="E17">
            <v>48.083333333333336</v>
          </cell>
          <cell r="F17">
            <v>82</v>
          </cell>
          <cell r="G17">
            <v>21</v>
          </cell>
          <cell r="H17">
            <v>11.520000000000001</v>
          </cell>
          <cell r="I17" t="str">
            <v>SE</v>
          </cell>
          <cell r="J17">
            <v>30.96</v>
          </cell>
          <cell r="K17">
            <v>0</v>
          </cell>
        </row>
        <row r="18">
          <cell r="B18">
            <v>22.162500000000005</v>
          </cell>
          <cell r="C18">
            <v>31</v>
          </cell>
          <cell r="D18">
            <v>13.6</v>
          </cell>
          <cell r="E18">
            <v>45.541666666666664</v>
          </cell>
          <cell r="F18">
            <v>78</v>
          </cell>
          <cell r="G18">
            <v>23</v>
          </cell>
          <cell r="H18">
            <v>8.2799999999999994</v>
          </cell>
          <cell r="I18" t="str">
            <v>S</v>
          </cell>
          <cell r="J18">
            <v>22.68</v>
          </cell>
          <cell r="K18">
            <v>0</v>
          </cell>
        </row>
        <row r="19">
          <cell r="B19">
            <v>22.033333333333331</v>
          </cell>
          <cell r="C19">
            <v>32.299999999999997</v>
          </cell>
          <cell r="D19">
            <v>14.2</v>
          </cell>
          <cell r="E19">
            <v>53.625</v>
          </cell>
          <cell r="F19">
            <v>79</v>
          </cell>
          <cell r="G19">
            <v>25</v>
          </cell>
          <cell r="H19">
            <v>23.040000000000003</v>
          </cell>
          <cell r="I19" t="str">
            <v>L</v>
          </cell>
          <cell r="J19">
            <v>44.64</v>
          </cell>
          <cell r="K19">
            <v>0</v>
          </cell>
        </row>
        <row r="20">
          <cell r="B20">
            <v>19.841666666666665</v>
          </cell>
          <cell r="C20">
            <v>24.5</v>
          </cell>
          <cell r="D20">
            <v>16.7</v>
          </cell>
          <cell r="E20">
            <v>72.5</v>
          </cell>
          <cell r="F20">
            <v>88</v>
          </cell>
          <cell r="G20">
            <v>58</v>
          </cell>
          <cell r="H20">
            <v>15.48</v>
          </cell>
          <cell r="I20" t="str">
            <v>L</v>
          </cell>
          <cell r="J20">
            <v>24.12</v>
          </cell>
          <cell r="K20">
            <v>0.2</v>
          </cell>
        </row>
        <row r="21">
          <cell r="B21">
            <v>19.229166666666668</v>
          </cell>
          <cell r="C21">
            <v>27</v>
          </cell>
          <cell r="D21">
            <v>14.8</v>
          </cell>
          <cell r="E21">
            <v>70.625</v>
          </cell>
          <cell r="F21">
            <v>90</v>
          </cell>
          <cell r="G21">
            <v>45</v>
          </cell>
          <cell r="H21">
            <v>14.4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20.254166666666666</v>
          </cell>
          <cell r="C22">
            <v>29.9</v>
          </cell>
          <cell r="D22">
            <v>14.2</v>
          </cell>
          <cell r="E22">
            <v>50.75</v>
          </cell>
          <cell r="F22">
            <v>69</v>
          </cell>
          <cell r="G22">
            <v>30</v>
          </cell>
          <cell r="H22">
            <v>12.96</v>
          </cell>
          <cell r="I22" t="str">
            <v>L</v>
          </cell>
          <cell r="J22">
            <v>25.56</v>
          </cell>
          <cell r="K22">
            <v>0</v>
          </cell>
        </row>
        <row r="23">
          <cell r="B23">
            <v>22.391666666666669</v>
          </cell>
          <cell r="C23">
            <v>31.8</v>
          </cell>
          <cell r="D23">
            <v>16.3</v>
          </cell>
          <cell r="E23">
            <v>46.625</v>
          </cell>
          <cell r="F23">
            <v>67</v>
          </cell>
          <cell r="G23">
            <v>22</v>
          </cell>
          <cell r="H23">
            <v>18</v>
          </cell>
          <cell r="I23" t="str">
            <v>L</v>
          </cell>
          <cell r="J23">
            <v>29.52</v>
          </cell>
          <cell r="K23">
            <v>0</v>
          </cell>
        </row>
        <row r="24">
          <cell r="B24">
            <v>22.279166666666665</v>
          </cell>
          <cell r="C24">
            <v>29.8</v>
          </cell>
          <cell r="D24">
            <v>17</v>
          </cell>
          <cell r="E24">
            <v>56.75</v>
          </cell>
          <cell r="F24">
            <v>76</v>
          </cell>
          <cell r="G24">
            <v>32</v>
          </cell>
          <cell r="H24">
            <v>15.48</v>
          </cell>
          <cell r="I24" t="str">
            <v>L</v>
          </cell>
          <cell r="J24">
            <v>34.92</v>
          </cell>
          <cell r="K24">
            <v>0</v>
          </cell>
        </row>
        <row r="25">
          <cell r="B25">
            <v>22.233333333333331</v>
          </cell>
          <cell r="C25">
            <v>28.9</v>
          </cell>
          <cell r="D25">
            <v>18.2</v>
          </cell>
          <cell r="E25">
            <v>49.916666666666664</v>
          </cell>
          <cell r="F25">
            <v>69</v>
          </cell>
          <cell r="G25">
            <v>27</v>
          </cell>
          <cell r="H25">
            <v>23.400000000000002</v>
          </cell>
          <cell r="I25" t="str">
            <v>L</v>
          </cell>
          <cell r="J25">
            <v>51.12</v>
          </cell>
          <cell r="K25">
            <v>0</v>
          </cell>
        </row>
        <row r="26">
          <cell r="B26">
            <v>22.583333333333332</v>
          </cell>
          <cell r="C26">
            <v>30.6</v>
          </cell>
          <cell r="D26">
            <v>17.3</v>
          </cell>
          <cell r="E26">
            <v>49.916666666666664</v>
          </cell>
          <cell r="F26">
            <v>64</v>
          </cell>
          <cell r="G26">
            <v>29</v>
          </cell>
          <cell r="H26">
            <v>23.400000000000002</v>
          </cell>
          <cell r="I26" t="str">
            <v>NE</v>
          </cell>
          <cell r="J26">
            <v>43.92</v>
          </cell>
          <cell r="K26">
            <v>0</v>
          </cell>
        </row>
        <row r="27">
          <cell r="B27">
            <v>22.429166666666671</v>
          </cell>
          <cell r="C27">
            <v>30.9</v>
          </cell>
          <cell r="D27">
            <v>14</v>
          </cell>
          <cell r="E27">
            <v>50.916666666666664</v>
          </cell>
          <cell r="F27">
            <v>83</v>
          </cell>
          <cell r="G27">
            <v>23</v>
          </cell>
          <cell r="H27">
            <v>13.68</v>
          </cell>
          <cell r="I27" t="str">
            <v>L</v>
          </cell>
          <cell r="J27">
            <v>31.680000000000003</v>
          </cell>
          <cell r="K27">
            <v>0</v>
          </cell>
        </row>
        <row r="28">
          <cell r="B28">
            <v>21.629166666666663</v>
          </cell>
          <cell r="C28">
            <v>30.4</v>
          </cell>
          <cell r="D28">
            <v>15.5</v>
          </cell>
          <cell r="E28">
            <v>52.958333333333336</v>
          </cell>
          <cell r="F28">
            <v>85</v>
          </cell>
          <cell r="G28">
            <v>27</v>
          </cell>
          <cell r="H28">
            <v>20.88</v>
          </cell>
          <cell r="I28" t="str">
            <v>SE</v>
          </cell>
          <cell r="J28">
            <v>35.28</v>
          </cell>
          <cell r="K28">
            <v>0</v>
          </cell>
        </row>
        <row r="29">
          <cell r="B29">
            <v>15.220833333333333</v>
          </cell>
          <cell r="C29">
            <v>24.6</v>
          </cell>
          <cell r="D29">
            <v>11.2</v>
          </cell>
          <cell r="E29">
            <v>85.416666666666671</v>
          </cell>
          <cell r="F29">
            <v>98</v>
          </cell>
          <cell r="G29">
            <v>50</v>
          </cell>
          <cell r="H29">
            <v>16.2</v>
          </cell>
          <cell r="I29" t="str">
            <v>SO</v>
          </cell>
          <cell r="J29">
            <v>31.680000000000003</v>
          </cell>
          <cell r="K29">
            <v>0</v>
          </cell>
        </row>
        <row r="30">
          <cell r="B30">
            <v>17.129166666666666</v>
          </cell>
          <cell r="C30">
            <v>27.8</v>
          </cell>
          <cell r="D30">
            <v>10.1</v>
          </cell>
          <cell r="E30">
            <v>75.708333333333329</v>
          </cell>
          <cell r="F30">
            <v>96</v>
          </cell>
          <cell r="G30">
            <v>41</v>
          </cell>
          <cell r="H30">
            <v>18.720000000000002</v>
          </cell>
          <cell r="I30" t="str">
            <v>SO</v>
          </cell>
          <cell r="J30">
            <v>30.240000000000002</v>
          </cell>
          <cell r="K30">
            <v>0.2</v>
          </cell>
        </row>
        <row r="31">
          <cell r="B31">
            <v>19.591666666666669</v>
          </cell>
          <cell r="C31">
            <v>28.8</v>
          </cell>
          <cell r="D31">
            <v>13</v>
          </cell>
          <cell r="E31">
            <v>68.583333333333329</v>
          </cell>
          <cell r="F31">
            <v>92</v>
          </cell>
          <cell r="G31">
            <v>33</v>
          </cell>
          <cell r="H31">
            <v>18.720000000000002</v>
          </cell>
          <cell r="I31" t="str">
            <v>L</v>
          </cell>
          <cell r="J31">
            <v>32.04</v>
          </cell>
          <cell r="K31">
            <v>0</v>
          </cell>
        </row>
        <row r="32">
          <cell r="B32">
            <v>20.629166666666666</v>
          </cell>
          <cell r="C32">
            <v>28.5</v>
          </cell>
          <cell r="D32">
            <v>15</v>
          </cell>
          <cell r="E32">
            <v>60</v>
          </cell>
          <cell r="F32">
            <v>83</v>
          </cell>
          <cell r="G32">
            <v>27</v>
          </cell>
          <cell r="H32">
            <v>15.840000000000002</v>
          </cell>
          <cell r="I32" t="str">
            <v>L</v>
          </cell>
          <cell r="J32">
            <v>30.240000000000002</v>
          </cell>
          <cell r="K32">
            <v>0</v>
          </cell>
        </row>
        <row r="33">
          <cell r="B33">
            <v>21.604166666666668</v>
          </cell>
          <cell r="C33">
            <v>29.4</v>
          </cell>
          <cell r="D33">
            <v>14.6</v>
          </cell>
          <cell r="E33">
            <v>43.583333333333336</v>
          </cell>
          <cell r="F33">
            <v>69</v>
          </cell>
          <cell r="G33">
            <v>22</v>
          </cell>
          <cell r="H33">
            <v>19.440000000000001</v>
          </cell>
          <cell r="I33" t="str">
            <v>SE</v>
          </cell>
          <cell r="J33">
            <v>36.36</v>
          </cell>
          <cell r="K33">
            <v>0</v>
          </cell>
        </row>
        <row r="34">
          <cell r="B34">
            <v>21.991666666666671</v>
          </cell>
          <cell r="C34">
            <v>31.5</v>
          </cell>
          <cell r="D34">
            <v>14.2</v>
          </cell>
          <cell r="E34">
            <v>44.75</v>
          </cell>
          <cell r="F34">
            <v>69</v>
          </cell>
          <cell r="G34">
            <v>19</v>
          </cell>
          <cell r="H34">
            <v>15.840000000000002</v>
          </cell>
          <cell r="I34" t="str">
            <v>L</v>
          </cell>
          <cell r="J34">
            <v>38.159999999999997</v>
          </cell>
          <cell r="K34">
            <v>0</v>
          </cell>
        </row>
        <row r="35">
          <cell r="B35">
            <v>22.545833333333331</v>
          </cell>
          <cell r="C35">
            <v>30.7</v>
          </cell>
          <cell r="D35">
            <v>16.5</v>
          </cell>
          <cell r="E35">
            <v>48.583333333333336</v>
          </cell>
          <cell r="F35">
            <v>74</v>
          </cell>
          <cell r="G35">
            <v>20</v>
          </cell>
          <cell r="H35">
            <v>18.720000000000002</v>
          </cell>
          <cell r="I35" t="str">
            <v>L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24.058333333333326</v>
          </cell>
          <cell r="C5">
            <v>33.1</v>
          </cell>
          <cell r="D5">
            <v>16.2</v>
          </cell>
          <cell r="E5">
            <v>66.833333333333329</v>
          </cell>
          <cell r="F5">
            <v>100</v>
          </cell>
          <cell r="G5">
            <v>32</v>
          </cell>
          <cell r="H5">
            <v>17.28</v>
          </cell>
          <cell r="I5" t="str">
            <v>NO</v>
          </cell>
          <cell r="J5">
            <v>27</v>
          </cell>
          <cell r="K5">
            <v>0</v>
          </cell>
        </row>
        <row r="6">
          <cell r="B6">
            <v>23.966666666666669</v>
          </cell>
          <cell r="C6">
            <v>32.9</v>
          </cell>
          <cell r="D6">
            <v>15.5</v>
          </cell>
          <cell r="E6">
            <v>61</v>
          </cell>
          <cell r="F6">
            <v>96</v>
          </cell>
          <cell r="G6">
            <v>30</v>
          </cell>
          <cell r="H6">
            <v>19.8</v>
          </cell>
          <cell r="I6" t="str">
            <v>NO</v>
          </cell>
          <cell r="J6">
            <v>34.56</v>
          </cell>
          <cell r="K6">
            <v>0</v>
          </cell>
        </row>
        <row r="7">
          <cell r="B7">
            <v>24.395833333333332</v>
          </cell>
          <cell r="C7">
            <v>33.200000000000003</v>
          </cell>
          <cell r="D7">
            <v>16.100000000000001</v>
          </cell>
          <cell r="E7">
            <v>56.625</v>
          </cell>
          <cell r="F7">
            <v>86</v>
          </cell>
          <cell r="G7">
            <v>30</v>
          </cell>
          <cell r="H7">
            <v>26.28</v>
          </cell>
          <cell r="I7" t="str">
            <v>NO</v>
          </cell>
          <cell r="J7">
            <v>46.080000000000005</v>
          </cell>
          <cell r="K7">
            <v>0</v>
          </cell>
        </row>
        <row r="8">
          <cell r="B8">
            <v>21.116666666666664</v>
          </cell>
          <cell r="C8">
            <v>25.3</v>
          </cell>
          <cell r="D8">
            <v>19.600000000000001</v>
          </cell>
          <cell r="E8">
            <v>93.368421052631575</v>
          </cell>
          <cell r="F8">
            <v>100</v>
          </cell>
          <cell r="G8">
            <v>54</v>
          </cell>
          <cell r="H8">
            <v>19.079999999999998</v>
          </cell>
          <cell r="I8" t="str">
            <v>N</v>
          </cell>
          <cell r="J8">
            <v>34.200000000000003</v>
          </cell>
          <cell r="K8">
            <v>15.4</v>
          </cell>
        </row>
        <row r="9">
          <cell r="B9">
            <v>18.820833333333333</v>
          </cell>
          <cell r="C9">
            <v>20.9</v>
          </cell>
          <cell r="D9">
            <v>15.8</v>
          </cell>
          <cell r="E9">
            <v>83.428571428571431</v>
          </cell>
          <cell r="F9">
            <v>100</v>
          </cell>
          <cell r="G9">
            <v>58</v>
          </cell>
          <cell r="H9">
            <v>18.36</v>
          </cell>
          <cell r="I9" t="str">
            <v>SO</v>
          </cell>
          <cell r="J9">
            <v>33.480000000000004</v>
          </cell>
          <cell r="K9">
            <v>4</v>
          </cell>
        </row>
        <row r="10">
          <cell r="B10">
            <v>11.916666666666664</v>
          </cell>
          <cell r="C10">
            <v>17.3</v>
          </cell>
          <cell r="D10">
            <v>6</v>
          </cell>
          <cell r="E10">
            <v>58.791666666666664</v>
          </cell>
          <cell r="F10">
            <v>89</v>
          </cell>
          <cell r="G10">
            <v>24</v>
          </cell>
          <cell r="H10">
            <v>16.2</v>
          </cell>
          <cell r="I10" t="str">
            <v>SO</v>
          </cell>
          <cell r="J10">
            <v>30.6</v>
          </cell>
          <cell r="K10">
            <v>0</v>
          </cell>
        </row>
        <row r="11">
          <cell r="B11">
            <v>11.545833333333333</v>
          </cell>
          <cell r="C11">
            <v>20.3</v>
          </cell>
          <cell r="D11">
            <v>4.0999999999999996</v>
          </cell>
          <cell r="E11">
            <v>64.625</v>
          </cell>
          <cell r="F11">
            <v>96</v>
          </cell>
          <cell r="G11">
            <v>30</v>
          </cell>
          <cell r="H11">
            <v>26.28</v>
          </cell>
          <cell r="I11" t="str">
            <v>SO</v>
          </cell>
          <cell r="J11">
            <v>38.519999999999996</v>
          </cell>
          <cell r="K11">
            <v>0</v>
          </cell>
        </row>
        <row r="12">
          <cell r="B12">
            <v>15.81666666666667</v>
          </cell>
          <cell r="C12">
            <v>24.6</v>
          </cell>
          <cell r="D12">
            <v>9.6</v>
          </cell>
          <cell r="E12">
            <v>64.208333333333329</v>
          </cell>
          <cell r="F12">
            <v>88</v>
          </cell>
          <cell r="G12">
            <v>37</v>
          </cell>
          <cell r="H12">
            <v>19.8</v>
          </cell>
          <cell r="I12" t="str">
            <v>SE</v>
          </cell>
          <cell r="J12">
            <v>29.52</v>
          </cell>
          <cell r="K12">
            <v>0</v>
          </cell>
        </row>
        <row r="13">
          <cell r="B13">
            <v>19.212499999999999</v>
          </cell>
          <cell r="C13">
            <v>28.1</v>
          </cell>
          <cell r="D13">
            <v>12.2</v>
          </cell>
          <cell r="E13">
            <v>65.166666666666671</v>
          </cell>
          <cell r="F13">
            <v>88</v>
          </cell>
          <cell r="G13">
            <v>42</v>
          </cell>
          <cell r="H13">
            <v>13.68</v>
          </cell>
          <cell r="I13" t="str">
            <v>L</v>
          </cell>
          <cell r="J13">
            <v>21.240000000000002</v>
          </cell>
          <cell r="K13">
            <v>0</v>
          </cell>
        </row>
        <row r="14">
          <cell r="B14">
            <v>21.287499999999998</v>
          </cell>
          <cell r="C14">
            <v>28.7</v>
          </cell>
          <cell r="D14">
            <v>13.4</v>
          </cell>
          <cell r="E14">
            <v>60.916666666666664</v>
          </cell>
          <cell r="F14">
            <v>93</v>
          </cell>
          <cell r="G14">
            <v>33</v>
          </cell>
          <cell r="H14">
            <v>17.28</v>
          </cell>
          <cell r="I14" t="str">
            <v>L</v>
          </cell>
          <cell r="J14">
            <v>27.720000000000002</v>
          </cell>
          <cell r="K14">
            <v>0</v>
          </cell>
        </row>
        <row r="15">
          <cell r="B15">
            <v>20.654166666666665</v>
          </cell>
          <cell r="C15">
            <v>28.6</v>
          </cell>
          <cell r="D15">
            <v>13.6</v>
          </cell>
          <cell r="E15">
            <v>63.333333333333336</v>
          </cell>
          <cell r="F15">
            <v>86</v>
          </cell>
          <cell r="G15">
            <v>28</v>
          </cell>
          <cell r="H15">
            <v>16.559999999999999</v>
          </cell>
          <cell r="I15" t="str">
            <v>L</v>
          </cell>
          <cell r="J15">
            <v>24.12</v>
          </cell>
          <cell r="K15">
            <v>0</v>
          </cell>
        </row>
        <row r="16">
          <cell r="B16">
            <v>20.383333333333336</v>
          </cell>
          <cell r="C16">
            <v>30.7</v>
          </cell>
          <cell r="D16">
            <v>12</v>
          </cell>
          <cell r="E16">
            <v>64.541666666666671</v>
          </cell>
          <cell r="F16">
            <v>98</v>
          </cell>
          <cell r="G16">
            <v>30</v>
          </cell>
          <cell r="H16">
            <v>10.8</v>
          </cell>
          <cell r="I16" t="str">
            <v>SE</v>
          </cell>
          <cell r="J16">
            <v>17.64</v>
          </cell>
          <cell r="K16">
            <v>0</v>
          </cell>
        </row>
        <row r="17">
          <cell r="B17">
            <v>21.720833333333342</v>
          </cell>
          <cell r="C17">
            <v>31.4</v>
          </cell>
          <cell r="D17">
            <v>13.8</v>
          </cell>
          <cell r="E17">
            <v>63.125</v>
          </cell>
          <cell r="F17">
            <v>100</v>
          </cell>
          <cell r="G17">
            <v>27</v>
          </cell>
          <cell r="H17">
            <v>12.24</v>
          </cell>
          <cell r="I17" t="str">
            <v>L</v>
          </cell>
          <cell r="J17">
            <v>21.6</v>
          </cell>
          <cell r="K17">
            <v>0</v>
          </cell>
        </row>
        <row r="18">
          <cell r="B18">
            <v>22.891666666666666</v>
          </cell>
          <cell r="C18">
            <v>31.1</v>
          </cell>
          <cell r="D18">
            <v>16.8</v>
          </cell>
          <cell r="E18">
            <v>64.708333333333329</v>
          </cell>
          <cell r="F18">
            <v>93</v>
          </cell>
          <cell r="G18">
            <v>35</v>
          </cell>
          <cell r="H18">
            <v>11.16</v>
          </cell>
          <cell r="I18" t="str">
            <v>L</v>
          </cell>
          <cell r="J18">
            <v>20.16</v>
          </cell>
          <cell r="K18">
            <v>0</v>
          </cell>
        </row>
        <row r="19">
          <cell r="B19">
            <v>24.662499999999998</v>
          </cell>
          <cell r="C19">
            <v>34.200000000000003</v>
          </cell>
          <cell r="D19">
            <v>18.399999999999999</v>
          </cell>
          <cell r="E19">
            <v>60.458333333333336</v>
          </cell>
          <cell r="F19">
            <v>91</v>
          </cell>
          <cell r="G19">
            <v>27</v>
          </cell>
          <cell r="H19">
            <v>19.440000000000001</v>
          </cell>
          <cell r="I19" t="str">
            <v>NO</v>
          </cell>
          <cell r="J19">
            <v>34.56</v>
          </cell>
          <cell r="K19">
            <v>0</v>
          </cell>
        </row>
        <row r="20">
          <cell r="B20">
            <v>20.616666666666671</v>
          </cell>
          <cell r="C20">
            <v>24.8</v>
          </cell>
          <cell r="D20">
            <v>17.899999999999999</v>
          </cell>
          <cell r="E20">
            <v>74.5</v>
          </cell>
          <cell r="F20">
            <v>90</v>
          </cell>
          <cell r="G20">
            <v>58</v>
          </cell>
          <cell r="H20">
            <v>25.56</v>
          </cell>
          <cell r="I20" t="str">
            <v>S</v>
          </cell>
          <cell r="J20">
            <v>46.440000000000005</v>
          </cell>
          <cell r="K20">
            <v>0</v>
          </cell>
        </row>
        <row r="21">
          <cell r="B21">
            <v>20.32</v>
          </cell>
          <cell r="C21">
            <v>23.9</v>
          </cell>
          <cell r="D21">
            <v>16.899999999999999</v>
          </cell>
          <cell r="E21">
            <v>45.6</v>
          </cell>
          <cell r="F21">
            <v>56</v>
          </cell>
          <cell r="G21">
            <v>37</v>
          </cell>
          <cell r="H21">
            <v>13.68</v>
          </cell>
          <cell r="I21" t="str">
            <v>SE</v>
          </cell>
          <cell r="J21">
            <v>28.8</v>
          </cell>
          <cell r="K21">
            <v>0</v>
          </cell>
        </row>
        <row r="22">
          <cell r="B22">
            <v>18.475000000000001</v>
          </cell>
          <cell r="C22">
            <v>26.7</v>
          </cell>
          <cell r="D22">
            <v>12.8</v>
          </cell>
          <cell r="E22">
            <v>67.5</v>
          </cell>
          <cell r="F22">
            <v>96</v>
          </cell>
          <cell r="G22">
            <v>41</v>
          </cell>
          <cell r="H22">
            <v>20.52</v>
          </cell>
          <cell r="I22" t="str">
            <v>SE</v>
          </cell>
          <cell r="J22">
            <v>32.4</v>
          </cell>
          <cell r="K22">
            <v>0</v>
          </cell>
        </row>
        <row r="23">
          <cell r="B23">
            <v>21.395833333333332</v>
          </cell>
          <cell r="C23">
            <v>28.5</v>
          </cell>
          <cell r="D23">
            <v>16.5</v>
          </cell>
          <cell r="E23">
            <v>66.958333333333329</v>
          </cell>
          <cell r="F23">
            <v>82</v>
          </cell>
          <cell r="G23">
            <v>45</v>
          </cell>
          <cell r="H23">
            <v>20.88</v>
          </cell>
          <cell r="I23" t="str">
            <v>L</v>
          </cell>
          <cell r="J23">
            <v>32.76</v>
          </cell>
          <cell r="K23">
            <v>0</v>
          </cell>
        </row>
        <row r="24">
          <cell r="B24">
            <v>22.041666666666668</v>
          </cell>
          <cell r="C24">
            <v>28.9</v>
          </cell>
          <cell r="D24">
            <v>16.5</v>
          </cell>
          <cell r="E24">
            <v>62.166666666666664</v>
          </cell>
          <cell r="F24">
            <v>88</v>
          </cell>
          <cell r="G24">
            <v>33</v>
          </cell>
          <cell r="H24">
            <v>22.68</v>
          </cell>
          <cell r="I24" t="str">
            <v>L</v>
          </cell>
          <cell r="J24">
            <v>36</v>
          </cell>
          <cell r="K24">
            <v>0</v>
          </cell>
        </row>
        <row r="25">
          <cell r="B25">
            <v>21.862500000000001</v>
          </cell>
          <cell r="C25">
            <v>28.6</v>
          </cell>
          <cell r="D25">
            <v>15.2</v>
          </cell>
          <cell r="E25">
            <v>59.25</v>
          </cell>
          <cell r="F25">
            <v>86</v>
          </cell>
          <cell r="G25">
            <v>37</v>
          </cell>
          <cell r="H25">
            <v>27</v>
          </cell>
          <cell r="I25" t="str">
            <v>NE</v>
          </cell>
          <cell r="J25">
            <v>39.6</v>
          </cell>
          <cell r="K25">
            <v>0</v>
          </cell>
        </row>
        <row r="26">
          <cell r="B26">
            <v>23.158333333333335</v>
          </cell>
          <cell r="C26">
            <v>31.3</v>
          </cell>
          <cell r="D26">
            <v>16.7</v>
          </cell>
          <cell r="E26">
            <v>59.375</v>
          </cell>
          <cell r="F26">
            <v>84</v>
          </cell>
          <cell r="G26">
            <v>35</v>
          </cell>
          <cell r="H26">
            <v>24.840000000000003</v>
          </cell>
          <cell r="I26" t="str">
            <v>NE</v>
          </cell>
          <cell r="J26">
            <v>41.4</v>
          </cell>
          <cell r="K26">
            <v>0</v>
          </cell>
        </row>
        <row r="27">
          <cell r="B27">
            <v>22.408333333333342</v>
          </cell>
          <cell r="C27">
            <v>31</v>
          </cell>
          <cell r="D27">
            <v>15.2</v>
          </cell>
          <cell r="E27">
            <v>64.041666666666671</v>
          </cell>
          <cell r="F27">
            <v>93</v>
          </cell>
          <cell r="G27">
            <v>33</v>
          </cell>
          <cell r="H27">
            <v>20.16</v>
          </cell>
          <cell r="I27" t="str">
            <v>NE</v>
          </cell>
          <cell r="J27">
            <v>34.200000000000003</v>
          </cell>
          <cell r="K27">
            <v>0</v>
          </cell>
        </row>
        <row r="28">
          <cell r="B28">
            <v>23.070833333333329</v>
          </cell>
          <cell r="C28">
            <v>32</v>
          </cell>
          <cell r="D28">
            <v>15.2</v>
          </cell>
          <cell r="E28">
            <v>61.375</v>
          </cell>
          <cell r="F28">
            <v>91</v>
          </cell>
          <cell r="G28">
            <v>29</v>
          </cell>
          <cell r="H28">
            <v>19.079999999999998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23.099999999999998</v>
          </cell>
          <cell r="C29">
            <v>31.3</v>
          </cell>
          <cell r="D29">
            <v>16.399999999999999</v>
          </cell>
          <cell r="E29">
            <v>62.958333333333336</v>
          </cell>
          <cell r="F29">
            <v>93</v>
          </cell>
          <cell r="G29">
            <v>38</v>
          </cell>
          <cell r="H29">
            <v>14.04</v>
          </cell>
          <cell r="I29" t="str">
            <v>L</v>
          </cell>
          <cell r="J29">
            <v>18.720000000000002</v>
          </cell>
          <cell r="K29">
            <v>0</v>
          </cell>
        </row>
        <row r="30">
          <cell r="B30">
            <v>22.837499999999995</v>
          </cell>
          <cell r="C30">
            <v>30.4</v>
          </cell>
          <cell r="D30">
            <v>16.7</v>
          </cell>
          <cell r="E30">
            <v>68.416666666666671</v>
          </cell>
          <cell r="F30">
            <v>95</v>
          </cell>
          <cell r="G30">
            <v>40</v>
          </cell>
          <cell r="H30">
            <v>12.96</v>
          </cell>
          <cell r="I30" t="str">
            <v>O</v>
          </cell>
          <cell r="J30">
            <v>18.36</v>
          </cell>
          <cell r="K30">
            <v>0</v>
          </cell>
        </row>
        <row r="31">
          <cell r="B31">
            <v>22.179166666666671</v>
          </cell>
          <cell r="C31">
            <v>30.7</v>
          </cell>
          <cell r="D31">
            <v>16.100000000000001</v>
          </cell>
          <cell r="E31">
            <v>71.875</v>
          </cell>
          <cell r="F31">
            <v>100</v>
          </cell>
          <cell r="G31">
            <v>36</v>
          </cell>
          <cell r="H31">
            <v>16.2</v>
          </cell>
          <cell r="I31" t="str">
            <v>SO</v>
          </cell>
          <cell r="J31">
            <v>27.36</v>
          </cell>
          <cell r="K31">
            <v>0</v>
          </cell>
        </row>
        <row r="32">
          <cell r="B32">
            <v>22.516666666666662</v>
          </cell>
          <cell r="C32">
            <v>30</v>
          </cell>
          <cell r="D32">
            <v>15</v>
          </cell>
          <cell r="E32">
            <v>64.083333333333329</v>
          </cell>
          <cell r="F32">
            <v>99</v>
          </cell>
          <cell r="G32">
            <v>26</v>
          </cell>
          <cell r="H32">
            <v>19.079999999999998</v>
          </cell>
          <cell r="I32" t="str">
            <v>L</v>
          </cell>
          <cell r="J32">
            <v>28.8</v>
          </cell>
          <cell r="K32">
            <v>0</v>
          </cell>
        </row>
        <row r="33">
          <cell r="B33">
            <v>21.825000000000003</v>
          </cell>
          <cell r="C33">
            <v>30.6</v>
          </cell>
          <cell r="D33">
            <v>15.3</v>
          </cell>
          <cell r="E33">
            <v>58.375</v>
          </cell>
          <cell r="F33">
            <v>85</v>
          </cell>
          <cell r="G33">
            <v>28</v>
          </cell>
          <cell r="H33">
            <v>13.32</v>
          </cell>
          <cell r="I33" t="str">
            <v>L</v>
          </cell>
          <cell r="J33">
            <v>23.759999999999998</v>
          </cell>
          <cell r="K33">
            <v>0</v>
          </cell>
        </row>
        <row r="34">
          <cell r="B34">
            <v>24.008333333333329</v>
          </cell>
          <cell r="C34">
            <v>33.799999999999997</v>
          </cell>
          <cell r="D34">
            <v>15.1</v>
          </cell>
          <cell r="E34">
            <v>52.833333333333336</v>
          </cell>
          <cell r="F34">
            <v>89</v>
          </cell>
          <cell r="G34">
            <v>23</v>
          </cell>
          <cell r="H34">
            <v>12.96</v>
          </cell>
          <cell r="I34" t="str">
            <v>N</v>
          </cell>
          <cell r="J34">
            <v>27.720000000000002</v>
          </cell>
          <cell r="K34">
            <v>0</v>
          </cell>
        </row>
        <row r="35">
          <cell r="B35">
            <v>23.658333333333331</v>
          </cell>
          <cell r="C35">
            <v>31.3</v>
          </cell>
          <cell r="D35">
            <v>16.5</v>
          </cell>
          <cell r="E35">
            <v>56</v>
          </cell>
          <cell r="F35">
            <v>90</v>
          </cell>
          <cell r="G35">
            <v>25</v>
          </cell>
          <cell r="H35">
            <v>13.68</v>
          </cell>
          <cell r="I35" t="str">
            <v>L</v>
          </cell>
          <cell r="J35">
            <v>26.64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18.987500000000001</v>
          </cell>
          <cell r="C5">
            <v>24.2</v>
          </cell>
          <cell r="D5">
            <v>16.100000000000001</v>
          </cell>
          <cell r="E5">
            <v>89.25</v>
          </cell>
          <cell r="F5">
            <v>97</v>
          </cell>
          <cell r="G5">
            <v>66</v>
          </cell>
          <cell r="H5">
            <v>8.64</v>
          </cell>
          <cell r="I5" t="str">
            <v>SO</v>
          </cell>
          <cell r="J5">
            <v>21.240000000000002</v>
          </cell>
          <cell r="K5">
            <v>0</v>
          </cell>
        </row>
        <row r="6">
          <cell r="B6">
            <v>18.341666666666665</v>
          </cell>
          <cell r="C6">
            <v>24.7</v>
          </cell>
          <cell r="D6">
            <v>15</v>
          </cell>
          <cell r="E6">
            <v>88.041666666666671</v>
          </cell>
          <cell r="F6">
            <v>98</v>
          </cell>
          <cell r="G6">
            <v>63</v>
          </cell>
          <cell r="H6">
            <v>12.96</v>
          </cell>
          <cell r="I6" t="str">
            <v>N</v>
          </cell>
          <cell r="J6">
            <v>30.6</v>
          </cell>
          <cell r="K6">
            <v>0</v>
          </cell>
        </row>
        <row r="7">
          <cell r="B7">
            <v>17.229166666666664</v>
          </cell>
          <cell r="C7">
            <v>20.3</v>
          </cell>
          <cell r="D7">
            <v>15.4</v>
          </cell>
          <cell r="E7">
            <v>89.875</v>
          </cell>
          <cell r="F7">
            <v>96</v>
          </cell>
          <cell r="G7">
            <v>83</v>
          </cell>
          <cell r="H7">
            <v>12.6</v>
          </cell>
          <cell r="I7" t="str">
            <v>S</v>
          </cell>
          <cell r="J7">
            <v>30.6</v>
          </cell>
          <cell r="K7">
            <v>0</v>
          </cell>
        </row>
        <row r="8">
          <cell r="B8">
            <v>14.62916666666667</v>
          </cell>
          <cell r="C8">
            <v>21.3</v>
          </cell>
          <cell r="D8">
            <v>10.3</v>
          </cell>
          <cell r="E8">
            <v>67.916666666666671</v>
          </cell>
          <cell r="F8">
            <v>94</v>
          </cell>
          <cell r="G8">
            <v>35</v>
          </cell>
          <cell r="H8">
            <v>17.64</v>
          </cell>
          <cell r="I8" t="str">
            <v>S</v>
          </cell>
          <cell r="J8">
            <v>35.64</v>
          </cell>
          <cell r="K8">
            <v>0</v>
          </cell>
        </row>
        <row r="9">
          <cell r="B9">
            <v>11.291666666666666</v>
          </cell>
          <cell r="C9">
            <v>16.5</v>
          </cell>
          <cell r="D9">
            <v>7.5</v>
          </cell>
          <cell r="E9">
            <v>50.291666666666664</v>
          </cell>
          <cell r="F9">
            <v>68</v>
          </cell>
          <cell r="G9">
            <v>29</v>
          </cell>
          <cell r="H9">
            <v>18.720000000000002</v>
          </cell>
          <cell r="I9" t="str">
            <v>S</v>
          </cell>
          <cell r="J9">
            <v>41.4</v>
          </cell>
          <cell r="K9">
            <v>0</v>
          </cell>
        </row>
        <row r="10">
          <cell r="B10">
            <v>6.9375</v>
          </cell>
          <cell r="C10">
            <v>14.9</v>
          </cell>
          <cell r="D10">
            <v>0.6</v>
          </cell>
          <cell r="E10">
            <v>53.916666666666664</v>
          </cell>
          <cell r="F10">
            <v>84</v>
          </cell>
          <cell r="G10">
            <v>22</v>
          </cell>
          <cell r="H10">
            <v>15.48</v>
          </cell>
          <cell r="I10" t="str">
            <v>S</v>
          </cell>
          <cell r="J10">
            <v>29.16</v>
          </cell>
          <cell r="K10">
            <v>0</v>
          </cell>
        </row>
        <row r="11">
          <cell r="B11">
            <v>9.15</v>
          </cell>
          <cell r="C11">
            <v>19.899999999999999</v>
          </cell>
          <cell r="D11">
            <v>1.7</v>
          </cell>
          <cell r="E11">
            <v>54.458333333333336</v>
          </cell>
          <cell r="F11">
            <v>88</v>
          </cell>
          <cell r="G11">
            <v>24</v>
          </cell>
          <cell r="H11">
            <v>16.559999999999999</v>
          </cell>
          <cell r="I11" t="str">
            <v>S</v>
          </cell>
          <cell r="J11">
            <v>30.6</v>
          </cell>
          <cell r="K11">
            <v>0</v>
          </cell>
        </row>
        <row r="12">
          <cell r="B12">
            <v>13.070833333333333</v>
          </cell>
          <cell r="C12">
            <v>22</v>
          </cell>
          <cell r="D12">
            <v>6</v>
          </cell>
          <cell r="E12">
            <v>53.166666666666664</v>
          </cell>
          <cell r="F12">
            <v>78</v>
          </cell>
          <cell r="G12">
            <v>32</v>
          </cell>
          <cell r="H12">
            <v>20.16</v>
          </cell>
          <cell r="I12" t="str">
            <v>L</v>
          </cell>
          <cell r="J12">
            <v>36.72</v>
          </cell>
          <cell r="K12">
            <v>0</v>
          </cell>
        </row>
        <row r="13">
          <cell r="B13">
            <v>16.3</v>
          </cell>
          <cell r="C13">
            <v>26.1</v>
          </cell>
          <cell r="D13">
            <v>10.5</v>
          </cell>
          <cell r="E13">
            <v>54.166666666666664</v>
          </cell>
          <cell r="F13">
            <v>74</v>
          </cell>
          <cell r="G13">
            <v>25</v>
          </cell>
          <cell r="H13">
            <v>18.720000000000002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18.187500000000004</v>
          </cell>
          <cell r="C14">
            <v>28.1</v>
          </cell>
          <cell r="D14">
            <v>10.9</v>
          </cell>
          <cell r="E14">
            <v>57.916666666666664</v>
          </cell>
          <cell r="F14">
            <v>83</v>
          </cell>
          <cell r="G14">
            <v>31</v>
          </cell>
          <cell r="H14">
            <v>13.32</v>
          </cell>
          <cell r="I14" t="str">
            <v>NE</v>
          </cell>
          <cell r="J14">
            <v>24.48</v>
          </cell>
          <cell r="K14">
            <v>0</v>
          </cell>
        </row>
        <row r="15">
          <cell r="B15">
            <v>19.783333333333331</v>
          </cell>
          <cell r="C15">
            <v>29.1</v>
          </cell>
          <cell r="D15">
            <v>12</v>
          </cell>
          <cell r="E15">
            <v>57.333333333333336</v>
          </cell>
          <cell r="F15">
            <v>86</v>
          </cell>
          <cell r="G15">
            <v>26</v>
          </cell>
          <cell r="H15">
            <v>17.28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B16">
            <v>20.379166666666674</v>
          </cell>
          <cell r="C16">
            <v>28.9</v>
          </cell>
          <cell r="D16">
            <v>13.5</v>
          </cell>
          <cell r="E16">
            <v>54.083333333333336</v>
          </cell>
          <cell r="F16">
            <v>79</v>
          </cell>
          <cell r="G16">
            <v>27</v>
          </cell>
          <cell r="H16">
            <v>19.8</v>
          </cell>
          <cell r="I16" t="str">
            <v>NE</v>
          </cell>
          <cell r="J16">
            <v>34.56</v>
          </cell>
          <cell r="K16">
            <v>0</v>
          </cell>
        </row>
        <row r="17">
          <cell r="B17">
            <v>21.525000000000002</v>
          </cell>
          <cell r="C17">
            <v>30.6</v>
          </cell>
          <cell r="D17">
            <v>15.6</v>
          </cell>
          <cell r="E17">
            <v>49.583333333333336</v>
          </cell>
          <cell r="F17">
            <v>70</v>
          </cell>
          <cell r="G17">
            <v>25</v>
          </cell>
          <cell r="H17">
            <v>14.04</v>
          </cell>
          <cell r="I17" t="str">
            <v>NE</v>
          </cell>
          <cell r="J17">
            <v>33.480000000000004</v>
          </cell>
          <cell r="K17">
            <v>0</v>
          </cell>
        </row>
        <row r="18">
          <cell r="B18">
            <v>22.816666666666663</v>
          </cell>
          <cell r="C18">
            <v>32.1</v>
          </cell>
          <cell r="D18">
            <v>17.3</v>
          </cell>
          <cell r="E18">
            <v>50</v>
          </cell>
          <cell r="F18">
            <v>72</v>
          </cell>
          <cell r="G18">
            <v>22</v>
          </cell>
          <cell r="H18">
            <v>13.68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18.008333333333333</v>
          </cell>
          <cell r="C19">
            <v>21.9</v>
          </cell>
          <cell r="D19">
            <v>16.8</v>
          </cell>
          <cell r="E19">
            <v>88.875</v>
          </cell>
          <cell r="F19">
            <v>97</v>
          </cell>
          <cell r="G19">
            <v>64</v>
          </cell>
          <cell r="H19">
            <v>15.120000000000001</v>
          </cell>
          <cell r="I19" t="str">
            <v>SE</v>
          </cell>
          <cell r="J19">
            <v>25.2</v>
          </cell>
          <cell r="K19">
            <v>0</v>
          </cell>
        </row>
        <row r="20">
          <cell r="B20">
            <v>14.25</v>
          </cell>
          <cell r="C20">
            <v>20.2</v>
          </cell>
          <cell r="D20">
            <v>9.1999999999999993</v>
          </cell>
          <cell r="E20">
            <v>74.041666666666671</v>
          </cell>
          <cell r="F20">
            <v>97</v>
          </cell>
          <cell r="G20">
            <v>36</v>
          </cell>
          <cell r="H20">
            <v>14.4</v>
          </cell>
          <cell r="I20" t="str">
            <v>S</v>
          </cell>
          <cell r="J20">
            <v>30.240000000000002</v>
          </cell>
          <cell r="K20">
            <v>0</v>
          </cell>
        </row>
        <row r="21">
          <cell r="B21">
            <v>13.687500000000002</v>
          </cell>
          <cell r="C21">
            <v>21.6</v>
          </cell>
          <cell r="D21">
            <v>9</v>
          </cell>
          <cell r="E21">
            <v>66.75</v>
          </cell>
          <cell r="F21">
            <v>83</v>
          </cell>
          <cell r="G21">
            <v>39</v>
          </cell>
          <cell r="H21">
            <v>17.28</v>
          </cell>
          <cell r="I21" t="str">
            <v>L</v>
          </cell>
          <cell r="J21">
            <v>36.72</v>
          </cell>
          <cell r="K21">
            <v>0</v>
          </cell>
        </row>
        <row r="22">
          <cell r="B22">
            <v>14.5375</v>
          </cell>
          <cell r="C22">
            <v>17.8</v>
          </cell>
          <cell r="D22">
            <v>12.1</v>
          </cell>
          <cell r="E22">
            <v>69.583333333333329</v>
          </cell>
          <cell r="F22">
            <v>83</v>
          </cell>
          <cell r="G22">
            <v>57</v>
          </cell>
          <cell r="H22">
            <v>20.88</v>
          </cell>
          <cell r="I22" t="str">
            <v>NE</v>
          </cell>
          <cell r="J22">
            <v>39.6</v>
          </cell>
          <cell r="K22">
            <v>0</v>
          </cell>
        </row>
        <row r="23">
          <cell r="B23">
            <v>16.179166666666667</v>
          </cell>
          <cell r="C23">
            <v>21.2</v>
          </cell>
          <cell r="D23">
            <v>14.3</v>
          </cell>
          <cell r="E23">
            <v>72.125</v>
          </cell>
          <cell r="F23">
            <v>79</v>
          </cell>
          <cell r="G23">
            <v>56</v>
          </cell>
          <cell r="H23">
            <v>0</v>
          </cell>
          <cell r="I23" t="str">
            <v>L</v>
          </cell>
          <cell r="J23">
            <v>21.6</v>
          </cell>
          <cell r="K23">
            <v>0</v>
          </cell>
        </row>
        <row r="24">
          <cell r="B24">
            <v>19.95</v>
          </cell>
          <cell r="C24">
            <v>29.2</v>
          </cell>
          <cell r="D24">
            <v>14.2</v>
          </cell>
          <cell r="E24">
            <v>65.916666666666671</v>
          </cell>
          <cell r="F24">
            <v>87</v>
          </cell>
          <cell r="G24">
            <v>37</v>
          </cell>
          <cell r="H24">
            <v>19.440000000000001</v>
          </cell>
          <cell r="I24" t="str">
            <v>NE</v>
          </cell>
          <cell r="J24">
            <v>35.28</v>
          </cell>
          <cell r="K24">
            <v>0</v>
          </cell>
        </row>
        <row r="25">
          <cell r="B25">
            <v>21.079166666666666</v>
          </cell>
          <cell r="C25">
            <v>28.7</v>
          </cell>
          <cell r="D25">
            <v>15.8</v>
          </cell>
          <cell r="E25">
            <v>55.166666666666664</v>
          </cell>
          <cell r="F25">
            <v>72</v>
          </cell>
          <cell r="G25">
            <v>32</v>
          </cell>
          <cell r="H25">
            <v>25.2</v>
          </cell>
          <cell r="I25" t="str">
            <v>NE</v>
          </cell>
          <cell r="J25">
            <v>45.36</v>
          </cell>
          <cell r="K25">
            <v>0</v>
          </cell>
        </row>
        <row r="26">
          <cell r="B26">
            <v>22.362499999999997</v>
          </cell>
          <cell r="C26">
            <v>30.3</v>
          </cell>
          <cell r="D26">
            <v>16.3</v>
          </cell>
          <cell r="E26">
            <v>55.375</v>
          </cell>
          <cell r="F26">
            <v>75</v>
          </cell>
          <cell r="G26">
            <v>32</v>
          </cell>
          <cell r="H26">
            <v>20.52</v>
          </cell>
          <cell r="I26" t="str">
            <v>NE</v>
          </cell>
          <cell r="J26">
            <v>43.92</v>
          </cell>
          <cell r="K26">
            <v>0</v>
          </cell>
        </row>
        <row r="27">
          <cell r="B27">
            <v>23.325000000000003</v>
          </cell>
          <cell r="C27">
            <v>31.9</v>
          </cell>
          <cell r="D27">
            <v>16.899999999999999</v>
          </cell>
          <cell r="E27">
            <v>55.833333333333336</v>
          </cell>
          <cell r="F27">
            <v>80</v>
          </cell>
          <cell r="G27">
            <v>29</v>
          </cell>
          <cell r="H27">
            <v>25.2</v>
          </cell>
          <cell r="I27" t="str">
            <v>N</v>
          </cell>
          <cell r="J27">
            <v>38.519999999999996</v>
          </cell>
          <cell r="K27">
            <v>0</v>
          </cell>
        </row>
        <row r="28">
          <cell r="B28">
            <v>15.925000000000002</v>
          </cell>
          <cell r="C28">
            <v>25.6</v>
          </cell>
          <cell r="D28">
            <v>11.5</v>
          </cell>
          <cell r="E28">
            <v>91.541666666666671</v>
          </cell>
          <cell r="F28">
            <v>97</v>
          </cell>
          <cell r="G28">
            <v>49</v>
          </cell>
          <cell r="H28">
            <v>7.5600000000000005</v>
          </cell>
          <cell r="I28" t="str">
            <v>SO</v>
          </cell>
          <cell r="J28">
            <v>25.92</v>
          </cell>
          <cell r="K28">
            <v>0</v>
          </cell>
        </row>
        <row r="29">
          <cell r="B29">
            <v>11.462499999999999</v>
          </cell>
          <cell r="C29">
            <v>13.8</v>
          </cell>
          <cell r="D29">
            <v>10</v>
          </cell>
          <cell r="E29">
            <v>94.166666666666671</v>
          </cell>
          <cell r="F29">
            <v>97</v>
          </cell>
          <cell r="G29">
            <v>86</v>
          </cell>
          <cell r="H29">
            <v>9.7200000000000006</v>
          </cell>
          <cell r="I29" t="str">
            <v>SO</v>
          </cell>
          <cell r="J29">
            <v>27.720000000000002</v>
          </cell>
          <cell r="K29">
            <v>0</v>
          </cell>
        </row>
        <row r="30">
          <cell r="B30">
            <v>10.291666666666666</v>
          </cell>
          <cell r="C30">
            <v>12.9</v>
          </cell>
          <cell r="D30">
            <v>8.9</v>
          </cell>
          <cell r="E30">
            <v>92.125</v>
          </cell>
          <cell r="F30">
            <v>97</v>
          </cell>
          <cell r="G30">
            <v>81</v>
          </cell>
          <cell r="H30">
            <v>6.84</v>
          </cell>
          <cell r="I30" t="str">
            <v>SO</v>
          </cell>
          <cell r="J30">
            <v>22.68</v>
          </cell>
          <cell r="K30">
            <v>0</v>
          </cell>
        </row>
        <row r="31">
          <cell r="B31">
            <v>9.625</v>
          </cell>
          <cell r="C31">
            <v>15.9</v>
          </cell>
          <cell r="D31">
            <v>6.8</v>
          </cell>
          <cell r="E31">
            <v>85.916666666666671</v>
          </cell>
          <cell r="F31">
            <v>96</v>
          </cell>
          <cell r="G31">
            <v>60</v>
          </cell>
          <cell r="H31">
            <v>10.44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13.237500000000002</v>
          </cell>
          <cell r="C32">
            <v>25.3</v>
          </cell>
          <cell r="D32">
            <v>6.9</v>
          </cell>
          <cell r="E32">
            <v>81.25</v>
          </cell>
          <cell r="F32">
            <v>98</v>
          </cell>
          <cell r="G32">
            <v>46</v>
          </cell>
          <cell r="H32">
            <v>10.08</v>
          </cell>
          <cell r="I32" t="str">
            <v>S</v>
          </cell>
          <cell r="J32">
            <v>22.68</v>
          </cell>
          <cell r="K32">
            <v>0</v>
          </cell>
        </row>
        <row r="33">
          <cell r="B33">
            <v>20.854166666666664</v>
          </cell>
          <cell r="C33">
            <v>29.2</v>
          </cell>
          <cell r="D33">
            <v>14.6</v>
          </cell>
          <cell r="E33">
            <v>63</v>
          </cell>
          <cell r="F33">
            <v>88</v>
          </cell>
          <cell r="G33">
            <v>30</v>
          </cell>
          <cell r="H33">
            <v>12.96</v>
          </cell>
          <cell r="I33" t="str">
            <v>SE</v>
          </cell>
          <cell r="J33">
            <v>33.119999999999997</v>
          </cell>
          <cell r="K33">
            <v>0</v>
          </cell>
        </row>
        <row r="34">
          <cell r="B34">
            <v>21.241666666666664</v>
          </cell>
          <cell r="C34">
            <v>29.3</v>
          </cell>
          <cell r="D34">
            <v>14.7</v>
          </cell>
          <cell r="E34">
            <v>58.125</v>
          </cell>
          <cell r="F34">
            <v>81</v>
          </cell>
          <cell r="G34">
            <v>32</v>
          </cell>
          <cell r="H34">
            <v>10.44</v>
          </cell>
          <cell r="I34" t="str">
            <v>NE</v>
          </cell>
          <cell r="J34">
            <v>26.28</v>
          </cell>
          <cell r="K34">
            <v>0</v>
          </cell>
        </row>
        <row r="35">
          <cell r="B35">
            <v>21.666666666666668</v>
          </cell>
          <cell r="C35">
            <v>29.9</v>
          </cell>
          <cell r="D35">
            <v>14.9</v>
          </cell>
          <cell r="E35">
            <v>58.541666666666664</v>
          </cell>
          <cell r="F35">
            <v>84</v>
          </cell>
          <cell r="G35">
            <v>30</v>
          </cell>
          <cell r="H35">
            <v>4.32</v>
          </cell>
          <cell r="I35" t="str">
            <v>L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23.979166666666668</v>
          </cell>
          <cell r="C5">
            <v>30.8</v>
          </cell>
          <cell r="D5">
            <v>17.7</v>
          </cell>
          <cell r="E5">
            <v>63.958333333333336</v>
          </cell>
          <cell r="F5">
            <v>87</v>
          </cell>
          <cell r="G5">
            <v>34</v>
          </cell>
          <cell r="H5">
            <v>12.6</v>
          </cell>
          <cell r="I5" t="str">
            <v>NO</v>
          </cell>
          <cell r="J5">
            <v>30.96</v>
          </cell>
          <cell r="K5">
            <v>0</v>
          </cell>
        </row>
        <row r="6">
          <cell r="B6">
            <v>20.925000000000001</v>
          </cell>
          <cell r="C6">
            <v>27.6</v>
          </cell>
          <cell r="D6">
            <v>15.2</v>
          </cell>
          <cell r="E6">
            <v>81.333333333333329</v>
          </cell>
          <cell r="F6">
            <v>97</v>
          </cell>
          <cell r="G6">
            <v>51</v>
          </cell>
          <cell r="H6">
            <v>12.6</v>
          </cell>
          <cell r="I6" t="str">
            <v>NO</v>
          </cell>
          <cell r="J6">
            <v>31.680000000000003</v>
          </cell>
          <cell r="K6">
            <v>0.2</v>
          </cell>
        </row>
        <row r="7">
          <cell r="B7">
            <v>21.379166666666663</v>
          </cell>
          <cell r="C7">
            <v>29.8</v>
          </cell>
          <cell r="D7">
            <v>17.2</v>
          </cell>
          <cell r="E7">
            <v>77.458333333333329</v>
          </cell>
          <cell r="F7">
            <v>96</v>
          </cell>
          <cell r="G7">
            <v>44</v>
          </cell>
          <cell r="H7">
            <v>18</v>
          </cell>
          <cell r="I7" t="str">
            <v>NO</v>
          </cell>
          <cell r="J7">
            <v>44.28</v>
          </cell>
          <cell r="K7">
            <v>7.6</v>
          </cell>
        </row>
        <row r="8">
          <cell r="B8">
            <v>16.908333333333335</v>
          </cell>
          <cell r="C8">
            <v>19.8</v>
          </cell>
          <cell r="D8">
            <v>16</v>
          </cell>
          <cell r="E8">
            <v>96.375</v>
          </cell>
          <cell r="F8">
            <v>97</v>
          </cell>
          <cell r="G8">
            <v>93</v>
          </cell>
          <cell r="H8">
            <v>14.4</v>
          </cell>
          <cell r="I8" t="str">
            <v>NO</v>
          </cell>
          <cell r="J8">
            <v>34.92</v>
          </cell>
          <cell r="K8">
            <v>36.6</v>
          </cell>
        </row>
        <row r="9">
          <cell r="B9">
            <v>14.437500000000002</v>
          </cell>
          <cell r="C9">
            <v>18.899999999999999</v>
          </cell>
          <cell r="D9">
            <v>10.8</v>
          </cell>
          <cell r="E9">
            <v>68.875</v>
          </cell>
          <cell r="F9">
            <v>97</v>
          </cell>
          <cell r="G9">
            <v>32</v>
          </cell>
          <cell r="H9">
            <v>22.32</v>
          </cell>
          <cell r="I9" t="str">
            <v>S</v>
          </cell>
          <cell r="J9">
            <v>43.92</v>
          </cell>
          <cell r="K9">
            <v>2.6000000000000005</v>
          </cell>
        </row>
        <row r="10">
          <cell r="B10">
            <v>9.2291666666666661</v>
          </cell>
          <cell r="C10">
            <v>15.5</v>
          </cell>
          <cell r="D10">
            <v>2.2999999999999998</v>
          </cell>
          <cell r="E10">
            <v>54.333333333333336</v>
          </cell>
          <cell r="F10">
            <v>88</v>
          </cell>
          <cell r="G10">
            <v>24</v>
          </cell>
          <cell r="H10">
            <v>20.16</v>
          </cell>
          <cell r="I10" t="str">
            <v>SE</v>
          </cell>
          <cell r="J10">
            <v>37.800000000000004</v>
          </cell>
          <cell r="K10">
            <v>0</v>
          </cell>
        </row>
        <row r="11">
          <cell r="B11">
            <v>9.2750000000000004</v>
          </cell>
          <cell r="C11">
            <v>20.7</v>
          </cell>
          <cell r="D11">
            <v>0.3</v>
          </cell>
          <cell r="E11">
            <v>58.041666666666664</v>
          </cell>
          <cell r="F11">
            <v>88</v>
          </cell>
          <cell r="G11">
            <v>22</v>
          </cell>
          <cell r="H11">
            <v>14.4</v>
          </cell>
          <cell r="I11" t="str">
            <v>SE</v>
          </cell>
          <cell r="J11">
            <v>36</v>
          </cell>
          <cell r="K11">
            <v>0</v>
          </cell>
        </row>
        <row r="12">
          <cell r="B12">
            <v>13.433333333333332</v>
          </cell>
          <cell r="C12">
            <v>24.3</v>
          </cell>
          <cell r="D12">
            <v>6.3</v>
          </cell>
          <cell r="E12">
            <v>55.458333333333336</v>
          </cell>
          <cell r="F12">
            <v>81</v>
          </cell>
          <cell r="G12">
            <v>21</v>
          </cell>
          <cell r="H12">
            <v>11.879999999999999</v>
          </cell>
          <cell r="I12" t="str">
            <v>SE</v>
          </cell>
          <cell r="J12">
            <v>24.48</v>
          </cell>
          <cell r="K12">
            <v>0</v>
          </cell>
        </row>
        <row r="13">
          <cell r="B13">
            <v>17.595833333333335</v>
          </cell>
          <cell r="C13">
            <v>28.7</v>
          </cell>
          <cell r="D13">
            <v>9.3000000000000007</v>
          </cell>
          <cell r="E13">
            <v>52.833333333333336</v>
          </cell>
          <cell r="F13">
            <v>83</v>
          </cell>
          <cell r="G13">
            <v>15</v>
          </cell>
          <cell r="H13">
            <v>9.3600000000000012</v>
          </cell>
          <cell r="I13" t="str">
            <v>SE</v>
          </cell>
          <cell r="J13">
            <v>22.32</v>
          </cell>
          <cell r="K13">
            <v>0</v>
          </cell>
        </row>
        <row r="14">
          <cell r="B14">
            <v>20.962499999999999</v>
          </cell>
          <cell r="C14">
            <v>29.4</v>
          </cell>
          <cell r="D14">
            <v>10.8</v>
          </cell>
          <cell r="E14">
            <v>52.166666666666664</v>
          </cell>
          <cell r="F14">
            <v>85</v>
          </cell>
          <cell r="G14">
            <v>25</v>
          </cell>
          <cell r="H14">
            <v>14.04</v>
          </cell>
          <cell r="I14" t="str">
            <v>NO</v>
          </cell>
          <cell r="J14">
            <v>30.96</v>
          </cell>
          <cell r="K14">
            <v>0</v>
          </cell>
        </row>
        <row r="15">
          <cell r="B15">
            <v>21.987499999999997</v>
          </cell>
          <cell r="C15">
            <v>29.9</v>
          </cell>
          <cell r="D15">
            <v>15.3</v>
          </cell>
          <cell r="E15">
            <v>46.166666666666664</v>
          </cell>
          <cell r="F15">
            <v>68</v>
          </cell>
          <cell r="G15">
            <v>23</v>
          </cell>
          <cell r="H15">
            <v>14.04</v>
          </cell>
          <cell r="I15" t="str">
            <v>N</v>
          </cell>
          <cell r="J15">
            <v>30.240000000000002</v>
          </cell>
          <cell r="K15">
            <v>0</v>
          </cell>
        </row>
        <row r="16">
          <cell r="B16">
            <v>23.029166666666669</v>
          </cell>
          <cell r="C16">
            <v>30</v>
          </cell>
          <cell r="D16">
            <v>15.6</v>
          </cell>
          <cell r="E16">
            <v>39.416666666666664</v>
          </cell>
          <cell r="F16">
            <v>65</v>
          </cell>
          <cell r="G16">
            <v>23</v>
          </cell>
          <cell r="H16">
            <v>10.8</v>
          </cell>
          <cell r="I16" t="str">
            <v>NE</v>
          </cell>
          <cell r="J16">
            <v>27</v>
          </cell>
          <cell r="K16">
            <v>0</v>
          </cell>
        </row>
        <row r="17">
          <cell r="B17">
            <v>22.4375</v>
          </cell>
          <cell r="C17">
            <v>31.1</v>
          </cell>
          <cell r="D17">
            <v>13.8</v>
          </cell>
          <cell r="E17">
            <v>46.333333333333336</v>
          </cell>
          <cell r="F17">
            <v>72</v>
          </cell>
          <cell r="G17">
            <v>24</v>
          </cell>
          <cell r="H17">
            <v>15.840000000000002</v>
          </cell>
          <cell r="I17" t="str">
            <v>NE</v>
          </cell>
          <cell r="J17">
            <v>34.200000000000003</v>
          </cell>
          <cell r="K17">
            <v>0</v>
          </cell>
        </row>
        <row r="18">
          <cell r="B18">
            <v>23.349999999999998</v>
          </cell>
          <cell r="C18">
            <v>32</v>
          </cell>
          <cell r="D18">
            <v>15.5</v>
          </cell>
          <cell r="E18">
            <v>47.083333333333336</v>
          </cell>
          <cell r="F18">
            <v>73</v>
          </cell>
          <cell r="G18">
            <v>21</v>
          </cell>
          <cell r="H18">
            <v>11.16</v>
          </cell>
          <cell r="I18" t="str">
            <v>SE</v>
          </cell>
          <cell r="J18">
            <v>27.36</v>
          </cell>
          <cell r="K18">
            <v>0</v>
          </cell>
        </row>
        <row r="19">
          <cell r="B19">
            <v>20.849999999999998</v>
          </cell>
          <cell r="C19">
            <v>27.5</v>
          </cell>
          <cell r="D19">
            <v>15.3</v>
          </cell>
          <cell r="E19">
            <v>59.291666666666664</v>
          </cell>
          <cell r="F19">
            <v>88</v>
          </cell>
          <cell r="G19">
            <v>37</v>
          </cell>
          <cell r="H19">
            <v>15.840000000000002</v>
          </cell>
          <cell r="I19" t="str">
            <v>SO</v>
          </cell>
          <cell r="J19">
            <v>32.4</v>
          </cell>
          <cell r="K19">
            <v>0</v>
          </cell>
        </row>
        <row r="20">
          <cell r="B20">
            <v>18.7</v>
          </cell>
          <cell r="C20">
            <v>23.5</v>
          </cell>
          <cell r="D20">
            <v>16.2</v>
          </cell>
          <cell r="E20">
            <v>80.958333333333329</v>
          </cell>
          <cell r="F20">
            <v>96</v>
          </cell>
          <cell r="G20">
            <v>50</v>
          </cell>
          <cell r="H20">
            <v>14.76</v>
          </cell>
          <cell r="I20" t="str">
            <v>SE</v>
          </cell>
          <cell r="J20">
            <v>30.240000000000002</v>
          </cell>
          <cell r="K20">
            <v>13.599999999999998</v>
          </cell>
        </row>
        <row r="21">
          <cell r="B21">
            <v>16.637499999999999</v>
          </cell>
          <cell r="C21">
            <v>25.1</v>
          </cell>
          <cell r="D21">
            <v>10.3</v>
          </cell>
          <cell r="E21">
            <v>68</v>
          </cell>
          <cell r="F21">
            <v>90</v>
          </cell>
          <cell r="G21">
            <v>43</v>
          </cell>
          <cell r="H21">
            <v>14.04</v>
          </cell>
          <cell r="I21" t="str">
            <v>SE</v>
          </cell>
          <cell r="J21">
            <v>28.8</v>
          </cell>
          <cell r="K21">
            <v>0</v>
          </cell>
        </row>
        <row r="22">
          <cell r="B22">
            <v>18.516666666666666</v>
          </cell>
          <cell r="C22">
            <v>26.6</v>
          </cell>
          <cell r="D22">
            <v>11.7</v>
          </cell>
          <cell r="E22">
            <v>56.041666666666664</v>
          </cell>
          <cell r="F22">
            <v>75</v>
          </cell>
          <cell r="G22">
            <v>34</v>
          </cell>
          <cell r="H22">
            <v>10.08</v>
          </cell>
          <cell r="I22" t="str">
            <v>L</v>
          </cell>
          <cell r="J22">
            <v>30.96</v>
          </cell>
          <cell r="K22">
            <v>0</v>
          </cell>
        </row>
        <row r="23">
          <cell r="B23">
            <v>19.779166666666669</v>
          </cell>
          <cell r="C23">
            <v>28.3</v>
          </cell>
          <cell r="D23">
            <v>14.3</v>
          </cell>
          <cell r="E23">
            <v>60.708333333333336</v>
          </cell>
          <cell r="F23">
            <v>80</v>
          </cell>
          <cell r="G23">
            <v>32</v>
          </cell>
          <cell r="H23">
            <v>16.2</v>
          </cell>
          <cell r="I23" t="str">
            <v>SE</v>
          </cell>
          <cell r="J23">
            <v>36.72</v>
          </cell>
          <cell r="K23">
            <v>0</v>
          </cell>
        </row>
        <row r="24">
          <cell r="B24">
            <v>21.895833333333332</v>
          </cell>
          <cell r="C24">
            <v>31.9</v>
          </cell>
          <cell r="D24">
            <v>14.6</v>
          </cell>
          <cell r="E24">
            <v>62.041666666666664</v>
          </cell>
          <cell r="F24">
            <v>88</v>
          </cell>
          <cell r="G24">
            <v>27</v>
          </cell>
          <cell r="H24">
            <v>12.24</v>
          </cell>
          <cell r="I24" t="str">
            <v>SE</v>
          </cell>
          <cell r="J24">
            <v>26.64</v>
          </cell>
          <cell r="K24">
            <v>0.2</v>
          </cell>
        </row>
        <row r="25">
          <cell r="B25">
            <v>24.129166666666663</v>
          </cell>
          <cell r="C25">
            <v>30</v>
          </cell>
          <cell r="D25">
            <v>20</v>
          </cell>
          <cell r="E25">
            <v>45</v>
          </cell>
          <cell r="F25">
            <v>61</v>
          </cell>
          <cell r="G25">
            <v>30</v>
          </cell>
          <cell r="H25">
            <v>23.400000000000002</v>
          </cell>
          <cell r="I25" t="str">
            <v>NE</v>
          </cell>
          <cell r="J25">
            <v>46.080000000000005</v>
          </cell>
          <cell r="K25">
            <v>0</v>
          </cell>
        </row>
        <row r="26">
          <cell r="B26">
            <v>23.633333333333329</v>
          </cell>
          <cell r="C26">
            <v>29</v>
          </cell>
          <cell r="D26">
            <v>18.3</v>
          </cell>
          <cell r="E26">
            <v>48.083333333333336</v>
          </cell>
          <cell r="F26">
            <v>63</v>
          </cell>
          <cell r="G26">
            <v>36</v>
          </cell>
          <cell r="H26">
            <v>20.52</v>
          </cell>
          <cell r="I26" t="str">
            <v>N</v>
          </cell>
          <cell r="J26">
            <v>45.72</v>
          </cell>
          <cell r="K26">
            <v>0</v>
          </cell>
        </row>
        <row r="27">
          <cell r="B27">
            <v>24.945833333333336</v>
          </cell>
          <cell r="C27">
            <v>32.200000000000003</v>
          </cell>
          <cell r="D27">
            <v>17</v>
          </cell>
          <cell r="E27">
            <v>45.166666666666664</v>
          </cell>
          <cell r="F27">
            <v>72</v>
          </cell>
          <cell r="G27">
            <v>22</v>
          </cell>
          <cell r="H27">
            <v>13.68</v>
          </cell>
          <cell r="I27" t="str">
            <v>N</v>
          </cell>
          <cell r="J27">
            <v>30.96</v>
          </cell>
          <cell r="K27">
            <v>0</v>
          </cell>
        </row>
        <row r="28">
          <cell r="B28">
            <v>21.279166666666665</v>
          </cell>
          <cell r="C28">
            <v>28.2</v>
          </cell>
          <cell r="D28">
            <v>15.1</v>
          </cell>
          <cell r="E28">
            <v>58.333333333333336</v>
          </cell>
          <cell r="F28">
            <v>82</v>
          </cell>
          <cell r="G28">
            <v>35</v>
          </cell>
          <cell r="H28">
            <v>10.44</v>
          </cell>
          <cell r="I28" t="str">
            <v>SO</v>
          </cell>
          <cell r="J28">
            <v>25.56</v>
          </cell>
          <cell r="K28">
            <v>0</v>
          </cell>
        </row>
        <row r="29">
          <cell r="B29">
            <v>14.758333333333331</v>
          </cell>
          <cell r="C29">
            <v>21.5</v>
          </cell>
          <cell r="D29">
            <v>11.6</v>
          </cell>
          <cell r="E29">
            <v>81.166666666666671</v>
          </cell>
          <cell r="F29">
            <v>92</v>
          </cell>
          <cell r="G29">
            <v>57</v>
          </cell>
          <cell r="H29">
            <v>13.32</v>
          </cell>
          <cell r="I29" t="str">
            <v>S</v>
          </cell>
          <cell r="J29">
            <v>25.2</v>
          </cell>
          <cell r="K29">
            <v>0</v>
          </cell>
        </row>
        <row r="30">
          <cell r="B30">
            <v>15.133333333333333</v>
          </cell>
          <cell r="C30">
            <v>25.2</v>
          </cell>
          <cell r="D30">
            <v>10.5</v>
          </cell>
          <cell r="E30">
            <v>79.416666666666671</v>
          </cell>
          <cell r="F30">
            <v>96</v>
          </cell>
          <cell r="G30">
            <v>46</v>
          </cell>
          <cell r="H30">
            <v>13.68</v>
          </cell>
          <cell r="I30" t="str">
            <v>S</v>
          </cell>
          <cell r="J30">
            <v>27.720000000000002</v>
          </cell>
          <cell r="K30">
            <v>0</v>
          </cell>
        </row>
        <row r="31">
          <cell r="B31">
            <v>16.675000000000001</v>
          </cell>
          <cell r="C31">
            <v>25.6</v>
          </cell>
          <cell r="D31">
            <v>10.199999999999999</v>
          </cell>
          <cell r="E31">
            <v>70.333333333333329</v>
          </cell>
          <cell r="F31">
            <v>91</v>
          </cell>
          <cell r="G31">
            <v>40</v>
          </cell>
          <cell r="H31">
            <v>16.2</v>
          </cell>
          <cell r="I31" t="str">
            <v>SE</v>
          </cell>
          <cell r="J31">
            <v>27.720000000000002</v>
          </cell>
          <cell r="K31">
            <v>0</v>
          </cell>
        </row>
        <row r="32">
          <cell r="B32">
            <v>18.895833333333332</v>
          </cell>
          <cell r="C32">
            <v>29</v>
          </cell>
          <cell r="D32">
            <v>9.1999999999999993</v>
          </cell>
          <cell r="E32">
            <v>60.083333333333336</v>
          </cell>
          <cell r="F32">
            <v>89</v>
          </cell>
          <cell r="G32">
            <v>27</v>
          </cell>
          <cell r="H32">
            <v>14.76</v>
          </cell>
          <cell r="I32" t="str">
            <v>SE</v>
          </cell>
          <cell r="J32">
            <v>34.56</v>
          </cell>
          <cell r="K32">
            <v>0</v>
          </cell>
        </row>
        <row r="33">
          <cell r="B33">
            <v>22.887499999999999</v>
          </cell>
          <cell r="C33">
            <v>30.3</v>
          </cell>
          <cell r="D33">
            <v>16.899999999999999</v>
          </cell>
          <cell r="E33">
            <v>43.625</v>
          </cell>
          <cell r="F33">
            <v>61</v>
          </cell>
          <cell r="G33">
            <v>23</v>
          </cell>
          <cell r="H33">
            <v>15.48</v>
          </cell>
          <cell r="I33" t="str">
            <v>NE</v>
          </cell>
          <cell r="J33">
            <v>31.680000000000003</v>
          </cell>
          <cell r="K33">
            <v>0</v>
          </cell>
        </row>
        <row r="34">
          <cell r="B34">
            <v>23.629166666666666</v>
          </cell>
          <cell r="C34">
            <v>31.5</v>
          </cell>
          <cell r="D34">
            <v>16.8</v>
          </cell>
          <cell r="E34">
            <v>45</v>
          </cell>
          <cell r="F34">
            <v>65</v>
          </cell>
          <cell r="G34">
            <v>26</v>
          </cell>
          <cell r="H34">
            <v>9</v>
          </cell>
          <cell r="I34" t="str">
            <v>SE</v>
          </cell>
          <cell r="J34">
            <v>32.4</v>
          </cell>
          <cell r="K34">
            <v>0</v>
          </cell>
        </row>
        <row r="35">
          <cell r="B35">
            <v>23.170833333333334</v>
          </cell>
          <cell r="C35">
            <v>31.2</v>
          </cell>
          <cell r="D35">
            <v>15.7</v>
          </cell>
          <cell r="E35">
            <v>49.125</v>
          </cell>
          <cell r="F35">
            <v>75</v>
          </cell>
          <cell r="G35">
            <v>25</v>
          </cell>
          <cell r="H35">
            <v>20.88</v>
          </cell>
          <cell r="I35" t="str">
            <v>SE</v>
          </cell>
          <cell r="J35">
            <v>38.519999999999996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24.512500000000003</v>
          </cell>
          <cell r="C5">
            <v>32.4</v>
          </cell>
          <cell r="D5">
            <v>18.5</v>
          </cell>
          <cell r="E5">
            <v>52.875</v>
          </cell>
          <cell r="F5">
            <v>78</v>
          </cell>
          <cell r="G5">
            <v>21</v>
          </cell>
          <cell r="H5">
            <v>12.6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23.0625</v>
          </cell>
          <cell r="C6">
            <v>31.7</v>
          </cell>
          <cell r="D6">
            <v>16.3</v>
          </cell>
          <cell r="E6">
            <v>63.208333333333336</v>
          </cell>
          <cell r="F6">
            <v>95</v>
          </cell>
          <cell r="G6">
            <v>25</v>
          </cell>
          <cell r="H6">
            <v>22.32</v>
          </cell>
          <cell r="I6" t="str">
            <v>L</v>
          </cell>
          <cell r="J6">
            <v>42.480000000000004</v>
          </cell>
          <cell r="K6">
            <v>0</v>
          </cell>
        </row>
        <row r="7">
          <cell r="B7">
            <v>24.070833333333336</v>
          </cell>
          <cell r="C7">
            <v>30.9</v>
          </cell>
          <cell r="D7">
            <v>18.2</v>
          </cell>
          <cell r="E7">
            <v>52.791666666666664</v>
          </cell>
          <cell r="F7">
            <v>74</v>
          </cell>
          <cell r="G7">
            <v>29</v>
          </cell>
          <cell r="H7">
            <v>25.92</v>
          </cell>
          <cell r="I7" t="str">
            <v>NE</v>
          </cell>
          <cell r="J7">
            <v>44.64</v>
          </cell>
          <cell r="K7">
            <v>0</v>
          </cell>
        </row>
        <row r="8">
          <cell r="B8">
            <v>23.387499999999999</v>
          </cell>
          <cell r="C8">
            <v>29.4</v>
          </cell>
          <cell r="D8">
            <v>18.899999999999999</v>
          </cell>
          <cell r="E8">
            <v>70.666666666666671</v>
          </cell>
          <cell r="F8">
            <v>94</v>
          </cell>
          <cell r="G8">
            <v>43</v>
          </cell>
          <cell r="H8">
            <v>30.6</v>
          </cell>
          <cell r="I8" t="str">
            <v>SO</v>
          </cell>
          <cell r="J8">
            <v>45.36</v>
          </cell>
          <cell r="K8">
            <v>0</v>
          </cell>
        </row>
        <row r="9">
          <cell r="B9">
            <v>17.404166666666669</v>
          </cell>
          <cell r="C9">
            <v>21.3</v>
          </cell>
          <cell r="D9">
            <v>15.4</v>
          </cell>
          <cell r="E9">
            <v>92.208333333333329</v>
          </cell>
          <cell r="F9">
            <v>99</v>
          </cell>
          <cell r="G9">
            <v>81</v>
          </cell>
          <cell r="H9">
            <v>18</v>
          </cell>
          <cell r="I9" t="str">
            <v>SO</v>
          </cell>
          <cell r="J9">
            <v>28.8</v>
          </cell>
          <cell r="K9">
            <v>0</v>
          </cell>
        </row>
        <row r="10">
          <cell r="B10">
            <v>13.829166666666664</v>
          </cell>
          <cell r="C10">
            <v>19.8</v>
          </cell>
          <cell r="D10">
            <v>9.4</v>
          </cell>
          <cell r="E10">
            <v>55.25</v>
          </cell>
          <cell r="F10">
            <v>96</v>
          </cell>
          <cell r="G10">
            <v>22</v>
          </cell>
          <cell r="H10">
            <v>34.56</v>
          </cell>
          <cell r="I10" t="str">
            <v>SE</v>
          </cell>
          <cell r="J10">
            <v>52.56</v>
          </cell>
          <cell r="K10">
            <v>0</v>
          </cell>
        </row>
        <row r="11">
          <cell r="B11">
            <v>13.02083333333333</v>
          </cell>
          <cell r="C11">
            <v>21.9</v>
          </cell>
          <cell r="D11">
            <v>6.6</v>
          </cell>
          <cell r="E11">
            <v>43.5</v>
          </cell>
          <cell r="F11">
            <v>71</v>
          </cell>
          <cell r="G11">
            <v>15</v>
          </cell>
          <cell r="H11">
            <v>22.32</v>
          </cell>
          <cell r="I11" t="str">
            <v>SE</v>
          </cell>
          <cell r="J11">
            <v>33.480000000000004</v>
          </cell>
          <cell r="K11">
            <v>0</v>
          </cell>
        </row>
        <row r="12">
          <cell r="B12">
            <v>17.545833333333331</v>
          </cell>
          <cell r="C12">
            <v>29.1</v>
          </cell>
          <cell r="D12">
            <v>8.8000000000000007</v>
          </cell>
          <cell r="E12">
            <v>36.791666666666664</v>
          </cell>
          <cell r="F12">
            <v>61</v>
          </cell>
          <cell r="G12">
            <v>13</v>
          </cell>
          <cell r="H12">
            <v>19.8</v>
          </cell>
          <cell r="I12" t="str">
            <v>SE</v>
          </cell>
          <cell r="J12">
            <v>30.240000000000002</v>
          </cell>
          <cell r="K12">
            <v>0</v>
          </cell>
        </row>
        <row r="13">
          <cell r="B13">
            <v>21.570833333333329</v>
          </cell>
          <cell r="C13">
            <v>31.6</v>
          </cell>
          <cell r="D13">
            <v>12.4</v>
          </cell>
          <cell r="E13">
            <v>34.875</v>
          </cell>
          <cell r="F13">
            <v>57</v>
          </cell>
          <cell r="G13">
            <v>15</v>
          </cell>
          <cell r="H13">
            <v>20.16</v>
          </cell>
          <cell r="I13" t="str">
            <v>SE</v>
          </cell>
          <cell r="J13">
            <v>35.64</v>
          </cell>
          <cell r="K13">
            <v>0</v>
          </cell>
        </row>
        <row r="14">
          <cell r="B14">
            <v>22.779166666666665</v>
          </cell>
          <cell r="C14">
            <v>32</v>
          </cell>
          <cell r="D14">
            <v>14.4</v>
          </cell>
          <cell r="E14">
            <v>39.875</v>
          </cell>
          <cell r="F14">
            <v>63</v>
          </cell>
          <cell r="G14">
            <v>18</v>
          </cell>
          <cell r="H14">
            <v>14.76</v>
          </cell>
          <cell r="I14" t="str">
            <v>SE</v>
          </cell>
          <cell r="J14">
            <v>25.92</v>
          </cell>
          <cell r="K14">
            <v>0</v>
          </cell>
        </row>
        <row r="15">
          <cell r="B15">
            <v>22.695833333333336</v>
          </cell>
          <cell r="C15">
            <v>30.9</v>
          </cell>
          <cell r="D15">
            <v>13.6</v>
          </cell>
          <cell r="E15">
            <v>41</v>
          </cell>
          <cell r="F15">
            <v>73</v>
          </cell>
          <cell r="G15">
            <v>21</v>
          </cell>
          <cell r="H15">
            <v>20.52</v>
          </cell>
          <cell r="I15" t="str">
            <v>L</v>
          </cell>
          <cell r="J15">
            <v>35.28</v>
          </cell>
          <cell r="K15">
            <v>0</v>
          </cell>
        </row>
        <row r="16">
          <cell r="B16">
            <v>22.587499999999995</v>
          </cell>
          <cell r="C16">
            <v>31</v>
          </cell>
          <cell r="D16">
            <v>15.7</v>
          </cell>
          <cell r="E16">
            <v>38.25</v>
          </cell>
          <cell r="F16">
            <v>57</v>
          </cell>
          <cell r="G16">
            <v>18</v>
          </cell>
          <cell r="H16">
            <v>18</v>
          </cell>
          <cell r="I16" t="str">
            <v>L</v>
          </cell>
          <cell r="J16">
            <v>41.04</v>
          </cell>
          <cell r="K16">
            <v>0</v>
          </cell>
        </row>
        <row r="17">
          <cell r="B17">
            <v>23.737500000000001</v>
          </cell>
          <cell r="C17">
            <v>32.5</v>
          </cell>
          <cell r="D17">
            <v>15.4</v>
          </cell>
          <cell r="E17">
            <v>39.375</v>
          </cell>
          <cell r="F17">
            <v>61</v>
          </cell>
          <cell r="G17">
            <v>19</v>
          </cell>
          <cell r="H17">
            <v>14.04</v>
          </cell>
          <cell r="I17" t="str">
            <v>L</v>
          </cell>
          <cell r="J17">
            <v>24.48</v>
          </cell>
          <cell r="K17">
            <v>0</v>
          </cell>
        </row>
        <row r="18">
          <cell r="B18">
            <v>24.720833333333328</v>
          </cell>
          <cell r="C18">
            <v>32.299999999999997</v>
          </cell>
          <cell r="D18">
            <v>19.399999999999999</v>
          </cell>
          <cell r="E18">
            <v>42.5</v>
          </cell>
          <cell r="F18">
            <v>62</v>
          </cell>
          <cell r="G18">
            <v>26</v>
          </cell>
          <cell r="H18">
            <v>15.48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25.091666666666669</v>
          </cell>
          <cell r="C19">
            <v>34</v>
          </cell>
          <cell r="D19">
            <v>18.399999999999999</v>
          </cell>
          <cell r="E19">
            <v>45.208333333333336</v>
          </cell>
          <cell r="F19">
            <v>67</v>
          </cell>
          <cell r="G19">
            <v>19</v>
          </cell>
          <cell r="H19">
            <v>18.36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23.304166666666671</v>
          </cell>
          <cell r="C20">
            <v>29.6</v>
          </cell>
          <cell r="D20">
            <v>17.5</v>
          </cell>
          <cell r="E20">
            <v>57.875</v>
          </cell>
          <cell r="F20">
            <v>81</v>
          </cell>
          <cell r="G20">
            <v>36</v>
          </cell>
          <cell r="H20">
            <v>24.48</v>
          </cell>
          <cell r="I20" t="str">
            <v>SE</v>
          </cell>
          <cell r="J20">
            <v>34.200000000000003</v>
          </cell>
          <cell r="K20">
            <v>0</v>
          </cell>
        </row>
        <row r="21">
          <cell r="B21">
            <v>22.354166666666671</v>
          </cell>
          <cell r="C21">
            <v>30.3</v>
          </cell>
          <cell r="D21">
            <v>16.3</v>
          </cell>
          <cell r="E21">
            <v>66.041666666666671</v>
          </cell>
          <cell r="F21">
            <v>91</v>
          </cell>
          <cell r="G21">
            <v>36</v>
          </cell>
          <cell r="H21">
            <v>24.48</v>
          </cell>
          <cell r="I21" t="str">
            <v>SE</v>
          </cell>
          <cell r="J21">
            <v>38.880000000000003</v>
          </cell>
          <cell r="K21">
            <v>0</v>
          </cell>
        </row>
        <row r="22">
          <cell r="B22">
            <v>24.054166666666664</v>
          </cell>
          <cell r="C22">
            <v>32.299999999999997</v>
          </cell>
          <cell r="D22">
            <v>15.8</v>
          </cell>
          <cell r="E22">
            <v>52.041666666666664</v>
          </cell>
          <cell r="F22">
            <v>81</v>
          </cell>
          <cell r="G22">
            <v>22</v>
          </cell>
          <cell r="H22">
            <v>21.96</v>
          </cell>
          <cell r="I22" t="str">
            <v>SE</v>
          </cell>
          <cell r="J22">
            <v>32.4</v>
          </cell>
          <cell r="K22">
            <v>0</v>
          </cell>
        </row>
        <row r="23">
          <cell r="B23">
            <v>25.358333333333334</v>
          </cell>
          <cell r="C23">
            <v>33.6</v>
          </cell>
          <cell r="D23">
            <v>18</v>
          </cell>
          <cell r="E23">
            <v>38.708333333333336</v>
          </cell>
          <cell r="F23">
            <v>62</v>
          </cell>
          <cell r="G23">
            <v>20</v>
          </cell>
          <cell r="H23">
            <v>18.36</v>
          </cell>
          <cell r="I23" t="str">
            <v>L</v>
          </cell>
          <cell r="J23">
            <v>32.4</v>
          </cell>
          <cell r="K23">
            <v>0</v>
          </cell>
        </row>
        <row r="24">
          <cell r="B24">
            <v>24.491666666666664</v>
          </cell>
          <cell r="C24">
            <v>31.6</v>
          </cell>
          <cell r="D24">
            <v>17.100000000000001</v>
          </cell>
          <cell r="E24">
            <v>47.708333333333336</v>
          </cell>
          <cell r="F24">
            <v>73</v>
          </cell>
          <cell r="G24">
            <v>26</v>
          </cell>
          <cell r="H24">
            <v>21.96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22.812500000000004</v>
          </cell>
          <cell r="C25">
            <v>29.3</v>
          </cell>
          <cell r="D25">
            <v>17.3</v>
          </cell>
          <cell r="E25">
            <v>47.791666666666664</v>
          </cell>
          <cell r="F25">
            <v>68</v>
          </cell>
          <cell r="G25">
            <v>22</v>
          </cell>
          <cell r="H25">
            <v>25.56</v>
          </cell>
          <cell r="I25" t="str">
            <v>L</v>
          </cell>
          <cell r="J25">
            <v>46.800000000000004</v>
          </cell>
          <cell r="K25">
            <v>0</v>
          </cell>
        </row>
        <row r="26">
          <cell r="B26">
            <v>23.254166666666674</v>
          </cell>
          <cell r="C26">
            <v>31.3</v>
          </cell>
          <cell r="D26">
            <v>18</v>
          </cell>
          <cell r="E26">
            <v>48.75</v>
          </cell>
          <cell r="F26">
            <v>68</v>
          </cell>
          <cell r="G26">
            <v>26</v>
          </cell>
          <cell r="H26">
            <v>27.36</v>
          </cell>
          <cell r="I26" t="str">
            <v>NE</v>
          </cell>
          <cell r="J26">
            <v>42.12</v>
          </cell>
          <cell r="K26">
            <v>0</v>
          </cell>
        </row>
        <row r="27">
          <cell r="B27">
            <v>24.387500000000003</v>
          </cell>
          <cell r="C27">
            <v>32.700000000000003</v>
          </cell>
          <cell r="D27">
            <v>17.7</v>
          </cell>
          <cell r="E27">
            <v>44.416666666666664</v>
          </cell>
          <cell r="F27">
            <v>68</v>
          </cell>
          <cell r="G27">
            <v>20</v>
          </cell>
          <cell r="H27">
            <v>17.64</v>
          </cell>
          <cell r="I27" t="str">
            <v>L</v>
          </cell>
          <cell r="J27">
            <v>28.44</v>
          </cell>
          <cell r="K27">
            <v>0</v>
          </cell>
        </row>
        <row r="28">
          <cell r="B28">
            <v>22.583333333333332</v>
          </cell>
          <cell r="C28">
            <v>29.3</v>
          </cell>
          <cell r="D28">
            <v>17.3</v>
          </cell>
          <cell r="E28">
            <v>52.125</v>
          </cell>
          <cell r="F28">
            <v>79</v>
          </cell>
          <cell r="G28">
            <v>30</v>
          </cell>
          <cell r="H28">
            <v>20.88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13.329166666666666</v>
          </cell>
          <cell r="C29">
            <v>17.8</v>
          </cell>
          <cell r="D29">
            <v>11.5</v>
          </cell>
          <cell r="E29">
            <v>92.416666666666671</v>
          </cell>
          <cell r="F29">
            <v>99</v>
          </cell>
          <cell r="G29">
            <v>79</v>
          </cell>
          <cell r="H29">
            <v>15.840000000000002</v>
          </cell>
          <cell r="I29" t="str">
            <v>SO</v>
          </cell>
          <cell r="J29">
            <v>29.16</v>
          </cell>
          <cell r="K29">
            <v>0</v>
          </cell>
        </row>
        <row r="30">
          <cell r="B30">
            <v>14.441666666666668</v>
          </cell>
          <cell r="C30">
            <v>22.5</v>
          </cell>
          <cell r="D30">
            <v>10.6</v>
          </cell>
          <cell r="E30">
            <v>85</v>
          </cell>
          <cell r="F30">
            <v>99</v>
          </cell>
          <cell r="G30">
            <v>54</v>
          </cell>
          <cell r="H30">
            <v>16.2</v>
          </cell>
          <cell r="I30" t="str">
            <v>SO</v>
          </cell>
          <cell r="J30">
            <v>25.56</v>
          </cell>
          <cell r="K30">
            <v>0</v>
          </cell>
        </row>
        <row r="31">
          <cell r="B31">
            <v>18.920833333333338</v>
          </cell>
          <cell r="C31">
            <v>29.3</v>
          </cell>
          <cell r="D31">
            <v>11.2</v>
          </cell>
          <cell r="E31">
            <v>73.833333333333329</v>
          </cell>
          <cell r="F31">
            <v>97</v>
          </cell>
          <cell r="G31">
            <v>39</v>
          </cell>
          <cell r="H31">
            <v>22.68</v>
          </cell>
          <cell r="I31" t="str">
            <v>SO</v>
          </cell>
          <cell r="J31">
            <v>32.04</v>
          </cell>
          <cell r="K31">
            <v>0</v>
          </cell>
        </row>
        <row r="32">
          <cell r="B32">
            <v>22.012499999999999</v>
          </cell>
          <cell r="C32">
            <v>30.7</v>
          </cell>
          <cell r="D32">
            <v>14.7</v>
          </cell>
          <cell r="E32">
            <v>57</v>
          </cell>
          <cell r="F32">
            <v>88</v>
          </cell>
          <cell r="G32">
            <v>21</v>
          </cell>
          <cell r="H32">
            <v>17.64</v>
          </cell>
          <cell r="I32" t="str">
            <v>SE</v>
          </cell>
          <cell r="J32">
            <v>32.4</v>
          </cell>
          <cell r="K32">
            <v>0</v>
          </cell>
        </row>
        <row r="33">
          <cell r="B33">
            <v>22.991666666666671</v>
          </cell>
          <cell r="C33">
            <v>31.4</v>
          </cell>
          <cell r="D33">
            <v>16.100000000000001</v>
          </cell>
          <cell r="E33">
            <v>42.041666666666664</v>
          </cell>
          <cell r="F33">
            <v>62</v>
          </cell>
          <cell r="G33">
            <v>20</v>
          </cell>
          <cell r="H33">
            <v>15.48</v>
          </cell>
          <cell r="I33" t="str">
            <v>L</v>
          </cell>
          <cell r="J33">
            <v>33.119999999999997</v>
          </cell>
          <cell r="K33">
            <v>0</v>
          </cell>
        </row>
        <row r="34">
          <cell r="B34">
            <v>23.879166666666666</v>
          </cell>
          <cell r="C34">
            <v>32.5</v>
          </cell>
          <cell r="D34">
            <v>17.600000000000001</v>
          </cell>
          <cell r="E34">
            <v>42.416666666666664</v>
          </cell>
          <cell r="F34">
            <v>60</v>
          </cell>
          <cell r="G34">
            <v>20</v>
          </cell>
          <cell r="H34">
            <v>12.96</v>
          </cell>
          <cell r="I34" t="str">
            <v>SE</v>
          </cell>
          <cell r="J34">
            <v>28.44</v>
          </cell>
          <cell r="K34">
            <v>0</v>
          </cell>
        </row>
        <row r="35">
          <cell r="B35">
            <v>24.858333333333334</v>
          </cell>
          <cell r="C35">
            <v>33</v>
          </cell>
          <cell r="D35">
            <v>18.2</v>
          </cell>
          <cell r="E35">
            <v>43.083333333333336</v>
          </cell>
          <cell r="F35">
            <v>69</v>
          </cell>
          <cell r="G35">
            <v>17</v>
          </cell>
          <cell r="H35">
            <v>19.440000000000001</v>
          </cell>
          <cell r="I35" t="str">
            <v>SE</v>
          </cell>
          <cell r="J35">
            <v>35.28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24.679166666666664</v>
          </cell>
          <cell r="C5">
            <v>33.799999999999997</v>
          </cell>
          <cell r="D5">
            <v>18.5</v>
          </cell>
          <cell r="E5">
            <v>57.083333333333336</v>
          </cell>
          <cell r="F5">
            <v>90</v>
          </cell>
          <cell r="G5">
            <v>23</v>
          </cell>
          <cell r="H5">
            <v>7.2</v>
          </cell>
          <cell r="I5" t="str">
            <v>NO</v>
          </cell>
          <cell r="J5">
            <v>20.88</v>
          </cell>
          <cell r="K5">
            <v>0</v>
          </cell>
        </row>
        <row r="6">
          <cell r="B6">
            <v>24.225000000000009</v>
          </cell>
          <cell r="C6">
            <v>32.200000000000003</v>
          </cell>
          <cell r="D6">
            <v>17.100000000000001</v>
          </cell>
          <cell r="E6">
            <v>54.166666666666664</v>
          </cell>
          <cell r="F6">
            <v>78</v>
          </cell>
          <cell r="G6">
            <v>25</v>
          </cell>
          <cell r="H6">
            <v>11.879999999999999</v>
          </cell>
          <cell r="I6" t="str">
            <v>N</v>
          </cell>
          <cell r="J6">
            <v>33.480000000000004</v>
          </cell>
          <cell r="K6">
            <v>0</v>
          </cell>
        </row>
        <row r="7">
          <cell r="B7">
            <v>25.537499999999994</v>
          </cell>
          <cell r="C7">
            <v>33.1</v>
          </cell>
          <cell r="D7">
            <v>19.600000000000001</v>
          </cell>
          <cell r="E7">
            <v>47.791666666666664</v>
          </cell>
          <cell r="F7">
            <v>76</v>
          </cell>
          <cell r="G7">
            <v>26</v>
          </cell>
          <cell r="H7">
            <v>15.48</v>
          </cell>
          <cell r="I7" t="str">
            <v>N</v>
          </cell>
          <cell r="J7">
            <v>37.800000000000004</v>
          </cell>
          <cell r="K7">
            <v>0</v>
          </cell>
        </row>
        <row r="8">
          <cell r="B8">
            <v>21.179166666666667</v>
          </cell>
          <cell r="C8">
            <v>26.9</v>
          </cell>
          <cell r="D8">
            <v>18.3</v>
          </cell>
          <cell r="E8">
            <v>86.041666666666671</v>
          </cell>
          <cell r="F8">
            <v>94</v>
          </cell>
          <cell r="G8">
            <v>44</v>
          </cell>
          <cell r="H8">
            <v>17.28</v>
          </cell>
          <cell r="I8" t="str">
            <v>N</v>
          </cell>
          <cell r="J8">
            <v>37.440000000000005</v>
          </cell>
          <cell r="K8">
            <v>30.8</v>
          </cell>
        </row>
        <row r="9">
          <cell r="B9">
            <v>18.358333333333338</v>
          </cell>
          <cell r="C9">
            <v>22.2</v>
          </cell>
          <cell r="D9">
            <v>15.7</v>
          </cell>
          <cell r="E9">
            <v>77.208333333333329</v>
          </cell>
          <cell r="F9">
            <v>94</v>
          </cell>
          <cell r="G9">
            <v>47</v>
          </cell>
          <cell r="H9">
            <v>15.840000000000002</v>
          </cell>
          <cell r="I9" t="str">
            <v>SO</v>
          </cell>
          <cell r="J9">
            <v>34.92</v>
          </cell>
          <cell r="K9">
            <v>7.3999999999999995</v>
          </cell>
        </row>
        <row r="10">
          <cell r="B10">
            <v>11.995833333333332</v>
          </cell>
          <cell r="C10">
            <v>17.899999999999999</v>
          </cell>
          <cell r="D10">
            <v>6.3</v>
          </cell>
          <cell r="E10">
            <v>51.25</v>
          </cell>
          <cell r="F10">
            <v>82</v>
          </cell>
          <cell r="G10">
            <v>19</v>
          </cell>
          <cell r="H10">
            <v>9.3600000000000012</v>
          </cell>
          <cell r="I10" t="str">
            <v>SO</v>
          </cell>
          <cell r="J10">
            <v>24.840000000000003</v>
          </cell>
          <cell r="K10">
            <v>0</v>
          </cell>
        </row>
        <row r="11">
          <cell r="B11">
            <v>11.950000000000001</v>
          </cell>
          <cell r="C11">
            <v>21.8</v>
          </cell>
          <cell r="D11">
            <v>4.5999999999999996</v>
          </cell>
          <cell r="E11">
            <v>58.666666666666664</v>
          </cell>
          <cell r="F11">
            <v>88</v>
          </cell>
          <cell r="G11">
            <v>29</v>
          </cell>
          <cell r="H11">
            <v>11.879999999999999</v>
          </cell>
          <cell r="I11" t="str">
            <v>S</v>
          </cell>
          <cell r="J11">
            <v>28.44</v>
          </cell>
          <cell r="K11">
            <v>0</v>
          </cell>
        </row>
        <row r="12">
          <cell r="B12">
            <v>14.270833333333334</v>
          </cell>
          <cell r="C12">
            <v>26</v>
          </cell>
          <cell r="D12">
            <v>6.5</v>
          </cell>
          <cell r="E12">
            <v>64.791666666666671</v>
          </cell>
          <cell r="F12">
            <v>90</v>
          </cell>
          <cell r="G12">
            <v>27</v>
          </cell>
          <cell r="H12">
            <v>7.9200000000000008</v>
          </cell>
          <cell r="I12" t="str">
            <v>S</v>
          </cell>
          <cell r="J12">
            <v>21.6</v>
          </cell>
          <cell r="K12">
            <v>0</v>
          </cell>
        </row>
        <row r="13">
          <cell r="B13">
            <v>17.55</v>
          </cell>
          <cell r="C13">
            <v>29.3</v>
          </cell>
          <cell r="D13">
            <v>9.3000000000000007</v>
          </cell>
          <cell r="E13">
            <v>62.291666666666664</v>
          </cell>
          <cell r="F13">
            <v>81</v>
          </cell>
          <cell r="G13">
            <v>33</v>
          </cell>
          <cell r="H13">
            <v>6.48</v>
          </cell>
          <cell r="I13" t="str">
            <v>SO</v>
          </cell>
          <cell r="J13">
            <v>20.88</v>
          </cell>
          <cell r="K13">
            <v>0</v>
          </cell>
        </row>
        <row r="14">
          <cell r="B14">
            <v>17.600000000000001</v>
          </cell>
          <cell r="C14">
            <v>19.100000000000001</v>
          </cell>
          <cell r="D14">
            <v>17.3</v>
          </cell>
          <cell r="E14">
            <v>75.5</v>
          </cell>
          <cell r="F14">
            <v>77</v>
          </cell>
          <cell r="G14">
            <v>72</v>
          </cell>
          <cell r="H14">
            <v>0</v>
          </cell>
          <cell r="I14" t="str">
            <v>SO</v>
          </cell>
          <cell r="J14">
            <v>0</v>
          </cell>
          <cell r="K14">
            <v>1.4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¨*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19.491666666666664</v>
          </cell>
          <cell r="C5">
            <v>24.6</v>
          </cell>
          <cell r="D5">
            <v>15.8</v>
          </cell>
          <cell r="E5">
            <v>87.208333333333329</v>
          </cell>
          <cell r="F5">
            <v>99</v>
          </cell>
          <cell r="G5">
            <v>60</v>
          </cell>
          <cell r="H5">
            <v>12.24</v>
          </cell>
          <cell r="I5" t="str">
            <v>SO</v>
          </cell>
          <cell r="J5">
            <v>22.68</v>
          </cell>
          <cell r="K5">
            <v>0.4</v>
          </cell>
        </row>
        <row r="6">
          <cell r="B6">
            <v>18.279166666666665</v>
          </cell>
          <cell r="C6">
            <v>25.4</v>
          </cell>
          <cell r="D6">
            <v>15.1</v>
          </cell>
          <cell r="E6">
            <v>90.083333333333329</v>
          </cell>
          <cell r="F6">
            <v>99</v>
          </cell>
          <cell r="G6">
            <v>60</v>
          </cell>
          <cell r="H6">
            <v>14.04</v>
          </cell>
          <cell r="I6" t="str">
            <v>NE</v>
          </cell>
          <cell r="J6">
            <v>29.52</v>
          </cell>
          <cell r="K6">
            <v>1</v>
          </cell>
        </row>
        <row r="7">
          <cell r="B7">
            <v>18.000000000000004</v>
          </cell>
          <cell r="C7">
            <v>21.6</v>
          </cell>
          <cell r="D7">
            <v>14.8</v>
          </cell>
          <cell r="E7">
            <v>88.333333333333329</v>
          </cell>
          <cell r="F7">
            <v>99</v>
          </cell>
          <cell r="G7">
            <v>70</v>
          </cell>
          <cell r="H7">
            <v>14.76</v>
          </cell>
          <cell r="I7" t="str">
            <v>O</v>
          </cell>
          <cell r="J7">
            <v>33.840000000000003</v>
          </cell>
          <cell r="K7">
            <v>1.5999999999999999</v>
          </cell>
        </row>
        <row r="8">
          <cell r="B8">
            <v>13.887500000000001</v>
          </cell>
          <cell r="C8">
            <v>16.7</v>
          </cell>
          <cell r="D8">
            <v>11.8</v>
          </cell>
          <cell r="E8">
            <v>88.125</v>
          </cell>
          <cell r="F8">
            <v>99</v>
          </cell>
          <cell r="G8">
            <v>58</v>
          </cell>
          <cell r="H8">
            <v>15.840000000000002</v>
          </cell>
          <cell r="I8" t="str">
            <v>L</v>
          </cell>
          <cell r="J8">
            <v>32.4</v>
          </cell>
          <cell r="K8">
            <v>0.60000000000000009</v>
          </cell>
        </row>
        <row r="9">
          <cell r="B9">
            <v>11.004166666666668</v>
          </cell>
          <cell r="C9">
            <v>15.9</v>
          </cell>
          <cell r="D9">
            <v>6.9</v>
          </cell>
          <cell r="E9">
            <v>56.375</v>
          </cell>
          <cell r="F9">
            <v>80</v>
          </cell>
          <cell r="G9">
            <v>36</v>
          </cell>
          <cell r="H9">
            <v>24.840000000000003</v>
          </cell>
          <cell r="I9" t="str">
            <v>S</v>
          </cell>
          <cell r="J9">
            <v>45.36</v>
          </cell>
          <cell r="K9">
            <v>0.2</v>
          </cell>
        </row>
        <row r="10">
          <cell r="B10">
            <v>6.9000000000000012</v>
          </cell>
          <cell r="C10">
            <v>14</v>
          </cell>
          <cell r="D10">
            <v>-0.1</v>
          </cell>
          <cell r="E10">
            <v>52.291666666666664</v>
          </cell>
          <cell r="F10">
            <v>80</v>
          </cell>
          <cell r="G10">
            <v>21</v>
          </cell>
          <cell r="H10">
            <v>20.52</v>
          </cell>
          <cell r="I10" t="str">
            <v>S</v>
          </cell>
          <cell r="J10">
            <v>31.680000000000003</v>
          </cell>
          <cell r="K10">
            <v>0</v>
          </cell>
        </row>
        <row r="11">
          <cell r="B11">
            <v>8.7750000000000004</v>
          </cell>
          <cell r="C11">
            <v>18.5</v>
          </cell>
          <cell r="D11">
            <v>1.2</v>
          </cell>
          <cell r="E11">
            <v>52.416666666666664</v>
          </cell>
          <cell r="F11">
            <v>82</v>
          </cell>
          <cell r="G11">
            <v>23</v>
          </cell>
          <cell r="H11">
            <v>24.12</v>
          </cell>
          <cell r="I11" t="str">
            <v>L</v>
          </cell>
          <cell r="J11">
            <v>38.519999999999996</v>
          </cell>
          <cell r="K11">
            <v>0</v>
          </cell>
        </row>
        <row r="12">
          <cell r="B12">
            <v>13.391666666666667</v>
          </cell>
          <cell r="C12">
            <v>21.6</v>
          </cell>
          <cell r="D12">
            <v>7.8</v>
          </cell>
          <cell r="E12">
            <v>53.583333333333336</v>
          </cell>
          <cell r="F12">
            <v>78</v>
          </cell>
          <cell r="G12">
            <v>31</v>
          </cell>
          <cell r="H12">
            <v>26.28</v>
          </cell>
          <cell r="I12" t="str">
            <v>NE</v>
          </cell>
          <cell r="J12">
            <v>45</v>
          </cell>
          <cell r="K12">
            <v>0</v>
          </cell>
        </row>
        <row r="13">
          <cell r="B13">
            <v>16.75416666666667</v>
          </cell>
          <cell r="C13">
            <v>25.7</v>
          </cell>
          <cell r="D13">
            <v>10.9</v>
          </cell>
          <cell r="E13">
            <v>53.125</v>
          </cell>
          <cell r="F13">
            <v>74</v>
          </cell>
          <cell r="G13">
            <v>30</v>
          </cell>
          <cell r="H13">
            <v>22.68</v>
          </cell>
          <cell r="I13" t="str">
            <v>NE</v>
          </cell>
          <cell r="J13">
            <v>43.56</v>
          </cell>
          <cell r="K13">
            <v>0</v>
          </cell>
        </row>
        <row r="14">
          <cell r="B14">
            <v>19.612500000000001</v>
          </cell>
          <cell r="C14">
            <v>28</v>
          </cell>
          <cell r="D14">
            <v>14.3</v>
          </cell>
          <cell r="E14">
            <v>53.041666666666664</v>
          </cell>
          <cell r="F14">
            <v>78</v>
          </cell>
          <cell r="G14">
            <v>23</v>
          </cell>
          <cell r="H14">
            <v>13.32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21.070833333333336</v>
          </cell>
          <cell r="C15">
            <v>28.5</v>
          </cell>
          <cell r="D15">
            <v>15.7</v>
          </cell>
          <cell r="E15">
            <v>48.083333333333336</v>
          </cell>
          <cell r="F15">
            <v>64</v>
          </cell>
          <cell r="G15">
            <v>28</v>
          </cell>
          <cell r="H15">
            <v>17.64</v>
          </cell>
          <cell r="I15" t="str">
            <v>N</v>
          </cell>
          <cell r="J15">
            <v>41.76</v>
          </cell>
          <cell r="K15">
            <v>0</v>
          </cell>
        </row>
        <row r="16">
          <cell r="B16">
            <v>20.916666666666668</v>
          </cell>
          <cell r="C16">
            <v>29</v>
          </cell>
          <cell r="D16">
            <v>15.1</v>
          </cell>
          <cell r="E16">
            <v>49.5</v>
          </cell>
          <cell r="F16">
            <v>67</v>
          </cell>
          <cell r="G16">
            <v>29</v>
          </cell>
          <cell r="H16">
            <v>18.36</v>
          </cell>
          <cell r="I16" t="str">
            <v>N</v>
          </cell>
          <cell r="J16">
            <v>34.56</v>
          </cell>
          <cell r="K16">
            <v>0</v>
          </cell>
        </row>
        <row r="17">
          <cell r="B17">
            <v>22.029166666666669</v>
          </cell>
          <cell r="C17">
            <v>29.2</v>
          </cell>
          <cell r="D17">
            <v>16.100000000000001</v>
          </cell>
          <cell r="E17">
            <v>46.916666666666664</v>
          </cell>
          <cell r="F17">
            <v>64</v>
          </cell>
          <cell r="G17">
            <v>30</v>
          </cell>
          <cell r="H17">
            <v>19.079999999999998</v>
          </cell>
          <cell r="I17" t="str">
            <v>N</v>
          </cell>
          <cell r="J17">
            <v>39.6</v>
          </cell>
          <cell r="K17">
            <v>0</v>
          </cell>
        </row>
        <row r="18">
          <cell r="B18">
            <v>24.691666666666666</v>
          </cell>
          <cell r="C18">
            <v>30.4</v>
          </cell>
          <cell r="D18">
            <v>20.3</v>
          </cell>
          <cell r="E18">
            <v>40.291666666666664</v>
          </cell>
          <cell r="F18">
            <v>53</v>
          </cell>
          <cell r="G18">
            <v>25</v>
          </cell>
          <cell r="H18">
            <v>22.68</v>
          </cell>
          <cell r="I18" t="str">
            <v>N</v>
          </cell>
          <cell r="J18">
            <v>41.76</v>
          </cell>
          <cell r="K18">
            <v>0</v>
          </cell>
        </row>
        <row r="19">
          <cell r="B19">
            <v>18.795833333333334</v>
          </cell>
          <cell r="C19">
            <v>23.7</v>
          </cell>
          <cell r="D19">
            <v>16.8</v>
          </cell>
          <cell r="E19">
            <v>78.791666666666671</v>
          </cell>
          <cell r="F19">
            <v>98</v>
          </cell>
          <cell r="G19">
            <v>48</v>
          </cell>
          <cell r="H19">
            <v>14.4</v>
          </cell>
          <cell r="I19" t="str">
            <v>L</v>
          </cell>
          <cell r="J19">
            <v>28.8</v>
          </cell>
          <cell r="K19">
            <v>8.1999999999999993</v>
          </cell>
        </row>
        <row r="20">
          <cell r="B20">
            <v>15.420833333333333</v>
          </cell>
          <cell r="C20">
            <v>21.3</v>
          </cell>
          <cell r="D20">
            <v>9.9</v>
          </cell>
          <cell r="E20">
            <v>73.375</v>
          </cell>
          <cell r="F20">
            <v>99</v>
          </cell>
          <cell r="G20">
            <v>34</v>
          </cell>
          <cell r="H20">
            <v>18.720000000000002</v>
          </cell>
          <cell r="I20" t="str">
            <v>SE</v>
          </cell>
          <cell r="J20">
            <v>33.119999999999997</v>
          </cell>
          <cell r="K20">
            <v>0.4</v>
          </cell>
        </row>
        <row r="21">
          <cell r="B21">
            <v>17.84</v>
          </cell>
          <cell r="C21">
            <v>21.5</v>
          </cell>
          <cell r="D21">
            <v>15.2</v>
          </cell>
          <cell r="E21">
            <v>58.6</v>
          </cell>
          <cell r="F21">
            <v>67</v>
          </cell>
          <cell r="G21">
            <v>47</v>
          </cell>
          <cell r="H21">
            <v>23.040000000000003</v>
          </cell>
          <cell r="I21" t="str">
            <v>L</v>
          </cell>
          <cell r="J21">
            <v>37.080000000000005</v>
          </cell>
          <cell r="K21">
            <v>0</v>
          </cell>
        </row>
        <row r="22">
          <cell r="B22">
            <v>15.520833333333334</v>
          </cell>
          <cell r="C22">
            <v>22</v>
          </cell>
          <cell r="D22">
            <v>11.4</v>
          </cell>
          <cell r="E22">
            <v>66.916666666666671</v>
          </cell>
          <cell r="F22">
            <v>87</v>
          </cell>
          <cell r="G22">
            <v>45</v>
          </cell>
          <cell r="H22">
            <v>25.56</v>
          </cell>
          <cell r="I22" t="str">
            <v>NE</v>
          </cell>
          <cell r="J22">
            <v>45.72</v>
          </cell>
          <cell r="K22">
            <v>0</v>
          </cell>
        </row>
        <row r="23">
          <cell r="B23">
            <v>16.516666666666669</v>
          </cell>
          <cell r="C23">
            <v>20.6</v>
          </cell>
          <cell r="D23">
            <v>13.4</v>
          </cell>
          <cell r="E23">
            <v>72.583333333333329</v>
          </cell>
          <cell r="F23">
            <v>91</v>
          </cell>
          <cell r="G23">
            <v>54</v>
          </cell>
          <cell r="H23">
            <v>17.64</v>
          </cell>
          <cell r="I23" t="str">
            <v>NE</v>
          </cell>
          <cell r="J23">
            <v>33.119999999999997</v>
          </cell>
          <cell r="K23">
            <v>0.6</v>
          </cell>
        </row>
        <row r="24">
          <cell r="B24">
            <v>19.958333333333332</v>
          </cell>
          <cell r="C24">
            <v>29</v>
          </cell>
          <cell r="D24">
            <v>14.5</v>
          </cell>
          <cell r="E24">
            <v>66.583333333333329</v>
          </cell>
          <cell r="F24">
            <v>88</v>
          </cell>
          <cell r="G24">
            <v>37</v>
          </cell>
          <cell r="H24">
            <v>19.440000000000001</v>
          </cell>
          <cell r="I24" t="str">
            <v>NE</v>
          </cell>
          <cell r="J24">
            <v>36.36</v>
          </cell>
          <cell r="K24">
            <v>0</v>
          </cell>
        </row>
        <row r="25">
          <cell r="B25">
            <v>21.033333333333335</v>
          </cell>
          <cell r="C25">
            <v>27.3</v>
          </cell>
          <cell r="D25">
            <v>16.5</v>
          </cell>
          <cell r="E25">
            <v>58.541666666666664</v>
          </cell>
          <cell r="F25">
            <v>72</v>
          </cell>
          <cell r="G25">
            <v>37</v>
          </cell>
          <cell r="H25">
            <v>23.400000000000002</v>
          </cell>
          <cell r="I25" t="str">
            <v>NE</v>
          </cell>
          <cell r="J25">
            <v>52.56</v>
          </cell>
          <cell r="K25">
            <v>0</v>
          </cell>
        </row>
        <row r="26">
          <cell r="B26">
            <v>22.454166666666669</v>
          </cell>
          <cell r="C26">
            <v>29.6</v>
          </cell>
          <cell r="D26">
            <v>13.3</v>
          </cell>
          <cell r="E26">
            <v>51</v>
          </cell>
          <cell r="F26">
            <v>83</v>
          </cell>
          <cell r="G26">
            <v>37</v>
          </cell>
          <cell r="H26">
            <v>29.880000000000003</v>
          </cell>
          <cell r="I26" t="str">
            <v>N</v>
          </cell>
          <cell r="J26">
            <v>63.360000000000007</v>
          </cell>
          <cell r="K26">
            <v>0</v>
          </cell>
        </row>
        <row r="27">
          <cell r="B27">
            <v>23.212499999999995</v>
          </cell>
          <cell r="C27">
            <v>30.5</v>
          </cell>
          <cell r="D27">
            <v>17.399999999999999</v>
          </cell>
          <cell r="E27">
            <v>56.375</v>
          </cell>
          <cell r="F27">
            <v>78</v>
          </cell>
          <cell r="G27">
            <v>36</v>
          </cell>
          <cell r="H27">
            <v>19.8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13.891666666666666</v>
          </cell>
          <cell r="C28">
            <v>25.1</v>
          </cell>
          <cell r="D28">
            <v>9.8000000000000007</v>
          </cell>
          <cell r="E28">
            <v>96.541666666666671</v>
          </cell>
          <cell r="F28">
            <v>99</v>
          </cell>
          <cell r="G28">
            <v>48</v>
          </cell>
          <cell r="H28">
            <v>14.76</v>
          </cell>
          <cell r="I28" t="str">
            <v>SO</v>
          </cell>
          <cell r="J28">
            <v>29.16</v>
          </cell>
          <cell r="K28">
            <v>2.4000000000000004</v>
          </cell>
        </row>
        <row r="29">
          <cell r="B29">
            <v>9.6916666666666682</v>
          </cell>
          <cell r="C29">
            <v>11.4</v>
          </cell>
          <cell r="D29">
            <v>8.5</v>
          </cell>
          <cell r="E29">
            <v>98.875</v>
          </cell>
          <cell r="F29">
            <v>99</v>
          </cell>
          <cell r="G29">
            <v>95</v>
          </cell>
          <cell r="H29">
            <v>17.28</v>
          </cell>
          <cell r="I29" t="str">
            <v>SO</v>
          </cell>
          <cell r="J29">
            <v>36.36</v>
          </cell>
          <cell r="K29">
            <v>0.4</v>
          </cell>
        </row>
        <row r="30">
          <cell r="B30">
            <v>9.1999999999999993</v>
          </cell>
          <cell r="C30">
            <v>11.2</v>
          </cell>
          <cell r="D30">
            <v>8.1999999999999993</v>
          </cell>
          <cell r="E30">
            <v>97.166666666666671</v>
          </cell>
          <cell r="F30">
            <v>99</v>
          </cell>
          <cell r="G30">
            <v>88</v>
          </cell>
          <cell r="H30">
            <v>14.76</v>
          </cell>
          <cell r="I30" t="str">
            <v>SO</v>
          </cell>
          <cell r="J30">
            <v>32.4</v>
          </cell>
          <cell r="K30">
            <v>0.8</v>
          </cell>
        </row>
        <row r="31">
          <cell r="B31">
            <v>10.029166666666665</v>
          </cell>
          <cell r="C31">
            <v>16.899999999999999</v>
          </cell>
          <cell r="D31">
            <v>6.6</v>
          </cell>
          <cell r="E31">
            <v>87.916666666666671</v>
          </cell>
          <cell r="F31">
            <v>99</v>
          </cell>
          <cell r="G31">
            <v>58</v>
          </cell>
          <cell r="H31">
            <v>11.520000000000001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14.329166666666666</v>
          </cell>
          <cell r="C32">
            <v>28</v>
          </cell>
          <cell r="D32">
            <v>5.8</v>
          </cell>
          <cell r="E32">
            <v>74.25</v>
          </cell>
          <cell r="F32">
            <v>99</v>
          </cell>
          <cell r="G32">
            <v>30</v>
          </cell>
          <cell r="H32">
            <v>14.76</v>
          </cell>
          <cell r="I32" t="str">
            <v>NE</v>
          </cell>
          <cell r="J32">
            <v>31.319999999999997</v>
          </cell>
          <cell r="K32">
            <v>0</v>
          </cell>
        </row>
        <row r="33">
          <cell r="B33">
            <v>20.862500000000001</v>
          </cell>
          <cell r="C33">
            <v>28.2</v>
          </cell>
          <cell r="D33">
            <v>15.3</v>
          </cell>
          <cell r="E33">
            <v>57.166666666666664</v>
          </cell>
          <cell r="F33">
            <v>82</v>
          </cell>
          <cell r="G33">
            <v>30</v>
          </cell>
          <cell r="H33">
            <v>20.16</v>
          </cell>
          <cell r="I33" t="str">
            <v>NE</v>
          </cell>
          <cell r="J33">
            <v>35.64</v>
          </cell>
          <cell r="K33">
            <v>0</v>
          </cell>
        </row>
        <row r="34">
          <cell r="B34">
            <v>23.120833333333337</v>
          </cell>
          <cell r="C34">
            <v>29.1</v>
          </cell>
          <cell r="D34">
            <v>17.600000000000001</v>
          </cell>
          <cell r="E34">
            <v>46.958333333333336</v>
          </cell>
          <cell r="F34">
            <v>64</v>
          </cell>
          <cell r="G34">
            <v>32</v>
          </cell>
          <cell r="H34">
            <v>10.44</v>
          </cell>
          <cell r="I34" t="str">
            <v>N</v>
          </cell>
          <cell r="J34">
            <v>23.759999999999998</v>
          </cell>
          <cell r="K34">
            <v>0</v>
          </cell>
        </row>
        <row r="35">
          <cell r="B35">
            <v>23.120833333333334</v>
          </cell>
          <cell r="C35">
            <v>29.4</v>
          </cell>
          <cell r="D35">
            <v>18.899999999999999</v>
          </cell>
          <cell r="E35">
            <v>50.125</v>
          </cell>
          <cell r="F35">
            <v>63</v>
          </cell>
          <cell r="G35">
            <v>31</v>
          </cell>
          <cell r="H35">
            <v>15.840000000000002</v>
          </cell>
          <cell r="I35" t="str">
            <v>N</v>
          </cell>
          <cell r="J35">
            <v>30.240000000000002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25.520833333333332</v>
          </cell>
          <cell r="C5">
            <v>33.200000000000003</v>
          </cell>
          <cell r="D5">
            <v>19.3</v>
          </cell>
          <cell r="E5">
            <v>50.083333333333336</v>
          </cell>
          <cell r="F5">
            <v>73</v>
          </cell>
          <cell r="G5">
            <v>27</v>
          </cell>
          <cell r="H5">
            <v>13.32</v>
          </cell>
          <cell r="I5" t="str">
            <v>N</v>
          </cell>
          <cell r="J5">
            <v>27.720000000000002</v>
          </cell>
          <cell r="K5">
            <v>0</v>
          </cell>
        </row>
        <row r="6">
          <cell r="B6">
            <v>22.462499999999995</v>
          </cell>
          <cell r="C6">
            <v>29.7</v>
          </cell>
          <cell r="D6">
            <v>17.5</v>
          </cell>
          <cell r="E6">
            <v>64.25</v>
          </cell>
          <cell r="F6">
            <v>94</v>
          </cell>
          <cell r="G6">
            <v>41</v>
          </cell>
          <cell r="H6">
            <v>10.8</v>
          </cell>
          <cell r="I6" t="str">
            <v>SE</v>
          </cell>
          <cell r="J6">
            <v>18.720000000000002</v>
          </cell>
          <cell r="K6">
            <v>0</v>
          </cell>
        </row>
        <row r="7">
          <cell r="B7">
            <v>22.483333333333334</v>
          </cell>
          <cell r="C7">
            <v>32.5</v>
          </cell>
          <cell r="D7">
            <v>17.8</v>
          </cell>
          <cell r="E7">
            <v>66.86363636363636</v>
          </cell>
          <cell r="F7">
            <v>100</v>
          </cell>
          <cell r="G7">
            <v>29</v>
          </cell>
          <cell r="H7">
            <v>25.2</v>
          </cell>
          <cell r="I7" t="str">
            <v>NO</v>
          </cell>
          <cell r="J7">
            <v>46.800000000000004</v>
          </cell>
          <cell r="K7">
            <v>13.6</v>
          </cell>
        </row>
        <row r="8">
          <cell r="B8">
            <v>19.458333333333329</v>
          </cell>
          <cell r="C8">
            <v>21.4</v>
          </cell>
          <cell r="D8">
            <v>18.3</v>
          </cell>
          <cell r="E8">
            <v>99</v>
          </cell>
          <cell r="F8">
            <v>100</v>
          </cell>
          <cell r="G8">
            <v>95</v>
          </cell>
          <cell r="H8">
            <v>18.36</v>
          </cell>
          <cell r="I8" t="str">
            <v>NO</v>
          </cell>
          <cell r="J8">
            <v>32.4</v>
          </cell>
          <cell r="K8">
            <v>18.199999999999996</v>
          </cell>
        </row>
        <row r="9">
          <cell r="B9">
            <v>16.175000000000001</v>
          </cell>
          <cell r="C9">
            <v>20.8</v>
          </cell>
          <cell r="D9">
            <v>11.8</v>
          </cell>
          <cell r="E9">
            <v>55.230769230769234</v>
          </cell>
          <cell r="F9">
            <v>100</v>
          </cell>
          <cell r="G9">
            <v>31</v>
          </cell>
          <cell r="H9">
            <v>24.48</v>
          </cell>
          <cell r="I9" t="str">
            <v>SO</v>
          </cell>
          <cell r="J9">
            <v>42.480000000000004</v>
          </cell>
          <cell r="K9">
            <v>9.9999999999999982</v>
          </cell>
        </row>
        <row r="10">
          <cell r="B10">
            <v>9.7166666666666668</v>
          </cell>
          <cell r="C10">
            <v>16.2</v>
          </cell>
          <cell r="D10">
            <v>3.9</v>
          </cell>
          <cell r="E10">
            <v>54.375</v>
          </cell>
          <cell r="F10">
            <v>84</v>
          </cell>
          <cell r="G10">
            <v>21</v>
          </cell>
          <cell r="H10">
            <v>16.920000000000002</v>
          </cell>
          <cell r="I10" t="str">
            <v>SO</v>
          </cell>
          <cell r="J10">
            <v>29.52</v>
          </cell>
          <cell r="K10">
            <v>0</v>
          </cell>
        </row>
        <row r="11">
          <cell r="B11">
            <v>11.725</v>
          </cell>
          <cell r="C11">
            <v>19.399999999999999</v>
          </cell>
          <cell r="D11">
            <v>5.4</v>
          </cell>
          <cell r="E11">
            <v>57.041666666666664</v>
          </cell>
          <cell r="F11">
            <v>80</v>
          </cell>
          <cell r="G11">
            <v>31</v>
          </cell>
          <cell r="H11">
            <v>20.88</v>
          </cell>
          <cell r="I11" t="str">
            <v>L</v>
          </cell>
          <cell r="J11">
            <v>34.200000000000003</v>
          </cell>
          <cell r="K11">
            <v>0</v>
          </cell>
        </row>
        <row r="12">
          <cell r="B12">
            <v>14.345833333333333</v>
          </cell>
          <cell r="C12">
            <v>22.9</v>
          </cell>
          <cell r="D12">
            <v>8.6</v>
          </cell>
          <cell r="E12">
            <v>64</v>
          </cell>
          <cell r="F12">
            <v>98</v>
          </cell>
          <cell r="G12">
            <v>32</v>
          </cell>
          <cell r="H12">
            <v>21.240000000000002</v>
          </cell>
          <cell r="I12" t="str">
            <v>L</v>
          </cell>
          <cell r="J12">
            <v>32.76</v>
          </cell>
          <cell r="K12">
            <v>0</v>
          </cell>
        </row>
        <row r="13">
          <cell r="B13">
            <v>17.658333333333335</v>
          </cell>
          <cell r="C13">
            <v>26.9</v>
          </cell>
          <cell r="D13">
            <v>12.1</v>
          </cell>
          <cell r="E13">
            <v>62.583333333333336</v>
          </cell>
          <cell r="F13">
            <v>82</v>
          </cell>
          <cell r="G13">
            <v>33</v>
          </cell>
          <cell r="H13">
            <v>15.840000000000002</v>
          </cell>
          <cell r="I13" t="str">
            <v>SE</v>
          </cell>
          <cell r="J13">
            <v>30.240000000000002</v>
          </cell>
          <cell r="K13">
            <v>0</v>
          </cell>
        </row>
        <row r="14">
          <cell r="B14">
            <v>20.020833333333332</v>
          </cell>
          <cell r="C14">
            <v>27.9</v>
          </cell>
          <cell r="D14">
            <v>13.6</v>
          </cell>
          <cell r="E14">
            <v>58</v>
          </cell>
          <cell r="F14">
            <v>83</v>
          </cell>
          <cell r="G14">
            <v>32</v>
          </cell>
          <cell r="H14">
            <v>16.2</v>
          </cell>
          <cell r="I14" t="str">
            <v>L</v>
          </cell>
          <cell r="J14">
            <v>25.2</v>
          </cell>
          <cell r="K14">
            <v>0</v>
          </cell>
        </row>
        <row r="15">
          <cell r="B15">
            <v>21.420833333333334</v>
          </cell>
          <cell r="C15">
            <v>29</v>
          </cell>
          <cell r="D15">
            <v>14.6</v>
          </cell>
          <cell r="E15">
            <v>52.625</v>
          </cell>
          <cell r="F15">
            <v>80</v>
          </cell>
          <cell r="G15">
            <v>27</v>
          </cell>
          <cell r="H15">
            <v>15.840000000000002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21.337499999999995</v>
          </cell>
          <cell r="C16">
            <v>28.9</v>
          </cell>
          <cell r="D16">
            <v>14.8</v>
          </cell>
          <cell r="E16">
            <v>49.041666666666664</v>
          </cell>
          <cell r="F16">
            <v>78</v>
          </cell>
          <cell r="G16">
            <v>27</v>
          </cell>
          <cell r="H16">
            <v>15.48</v>
          </cell>
          <cell r="I16" t="str">
            <v>L</v>
          </cell>
          <cell r="J16">
            <v>47.16</v>
          </cell>
          <cell r="K16">
            <v>0</v>
          </cell>
        </row>
        <row r="17">
          <cell r="B17">
            <v>22.508333333333336</v>
          </cell>
          <cell r="C17">
            <v>31</v>
          </cell>
          <cell r="D17">
            <v>16</v>
          </cell>
          <cell r="E17">
            <v>49</v>
          </cell>
          <cell r="F17">
            <v>85</v>
          </cell>
          <cell r="G17">
            <v>23</v>
          </cell>
          <cell r="H17">
            <v>13.32</v>
          </cell>
          <cell r="I17" t="str">
            <v>NE</v>
          </cell>
          <cell r="J17">
            <v>31.319999999999997</v>
          </cell>
          <cell r="K17">
            <v>0</v>
          </cell>
        </row>
        <row r="18">
          <cell r="B18">
            <v>23.058333333333337</v>
          </cell>
          <cell r="C18">
            <v>31.9</v>
          </cell>
          <cell r="D18">
            <v>13.7</v>
          </cell>
          <cell r="E18">
            <v>50.458333333333336</v>
          </cell>
          <cell r="F18">
            <v>97</v>
          </cell>
          <cell r="G18">
            <v>24</v>
          </cell>
          <cell r="H18">
            <v>15.120000000000001</v>
          </cell>
          <cell r="I18" t="str">
            <v>NE</v>
          </cell>
          <cell r="J18">
            <v>27</v>
          </cell>
          <cell r="K18">
            <v>0</v>
          </cell>
        </row>
        <row r="19">
          <cell r="B19">
            <v>22.412499999999998</v>
          </cell>
          <cell r="C19">
            <v>30</v>
          </cell>
          <cell r="D19">
            <v>16</v>
          </cell>
          <cell r="E19">
            <v>56</v>
          </cell>
          <cell r="F19">
            <v>79</v>
          </cell>
          <cell r="G19">
            <v>33</v>
          </cell>
          <cell r="H19">
            <v>33.840000000000003</v>
          </cell>
          <cell r="I19" t="str">
            <v>NE</v>
          </cell>
          <cell r="J19">
            <v>51.84</v>
          </cell>
          <cell r="K19">
            <v>0</v>
          </cell>
        </row>
        <row r="20">
          <cell r="B20">
            <v>19.05</v>
          </cell>
          <cell r="C20">
            <v>24.8</v>
          </cell>
          <cell r="D20">
            <v>15.5</v>
          </cell>
          <cell r="E20">
            <v>57.92307692307692</v>
          </cell>
          <cell r="F20">
            <v>98</v>
          </cell>
          <cell r="G20">
            <v>31</v>
          </cell>
          <cell r="H20">
            <v>15.48</v>
          </cell>
          <cell r="I20" t="str">
            <v>S</v>
          </cell>
          <cell r="J20">
            <v>28.8</v>
          </cell>
          <cell r="K20">
            <v>1.4</v>
          </cell>
        </row>
        <row r="21">
          <cell r="B21">
            <v>16.566666666666666</v>
          </cell>
          <cell r="C21">
            <v>22.5</v>
          </cell>
          <cell r="D21">
            <v>10.9</v>
          </cell>
          <cell r="E21">
            <v>57.708333333333336</v>
          </cell>
          <cell r="F21">
            <v>79</v>
          </cell>
          <cell r="G21">
            <v>34</v>
          </cell>
          <cell r="H21">
            <v>29.880000000000003</v>
          </cell>
          <cell r="I21" t="str">
            <v>SE</v>
          </cell>
          <cell r="J21">
            <v>44.28</v>
          </cell>
          <cell r="K21">
            <v>0</v>
          </cell>
        </row>
        <row r="22">
          <cell r="B22">
            <v>16.625</v>
          </cell>
          <cell r="C22">
            <v>23.9</v>
          </cell>
          <cell r="D22">
            <v>11.9</v>
          </cell>
          <cell r="E22">
            <v>70</v>
          </cell>
          <cell r="F22">
            <v>100</v>
          </cell>
          <cell r="G22">
            <v>41</v>
          </cell>
          <cell r="H22">
            <v>24.48</v>
          </cell>
          <cell r="I22" t="str">
            <v>L</v>
          </cell>
          <cell r="J22">
            <v>37.800000000000004</v>
          </cell>
          <cell r="K22">
            <v>0</v>
          </cell>
        </row>
        <row r="23">
          <cell r="B23">
            <v>19.920833333333331</v>
          </cell>
          <cell r="C23">
            <v>27.8</v>
          </cell>
          <cell r="D23">
            <v>13.5</v>
          </cell>
          <cell r="E23">
            <v>61.333333333333336</v>
          </cell>
          <cell r="F23">
            <v>82</v>
          </cell>
          <cell r="G23">
            <v>41</v>
          </cell>
          <cell r="H23">
            <v>27</v>
          </cell>
          <cell r="I23" t="str">
            <v>L</v>
          </cell>
          <cell r="J23">
            <v>39.24</v>
          </cell>
          <cell r="K23">
            <v>0</v>
          </cell>
        </row>
        <row r="24">
          <cell r="B24">
            <v>21.945833333333329</v>
          </cell>
          <cell r="C24">
            <v>28.5</v>
          </cell>
          <cell r="D24">
            <v>17</v>
          </cell>
          <cell r="E24">
            <v>54.958333333333336</v>
          </cell>
          <cell r="F24">
            <v>77</v>
          </cell>
          <cell r="G24">
            <v>30</v>
          </cell>
          <cell r="H24">
            <v>19.079999999999998</v>
          </cell>
          <cell r="I24" t="str">
            <v>L</v>
          </cell>
          <cell r="J24">
            <v>31.319999999999997</v>
          </cell>
          <cell r="K24">
            <v>0</v>
          </cell>
        </row>
        <row r="25">
          <cell r="B25">
            <v>21.616666666666664</v>
          </cell>
          <cell r="C25">
            <v>29.2</v>
          </cell>
          <cell r="D25">
            <v>16.2</v>
          </cell>
          <cell r="E25">
            <v>52.291666666666664</v>
          </cell>
          <cell r="F25">
            <v>71</v>
          </cell>
          <cell r="G25">
            <v>31</v>
          </cell>
          <cell r="H25">
            <v>18</v>
          </cell>
          <cell r="I25" t="str">
            <v>L</v>
          </cell>
          <cell r="J25">
            <v>34.200000000000003</v>
          </cell>
          <cell r="K25">
            <v>0</v>
          </cell>
        </row>
        <row r="26">
          <cell r="B26">
            <v>22.712499999999995</v>
          </cell>
          <cell r="C26">
            <v>29.8</v>
          </cell>
          <cell r="D26">
            <v>18</v>
          </cell>
          <cell r="E26">
            <v>53.375</v>
          </cell>
          <cell r="F26">
            <v>67</v>
          </cell>
          <cell r="G26">
            <v>32</v>
          </cell>
          <cell r="H26">
            <v>18</v>
          </cell>
          <cell r="I26" t="str">
            <v>NE</v>
          </cell>
          <cell r="J26">
            <v>30.240000000000002</v>
          </cell>
          <cell r="K26">
            <v>0</v>
          </cell>
        </row>
        <row r="27">
          <cell r="B27">
            <v>23.358333333333331</v>
          </cell>
          <cell r="C27">
            <v>30.8</v>
          </cell>
          <cell r="D27">
            <v>17.3</v>
          </cell>
          <cell r="E27">
            <v>53.208333333333336</v>
          </cell>
          <cell r="F27">
            <v>79</v>
          </cell>
          <cell r="G27">
            <v>29</v>
          </cell>
          <cell r="H27">
            <v>18.36</v>
          </cell>
          <cell r="I27" t="str">
            <v>L</v>
          </cell>
          <cell r="J27">
            <v>30.6</v>
          </cell>
          <cell r="K27">
            <v>0</v>
          </cell>
        </row>
        <row r="28">
          <cell r="B28">
            <v>23.391666666666666</v>
          </cell>
          <cell r="C28">
            <v>31.2</v>
          </cell>
          <cell r="D28">
            <v>17.100000000000001</v>
          </cell>
          <cell r="E28">
            <v>51.833333333333336</v>
          </cell>
          <cell r="F28">
            <v>81</v>
          </cell>
          <cell r="G28">
            <v>26</v>
          </cell>
          <cell r="H28">
            <v>15.840000000000002</v>
          </cell>
          <cell r="I28" t="str">
            <v>L</v>
          </cell>
          <cell r="J28">
            <v>29.880000000000003</v>
          </cell>
          <cell r="K28">
            <v>0</v>
          </cell>
        </row>
        <row r="29">
          <cell r="B29">
            <v>20.612499999999997</v>
          </cell>
          <cell r="C29">
            <v>28.5</v>
          </cell>
          <cell r="D29">
            <v>14.9</v>
          </cell>
          <cell r="E29">
            <v>64.315789473684205</v>
          </cell>
          <cell r="F29">
            <v>100</v>
          </cell>
          <cell r="G29">
            <v>40</v>
          </cell>
          <cell r="H29">
            <v>14.04</v>
          </cell>
          <cell r="I29" t="str">
            <v>SO</v>
          </cell>
          <cell r="J29">
            <v>23.040000000000003</v>
          </cell>
          <cell r="K29">
            <v>0</v>
          </cell>
        </row>
        <row r="30">
          <cell r="B30">
            <v>19.566666666666663</v>
          </cell>
          <cell r="C30">
            <v>27</v>
          </cell>
          <cell r="D30">
            <v>13.8</v>
          </cell>
          <cell r="E30">
            <v>68.555555555555557</v>
          </cell>
          <cell r="F30">
            <v>100</v>
          </cell>
          <cell r="G30">
            <v>47</v>
          </cell>
          <cell r="H30">
            <v>15.120000000000001</v>
          </cell>
          <cell r="I30" t="str">
            <v>SO</v>
          </cell>
          <cell r="J30">
            <v>24.48</v>
          </cell>
          <cell r="K30">
            <v>0</v>
          </cell>
        </row>
        <row r="31">
          <cell r="B31">
            <v>19.412500000000001</v>
          </cell>
          <cell r="C31">
            <v>28.6</v>
          </cell>
          <cell r="D31">
            <v>13</v>
          </cell>
          <cell r="E31">
            <v>68</v>
          </cell>
          <cell r="F31">
            <v>100</v>
          </cell>
          <cell r="G31">
            <v>39</v>
          </cell>
          <cell r="H31">
            <v>15.840000000000002</v>
          </cell>
          <cell r="I31" t="str">
            <v>SO</v>
          </cell>
          <cell r="J31">
            <v>27.720000000000002</v>
          </cell>
          <cell r="K31">
            <v>0</v>
          </cell>
        </row>
        <row r="32">
          <cell r="B32">
            <v>20.820833333333333</v>
          </cell>
          <cell r="C32">
            <v>29.5</v>
          </cell>
          <cell r="D32">
            <v>13.5</v>
          </cell>
          <cell r="E32">
            <v>61.291666666666664</v>
          </cell>
          <cell r="F32">
            <v>100</v>
          </cell>
          <cell r="G32">
            <v>26</v>
          </cell>
          <cell r="H32">
            <v>16.559999999999999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22.108333333333334</v>
          </cell>
          <cell r="C33">
            <v>29.7</v>
          </cell>
          <cell r="D33">
            <v>15.9</v>
          </cell>
          <cell r="E33">
            <v>53.625</v>
          </cell>
          <cell r="F33">
            <v>91</v>
          </cell>
          <cell r="G33">
            <v>26</v>
          </cell>
          <cell r="H33">
            <v>21.240000000000002</v>
          </cell>
          <cell r="I33" t="str">
            <v>L</v>
          </cell>
          <cell r="J33">
            <v>32.4</v>
          </cell>
          <cell r="K33">
            <v>0</v>
          </cell>
        </row>
        <row r="34">
          <cell r="B34">
            <v>23.970833333333331</v>
          </cell>
          <cell r="C34">
            <v>32.4</v>
          </cell>
          <cell r="D34">
            <v>17.600000000000001</v>
          </cell>
          <cell r="E34">
            <v>48.041666666666664</v>
          </cell>
          <cell r="F34">
            <v>76</v>
          </cell>
          <cell r="G34">
            <v>22</v>
          </cell>
          <cell r="H34">
            <v>18.36</v>
          </cell>
          <cell r="I34" t="str">
            <v>SE</v>
          </cell>
          <cell r="J34">
            <v>28.44</v>
          </cell>
          <cell r="K34">
            <v>0</v>
          </cell>
        </row>
        <row r="35">
          <cell r="B35">
            <v>22.858333333333338</v>
          </cell>
          <cell r="C35">
            <v>30.3</v>
          </cell>
          <cell r="D35">
            <v>15.8</v>
          </cell>
          <cell r="E35">
            <v>52.833333333333336</v>
          </cell>
          <cell r="F35">
            <v>99</v>
          </cell>
          <cell r="G35">
            <v>23</v>
          </cell>
          <cell r="H35">
            <v>16.559999999999999</v>
          </cell>
          <cell r="I35" t="str">
            <v>SE</v>
          </cell>
          <cell r="J35">
            <v>26.28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20.033333333333339</v>
          </cell>
          <cell r="C5">
            <v>23.1</v>
          </cell>
          <cell r="D5">
            <v>17.5</v>
          </cell>
          <cell r="E5">
            <v>88.642857142857139</v>
          </cell>
          <cell r="F5">
            <v>100</v>
          </cell>
          <cell r="G5">
            <v>74</v>
          </cell>
          <cell r="H5">
            <v>11.879999999999999</v>
          </cell>
          <cell r="I5" t="str">
            <v>S</v>
          </cell>
          <cell r="J5">
            <v>23.400000000000002</v>
          </cell>
          <cell r="K5">
            <v>0</v>
          </cell>
        </row>
        <row r="6">
          <cell r="B6">
            <v>19.441666666666666</v>
          </cell>
          <cell r="C6">
            <v>26.5</v>
          </cell>
          <cell r="D6">
            <v>16.2</v>
          </cell>
          <cell r="E6">
            <v>71.3</v>
          </cell>
          <cell r="F6">
            <v>100</v>
          </cell>
          <cell r="G6">
            <v>58</v>
          </cell>
          <cell r="H6">
            <v>11.879999999999999</v>
          </cell>
          <cell r="I6" t="str">
            <v>NE</v>
          </cell>
          <cell r="J6">
            <v>28.44</v>
          </cell>
          <cell r="K6">
            <v>0.2</v>
          </cell>
        </row>
        <row r="7">
          <cell r="B7">
            <v>19.825000000000003</v>
          </cell>
          <cell r="C7">
            <v>22.5</v>
          </cell>
          <cell r="D7">
            <v>17.600000000000001</v>
          </cell>
          <cell r="E7">
            <v>88.15384615384616</v>
          </cell>
          <cell r="F7">
            <v>100</v>
          </cell>
          <cell r="G7">
            <v>70</v>
          </cell>
          <cell r="H7">
            <v>14.76</v>
          </cell>
          <cell r="I7" t="str">
            <v>N</v>
          </cell>
          <cell r="J7">
            <v>34.56</v>
          </cell>
          <cell r="K7">
            <v>39.600000000000009</v>
          </cell>
        </row>
        <row r="8">
          <cell r="B8">
            <v>16.016666666666669</v>
          </cell>
          <cell r="C8">
            <v>18</v>
          </cell>
          <cell r="D8">
            <v>13.2</v>
          </cell>
          <cell r="E8">
            <v>98</v>
          </cell>
          <cell r="F8">
            <v>100</v>
          </cell>
          <cell r="G8">
            <v>95</v>
          </cell>
          <cell r="H8">
            <v>14.4</v>
          </cell>
          <cell r="I8" t="str">
            <v>SO</v>
          </cell>
          <cell r="J8">
            <v>35.28</v>
          </cell>
          <cell r="K8">
            <v>11.200000000000001</v>
          </cell>
        </row>
        <row r="9">
          <cell r="B9">
            <v>13.8375</v>
          </cell>
          <cell r="C9">
            <v>19</v>
          </cell>
          <cell r="D9">
            <v>10.5</v>
          </cell>
          <cell r="E9">
            <v>63.090909090909093</v>
          </cell>
          <cell r="F9">
            <v>100</v>
          </cell>
          <cell r="G9">
            <v>33</v>
          </cell>
          <cell r="H9">
            <v>19.440000000000001</v>
          </cell>
          <cell r="I9" t="str">
            <v>S</v>
          </cell>
          <cell r="J9">
            <v>43.2</v>
          </cell>
          <cell r="K9">
            <v>0</v>
          </cell>
        </row>
        <row r="10">
          <cell r="B10">
            <v>9.4708333333333332</v>
          </cell>
          <cell r="C10">
            <v>16.100000000000001</v>
          </cell>
          <cell r="D10">
            <v>3.4</v>
          </cell>
          <cell r="E10">
            <v>64.166666666666671</v>
          </cell>
          <cell r="F10">
            <v>100</v>
          </cell>
          <cell r="G10">
            <v>20</v>
          </cell>
          <cell r="H10">
            <v>12.96</v>
          </cell>
          <cell r="I10" t="str">
            <v>S</v>
          </cell>
          <cell r="J10">
            <v>24.12</v>
          </cell>
          <cell r="K10">
            <v>0</v>
          </cell>
        </row>
        <row r="11">
          <cell r="B11">
            <v>8.9541666666666675</v>
          </cell>
          <cell r="C11">
            <v>22.2</v>
          </cell>
          <cell r="D11">
            <v>0.4</v>
          </cell>
          <cell r="E11">
            <v>64.722222222222229</v>
          </cell>
          <cell r="F11">
            <v>100</v>
          </cell>
          <cell r="G11">
            <v>24</v>
          </cell>
          <cell r="H11">
            <v>7.9200000000000008</v>
          </cell>
          <cell r="I11" t="str">
            <v>NE</v>
          </cell>
          <cell r="J11">
            <v>18</v>
          </cell>
          <cell r="K11">
            <v>0</v>
          </cell>
        </row>
        <row r="12">
          <cell r="B12">
            <v>12.683333333333335</v>
          </cell>
          <cell r="C12">
            <v>24.8</v>
          </cell>
          <cell r="D12">
            <v>3.5</v>
          </cell>
          <cell r="E12">
            <v>71</v>
          </cell>
          <cell r="F12">
            <v>100</v>
          </cell>
          <cell r="G12">
            <v>26</v>
          </cell>
          <cell r="H12">
            <v>14.76</v>
          </cell>
          <cell r="I12" t="str">
            <v>NE</v>
          </cell>
          <cell r="J12">
            <v>33.840000000000003</v>
          </cell>
          <cell r="K12">
            <v>0.2</v>
          </cell>
        </row>
        <row r="13">
          <cell r="B13">
            <v>18.087500000000002</v>
          </cell>
          <cell r="C13">
            <v>28.6</v>
          </cell>
          <cell r="D13">
            <v>9.4</v>
          </cell>
          <cell r="E13">
            <v>60.083333333333336</v>
          </cell>
          <cell r="F13">
            <v>91</v>
          </cell>
          <cell r="G13">
            <v>26</v>
          </cell>
          <cell r="H13">
            <v>11.879999999999999</v>
          </cell>
          <cell r="I13" t="str">
            <v>NE</v>
          </cell>
          <cell r="J13">
            <v>26.28</v>
          </cell>
          <cell r="K13">
            <v>0</v>
          </cell>
        </row>
        <row r="14">
          <cell r="B14">
            <v>18.216666666666672</v>
          </cell>
          <cell r="C14">
            <v>30.3</v>
          </cell>
          <cell r="D14">
            <v>8.4</v>
          </cell>
          <cell r="E14">
            <v>66.55</v>
          </cell>
          <cell r="F14">
            <v>100</v>
          </cell>
          <cell r="G14">
            <v>27</v>
          </cell>
          <cell r="H14">
            <v>10.08</v>
          </cell>
          <cell r="I14" t="str">
            <v>NE</v>
          </cell>
          <cell r="J14">
            <v>18.720000000000002</v>
          </cell>
          <cell r="K14">
            <v>0</v>
          </cell>
        </row>
        <row r="15">
          <cell r="B15">
            <v>20.254166666666666</v>
          </cell>
          <cell r="C15">
            <v>30.8</v>
          </cell>
          <cell r="D15">
            <v>12.6</v>
          </cell>
          <cell r="E15">
            <v>65</v>
          </cell>
          <cell r="F15">
            <v>93</v>
          </cell>
          <cell r="G15">
            <v>27</v>
          </cell>
          <cell r="H15">
            <v>12.24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20.775000000000002</v>
          </cell>
          <cell r="C16">
            <v>30.8</v>
          </cell>
          <cell r="D16">
            <v>12.4</v>
          </cell>
          <cell r="E16">
            <v>61.833333333333336</v>
          </cell>
          <cell r="F16">
            <v>93</v>
          </cell>
          <cell r="G16">
            <v>28</v>
          </cell>
          <cell r="H16">
            <v>12.24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22.295833333333338</v>
          </cell>
          <cell r="C17">
            <v>30.4</v>
          </cell>
          <cell r="D17">
            <v>16.7</v>
          </cell>
          <cell r="E17">
            <v>56.083333333333336</v>
          </cell>
          <cell r="F17">
            <v>77</v>
          </cell>
          <cell r="G17">
            <v>32</v>
          </cell>
          <cell r="H17">
            <v>10.08</v>
          </cell>
          <cell r="I17" t="str">
            <v>NE</v>
          </cell>
          <cell r="J17">
            <v>26.28</v>
          </cell>
          <cell r="K17">
            <v>0</v>
          </cell>
        </row>
        <row r="18">
          <cell r="B18">
            <v>21.670833333333331</v>
          </cell>
          <cell r="C18">
            <v>31.6</v>
          </cell>
          <cell r="D18">
            <v>15.8</v>
          </cell>
          <cell r="E18">
            <v>70.541666666666671</v>
          </cell>
          <cell r="F18">
            <v>100</v>
          </cell>
          <cell r="G18">
            <v>28</v>
          </cell>
          <cell r="H18">
            <v>13.32</v>
          </cell>
          <cell r="I18" t="str">
            <v>NE</v>
          </cell>
          <cell r="J18">
            <v>26.64</v>
          </cell>
          <cell r="K18">
            <v>0</v>
          </cell>
        </row>
        <row r="19">
          <cell r="B19">
            <v>19.395833333333332</v>
          </cell>
          <cell r="C19">
            <v>24.5</v>
          </cell>
          <cell r="D19">
            <v>17.100000000000001</v>
          </cell>
          <cell r="E19">
            <v>88.428571428571431</v>
          </cell>
          <cell r="F19">
            <v>100</v>
          </cell>
          <cell r="G19">
            <v>63</v>
          </cell>
          <cell r="H19">
            <v>14.04</v>
          </cell>
          <cell r="I19" t="str">
            <v>NE</v>
          </cell>
          <cell r="J19">
            <v>27</v>
          </cell>
          <cell r="K19">
            <v>4.4000000000000004</v>
          </cell>
        </row>
        <row r="20">
          <cell r="B20">
            <v>18.650000000000002</v>
          </cell>
          <cell r="C20">
            <v>24.6</v>
          </cell>
          <cell r="D20">
            <v>14.1</v>
          </cell>
          <cell r="E20">
            <v>53.3</v>
          </cell>
          <cell r="F20">
            <v>94</v>
          </cell>
          <cell r="G20">
            <v>30</v>
          </cell>
          <cell r="H20">
            <v>12.6</v>
          </cell>
          <cell r="I20" t="str">
            <v>S</v>
          </cell>
          <cell r="J20">
            <v>25.2</v>
          </cell>
          <cell r="K20">
            <v>0</v>
          </cell>
        </row>
        <row r="21">
          <cell r="B21">
            <v>16.045833333333331</v>
          </cell>
          <cell r="C21">
            <v>26.2</v>
          </cell>
          <cell r="D21">
            <v>9.6</v>
          </cell>
          <cell r="E21">
            <v>62.769230769230766</v>
          </cell>
          <cell r="F21">
            <v>100</v>
          </cell>
          <cell r="G21">
            <v>42</v>
          </cell>
          <cell r="H21">
            <v>10.08</v>
          </cell>
          <cell r="I21" t="str">
            <v>NE</v>
          </cell>
          <cell r="J21">
            <v>21.6</v>
          </cell>
          <cell r="K21">
            <v>0.2</v>
          </cell>
        </row>
        <row r="22">
          <cell r="B22">
            <v>19.208333333333339</v>
          </cell>
          <cell r="C22">
            <v>24.4</v>
          </cell>
          <cell r="D22">
            <v>12.8</v>
          </cell>
          <cell r="E22">
            <v>61.875</v>
          </cell>
          <cell r="F22">
            <v>85</v>
          </cell>
          <cell r="G22">
            <v>45</v>
          </cell>
          <cell r="H22">
            <v>15.48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17.087500000000002</v>
          </cell>
          <cell r="C23">
            <v>20</v>
          </cell>
          <cell r="D23">
            <v>14</v>
          </cell>
          <cell r="E23">
            <v>83.272727272727266</v>
          </cell>
          <cell r="F23">
            <v>100</v>
          </cell>
          <cell r="G23">
            <v>67</v>
          </cell>
          <cell r="H23">
            <v>11.16</v>
          </cell>
          <cell r="I23" t="str">
            <v>NE</v>
          </cell>
          <cell r="J23">
            <v>36</v>
          </cell>
          <cell r="K23">
            <v>7.1999999999999993</v>
          </cell>
        </row>
        <row r="24">
          <cell r="B24">
            <v>20.566666666666666</v>
          </cell>
          <cell r="C24">
            <v>31.1</v>
          </cell>
          <cell r="D24">
            <v>13.1</v>
          </cell>
          <cell r="E24">
            <v>60</v>
          </cell>
          <cell r="F24">
            <v>100</v>
          </cell>
          <cell r="G24">
            <v>37</v>
          </cell>
          <cell r="H24">
            <v>11.16</v>
          </cell>
          <cell r="I24" t="str">
            <v>N</v>
          </cell>
          <cell r="J24">
            <v>24.840000000000003</v>
          </cell>
          <cell r="K24">
            <v>0</v>
          </cell>
        </row>
        <row r="25">
          <cell r="B25">
            <v>22.766666666666666</v>
          </cell>
          <cell r="C25">
            <v>30</v>
          </cell>
          <cell r="D25">
            <v>17.3</v>
          </cell>
          <cell r="E25">
            <v>62.958333333333336</v>
          </cell>
          <cell r="F25">
            <v>94</v>
          </cell>
          <cell r="G25">
            <v>33</v>
          </cell>
          <cell r="H25">
            <v>19.079999999999998</v>
          </cell>
          <cell r="I25" t="str">
            <v>NE</v>
          </cell>
          <cell r="J25">
            <v>47.88</v>
          </cell>
          <cell r="K25">
            <v>0</v>
          </cell>
        </row>
        <row r="26">
          <cell r="B26">
            <v>24.466666666666658</v>
          </cell>
          <cell r="C26">
            <v>30.6</v>
          </cell>
          <cell r="D26">
            <v>17.7</v>
          </cell>
          <cell r="E26">
            <v>48.458333333333336</v>
          </cell>
          <cell r="F26">
            <v>69</v>
          </cell>
          <cell r="G26">
            <v>36</v>
          </cell>
          <cell r="H26">
            <v>23.759999999999998</v>
          </cell>
          <cell r="I26" t="str">
            <v>N</v>
          </cell>
          <cell r="J26">
            <v>49.680000000000007</v>
          </cell>
          <cell r="K26">
            <v>0</v>
          </cell>
        </row>
        <row r="27">
          <cell r="B27">
            <v>24.508333333333329</v>
          </cell>
          <cell r="C27">
            <v>32.299999999999997</v>
          </cell>
          <cell r="D27">
            <v>19.399999999999999</v>
          </cell>
          <cell r="E27">
            <v>59.875</v>
          </cell>
          <cell r="F27">
            <v>79</v>
          </cell>
          <cell r="G27">
            <v>34</v>
          </cell>
          <cell r="H27">
            <v>12.24</v>
          </cell>
          <cell r="I27" t="str">
            <v>NE</v>
          </cell>
          <cell r="J27">
            <v>25.92</v>
          </cell>
          <cell r="K27">
            <v>0</v>
          </cell>
        </row>
        <row r="28">
          <cell r="B28">
            <v>14.199999999999998</v>
          </cell>
          <cell r="C28">
            <v>22.8</v>
          </cell>
          <cell r="D28">
            <v>11.9</v>
          </cell>
          <cell r="E28">
            <v>86.13333333333334</v>
          </cell>
          <cell r="F28">
            <v>100</v>
          </cell>
          <cell r="G28">
            <v>71</v>
          </cell>
          <cell r="H28">
            <v>17.28</v>
          </cell>
          <cell r="I28" t="str">
            <v>SO</v>
          </cell>
          <cell r="J28">
            <v>32.4</v>
          </cell>
          <cell r="K28">
            <v>0</v>
          </cell>
        </row>
        <row r="29">
          <cell r="B29">
            <v>11.54166666666667</v>
          </cell>
          <cell r="C29">
            <v>14.4</v>
          </cell>
          <cell r="D29">
            <v>9.8000000000000007</v>
          </cell>
          <cell r="E29">
            <v>87.263157894736835</v>
          </cell>
          <cell r="F29">
            <v>100</v>
          </cell>
          <cell r="G29">
            <v>72</v>
          </cell>
          <cell r="H29">
            <v>12.24</v>
          </cell>
          <cell r="I29" t="str">
            <v>SO</v>
          </cell>
          <cell r="J29">
            <v>25.92</v>
          </cell>
          <cell r="K29">
            <v>0</v>
          </cell>
        </row>
        <row r="30">
          <cell r="B30">
            <v>11.916666666666664</v>
          </cell>
          <cell r="C30">
            <v>17.2</v>
          </cell>
          <cell r="D30">
            <v>9.9</v>
          </cell>
          <cell r="E30">
            <v>85.916666666666671</v>
          </cell>
          <cell r="F30">
            <v>100</v>
          </cell>
          <cell r="G30">
            <v>61</v>
          </cell>
          <cell r="H30">
            <v>12.24</v>
          </cell>
          <cell r="I30" t="str">
            <v>S</v>
          </cell>
          <cell r="J30">
            <v>27.720000000000002</v>
          </cell>
          <cell r="K30">
            <v>0.2</v>
          </cell>
        </row>
        <row r="31">
          <cell r="B31">
            <v>12.512500000000003</v>
          </cell>
          <cell r="C31">
            <v>19.399999999999999</v>
          </cell>
          <cell r="D31">
            <v>9.6</v>
          </cell>
          <cell r="E31">
            <v>80.083333333333329</v>
          </cell>
          <cell r="F31">
            <v>96</v>
          </cell>
          <cell r="G31">
            <v>50</v>
          </cell>
          <cell r="H31">
            <v>13.68</v>
          </cell>
          <cell r="I31" t="str">
            <v>SO</v>
          </cell>
          <cell r="J31">
            <v>24.48</v>
          </cell>
          <cell r="K31">
            <v>0</v>
          </cell>
        </row>
        <row r="32">
          <cell r="B32">
            <v>13.004166666666665</v>
          </cell>
          <cell r="C32">
            <v>26.3</v>
          </cell>
          <cell r="D32">
            <v>6.9</v>
          </cell>
          <cell r="E32">
            <v>74</v>
          </cell>
          <cell r="F32">
            <v>100</v>
          </cell>
          <cell r="G32">
            <v>44</v>
          </cell>
          <cell r="H32">
            <v>9.7200000000000006</v>
          </cell>
          <cell r="I32" t="str">
            <v>SO</v>
          </cell>
          <cell r="J32">
            <v>23.759999999999998</v>
          </cell>
          <cell r="K32">
            <v>0</v>
          </cell>
        </row>
        <row r="33">
          <cell r="B33">
            <v>19.162499999999998</v>
          </cell>
          <cell r="C33">
            <v>31.2</v>
          </cell>
          <cell r="D33">
            <v>10.6</v>
          </cell>
          <cell r="E33">
            <v>52.384615384615387</v>
          </cell>
          <cell r="F33">
            <v>100</v>
          </cell>
          <cell r="G33">
            <v>26</v>
          </cell>
          <cell r="H33">
            <v>11.879999999999999</v>
          </cell>
          <cell r="I33" t="str">
            <v>NE</v>
          </cell>
          <cell r="J33">
            <v>27</v>
          </cell>
          <cell r="K33">
            <v>0</v>
          </cell>
        </row>
        <row r="34">
          <cell r="B34">
            <v>21.733333333333334</v>
          </cell>
          <cell r="C34">
            <v>31.6</v>
          </cell>
          <cell r="D34">
            <v>13.2</v>
          </cell>
          <cell r="E34">
            <v>66.625</v>
          </cell>
          <cell r="F34">
            <v>100</v>
          </cell>
          <cell r="G34">
            <v>33</v>
          </cell>
          <cell r="H34">
            <v>7.9200000000000008</v>
          </cell>
          <cell r="I34" t="str">
            <v>NE</v>
          </cell>
          <cell r="J34">
            <v>18.36</v>
          </cell>
          <cell r="K34">
            <v>0</v>
          </cell>
        </row>
        <row r="35">
          <cell r="B35">
            <v>21.833333333333332</v>
          </cell>
          <cell r="C35">
            <v>31.9</v>
          </cell>
          <cell r="D35">
            <v>15</v>
          </cell>
          <cell r="E35">
            <v>51.285714285714285</v>
          </cell>
          <cell r="F35">
            <v>100</v>
          </cell>
          <cell r="G35">
            <v>28</v>
          </cell>
          <cell r="H35">
            <v>11.16</v>
          </cell>
          <cell r="I35" t="str">
            <v>NE</v>
          </cell>
          <cell r="J35">
            <v>28.8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K61" sqref="AK6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67" t="s">
        <v>22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9"/>
    </row>
    <row r="2" spans="1:37" s="4" customFormat="1" ht="20.100000000000001" customHeight="1" thickBot="1" x14ac:dyDescent="0.25">
      <c r="A2" s="170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6"/>
    </row>
    <row r="3" spans="1:37" s="5" customFormat="1" ht="20.100000000000001" customHeight="1" x14ac:dyDescent="0.2">
      <c r="A3" s="170"/>
      <c r="B3" s="161">
        <v>1</v>
      </c>
      <c r="C3" s="161">
        <f>SUM(B3+1)</f>
        <v>2</v>
      </c>
      <c r="D3" s="161">
        <f t="shared" ref="D3:AB3" si="0">SUM(C3+1)</f>
        <v>3</v>
      </c>
      <c r="E3" s="161">
        <f t="shared" si="0"/>
        <v>4</v>
      </c>
      <c r="F3" s="161">
        <f t="shared" si="0"/>
        <v>5</v>
      </c>
      <c r="G3" s="161">
        <v>6</v>
      </c>
      <c r="H3" s="161"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>SUM(AB3+1)</f>
        <v>28</v>
      </c>
      <c r="AD3" s="161">
        <f>SUM(AC3+1)</f>
        <v>29</v>
      </c>
      <c r="AE3" s="161">
        <v>30</v>
      </c>
      <c r="AF3" s="162">
        <v>31</v>
      </c>
      <c r="AG3" s="157" t="s">
        <v>36</v>
      </c>
    </row>
    <row r="4" spans="1:37" s="5" customFormat="1" x14ac:dyDescent="0.2">
      <c r="A4" s="17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3"/>
      <c r="AG4" s="158"/>
    </row>
    <row r="5" spans="1:37" s="5" customFormat="1" x14ac:dyDescent="0.2">
      <c r="A5" s="53" t="s">
        <v>40</v>
      </c>
      <c r="B5" s="98">
        <f>[1]Julho!$B$5</f>
        <v>22.833333333333332</v>
      </c>
      <c r="C5" s="98">
        <f>[1]Julho!$B$6</f>
        <v>22.675000000000001</v>
      </c>
      <c r="D5" s="98">
        <f>[1]Julho!$B$7</f>
        <v>22.579166666666666</v>
      </c>
      <c r="E5" s="98">
        <f>[1]Julho!$B$8</f>
        <v>21.229166666666668</v>
      </c>
      <c r="F5" s="98">
        <f>[1]Julho!$B$9</f>
        <v>18.425000000000001</v>
      </c>
      <c r="G5" s="98">
        <f>[1]Julho!$B$10</f>
        <v>11.729166666666666</v>
      </c>
      <c r="H5" s="98">
        <f>[1]Julho!$B$11</f>
        <v>10.637499999999999</v>
      </c>
      <c r="I5" s="98">
        <f>[1]Julho!$B$12</f>
        <v>12.554166666666667</v>
      </c>
      <c r="J5" s="98">
        <f>[1]Julho!$B$13</f>
        <v>15.933333333333332</v>
      </c>
      <c r="K5" s="98">
        <f>[1]Julho!$B$14</f>
        <v>19.200000000000003</v>
      </c>
      <c r="L5" s="98">
        <f>[1]Julho!$B$15</f>
        <v>19.466666666666665</v>
      </c>
      <c r="M5" s="98">
        <f>[1]Julho!$B$16</f>
        <v>18.737500000000001</v>
      </c>
      <c r="N5" s="98">
        <f>[1]Julho!$B$17</f>
        <v>19.787499999999998</v>
      </c>
      <c r="O5" s="98">
        <f>[1]Julho!$B$18</f>
        <v>20.483333333333334</v>
      </c>
      <c r="P5" s="98">
        <f>[1]Julho!$B$19</f>
        <v>24.166666666666668</v>
      </c>
      <c r="Q5" s="98">
        <f>[1]Julho!$B$20</f>
        <v>19.487500000000004</v>
      </c>
      <c r="R5" s="98">
        <f>[1]Julho!$B$21</f>
        <v>16.275000000000002</v>
      </c>
      <c r="S5" s="98">
        <f>[1]Julho!$B$22</f>
        <v>16.695833333333329</v>
      </c>
      <c r="T5" s="98">
        <f>[1]Julho!$B$23</f>
        <v>19.954166666666666</v>
      </c>
      <c r="U5" s="98">
        <f>[1]Julho!$B$24</f>
        <v>22.454166666666666</v>
      </c>
      <c r="V5" s="98">
        <f>[1]Julho!$B$25</f>
        <v>23.316666666666666</v>
      </c>
      <c r="W5" s="98">
        <f>[1]Julho!$B$26</f>
        <v>23.787499999999998</v>
      </c>
      <c r="X5" s="98">
        <f>[1]Julho!$B$27</f>
        <v>22.629166666666674</v>
      </c>
      <c r="Y5" s="98">
        <f>[1]Julho!$B$28</f>
        <v>22.216666666666665</v>
      </c>
      <c r="Z5" s="98">
        <f>[1]Julho!$B$29</f>
        <v>21.049999999999997</v>
      </c>
      <c r="AA5" s="98">
        <f>[1]Julho!$B$30</f>
        <v>20.983333333333338</v>
      </c>
      <c r="AB5" s="98">
        <f>[1]Julho!$B$31</f>
        <v>21.420833333333334</v>
      </c>
      <c r="AC5" s="98">
        <f>[1]Julho!$B$32</f>
        <v>21.462500000000002</v>
      </c>
      <c r="AD5" s="98">
        <f>[1]Julho!$B$33</f>
        <v>21.483333333333331</v>
      </c>
      <c r="AE5" s="98">
        <f>[1]Julho!$B$34</f>
        <v>22.887499999999999</v>
      </c>
      <c r="AF5" s="107">
        <f>[1]Julho!$B$35</f>
        <v>21.9375</v>
      </c>
      <c r="AG5" s="109">
        <f>AVERAGE(B5:AF5)</f>
        <v>19.950940860215056</v>
      </c>
    </row>
    <row r="6" spans="1:37" x14ac:dyDescent="0.2">
      <c r="A6" s="53" t="s">
        <v>0</v>
      </c>
      <c r="B6" s="11">
        <f>[2]Julho!$B$5</f>
        <v>19.545833333333334</v>
      </c>
      <c r="C6" s="11">
        <f>[2]Julho!$B$6</f>
        <v>19.079166666666669</v>
      </c>
      <c r="D6" s="11">
        <f>[2]Julho!$B$7</f>
        <v>18.287499999999998</v>
      </c>
      <c r="E6" s="11">
        <f>[2]Julho!$B$8</f>
        <v>15.49583333333333</v>
      </c>
      <c r="F6" s="11">
        <f>[2]Julho!$B$9</f>
        <v>12.225000000000001</v>
      </c>
      <c r="G6" s="11">
        <f>[2]Julho!$B$10</f>
        <v>6.9333333333333327</v>
      </c>
      <c r="H6" s="11">
        <f>[2]Julho!$B$11</f>
        <v>7.8291666666666666</v>
      </c>
      <c r="I6" s="11">
        <f>[2]Julho!$B$12</f>
        <v>11.095833333333333</v>
      </c>
      <c r="J6" s="11">
        <f>[2]Julho!$B$13</f>
        <v>13.800000000000004</v>
      </c>
      <c r="K6" s="11">
        <f>[2]Julho!$B$14</f>
        <v>16.149999999999999</v>
      </c>
      <c r="L6" s="11">
        <f>[2]Julho!$B$15</f>
        <v>17.687499999999996</v>
      </c>
      <c r="M6" s="11">
        <f>[2]Julho!$B$16</f>
        <v>18.541666666666664</v>
      </c>
      <c r="N6" s="11">
        <f>[2]Julho!$B$17</f>
        <v>20.487499999999997</v>
      </c>
      <c r="O6" s="11">
        <f>[2]Julho!$B$18</f>
        <v>21.945833333333336</v>
      </c>
      <c r="P6" s="11">
        <f>[2]Julho!$B$19</f>
        <v>18.399999999999999</v>
      </c>
      <c r="Q6" s="11">
        <f>[2]Julho!$B$20</f>
        <v>15.83333333333333</v>
      </c>
      <c r="R6" s="11">
        <f>[2]Julho!$B$21</f>
        <v>12.333333333333334</v>
      </c>
      <c r="S6" s="11">
        <f>[2]Julho!$B$22</f>
        <v>14.633333333333333</v>
      </c>
      <c r="T6" s="11">
        <f>[2]Julho!$B$23</f>
        <v>16.266666666666662</v>
      </c>
      <c r="U6" s="11">
        <f>[2]Julho!$B$24</f>
        <v>18.570833333333336</v>
      </c>
      <c r="V6" s="11">
        <f>[2]Julho!$B$25</f>
        <v>20.95</v>
      </c>
      <c r="W6" s="11">
        <f>[2]Julho!$B$26</f>
        <v>21.108333333333338</v>
      </c>
      <c r="X6" s="11">
        <f>[2]Julho!$B$27</f>
        <v>22.520833333333332</v>
      </c>
      <c r="Y6" s="11">
        <f>[2]Julho!$B$28</f>
        <v>16.062500000000004</v>
      </c>
      <c r="Z6" s="11">
        <f>[2]Julho!$B$29</f>
        <v>12.520833333333336</v>
      </c>
      <c r="AA6" s="11">
        <f>[2]Julho!$B$30</f>
        <v>11.691666666666665</v>
      </c>
      <c r="AB6" s="11">
        <f>[2]Julho!$B$31</f>
        <v>12.262500000000001</v>
      </c>
      <c r="AC6" s="11">
        <f>[2]Julho!$B$32</f>
        <v>13.979166666666666</v>
      </c>
      <c r="AD6" s="11">
        <f>[2]Julho!$B$33</f>
        <v>19.191666666666666</v>
      </c>
      <c r="AE6" s="11">
        <f>[2]Julho!$B$34</f>
        <v>20.979166666666668</v>
      </c>
      <c r="AF6" s="108">
        <f>[2]Julho!$B$35</f>
        <v>20.3</v>
      </c>
      <c r="AG6" s="110">
        <f t="shared" ref="AG6" si="1">AVERAGE(B6:AF6)</f>
        <v>16.34543010752688</v>
      </c>
    </row>
    <row r="7" spans="1:37" x14ac:dyDescent="0.2">
      <c r="A7" s="53" t="s">
        <v>104</v>
      </c>
      <c r="B7" s="11">
        <f>[3]Julho!$B$5</f>
        <v>26.076470588235296</v>
      </c>
      <c r="C7" s="11">
        <f>[3]Julho!$B$6</f>
        <v>21.556249999999995</v>
      </c>
      <c r="D7" s="11">
        <f>[3]Julho!$B$7</f>
        <v>22.211764705882349</v>
      </c>
      <c r="E7" s="11">
        <f>[3]Julho!$B$8</f>
        <v>18.814285714285717</v>
      </c>
      <c r="F7" s="11">
        <f>[3]Julho!$B$9</f>
        <v>15.246153846153847</v>
      </c>
      <c r="G7" s="11">
        <f>[3]Julho!$B$10</f>
        <v>10.811764705882354</v>
      </c>
      <c r="H7" s="11">
        <f>[3]Julho!$B$11</f>
        <v>13.31764705882353</v>
      </c>
      <c r="I7" s="11">
        <f>[3]Julho!$B$12</f>
        <v>16.581250000000001</v>
      </c>
      <c r="J7" s="11">
        <f>[3]Julho!$B$13</f>
        <v>20.349999999999998</v>
      </c>
      <c r="K7" s="11">
        <f>[3]Julho!$B$14</f>
        <v>23.131250000000001</v>
      </c>
      <c r="L7" s="11">
        <f>[3]Julho!$B$15</f>
        <v>23.612500000000004</v>
      </c>
      <c r="M7" s="11">
        <f>[3]Julho!$B$16</f>
        <v>23.931250000000002</v>
      </c>
      <c r="N7" s="11">
        <f>[3]Julho!$B$17</f>
        <v>24.85</v>
      </c>
      <c r="O7" s="11">
        <f>[3]Julho!$B$18</f>
        <v>25.28125</v>
      </c>
      <c r="P7" s="11">
        <f>[3]Julho!$B$19</f>
        <v>20.575000000000003</v>
      </c>
      <c r="Q7" s="11">
        <f>[3]Julho!$B$20</f>
        <v>20.06666666666667</v>
      </c>
      <c r="R7" s="11">
        <f>[3]Julho!$B$21</f>
        <v>19.68</v>
      </c>
      <c r="S7" s="11">
        <f>[3]Julho!$B$22</f>
        <v>18.787499999999998</v>
      </c>
      <c r="T7" s="11">
        <f>[3]Julho!$B$23</f>
        <v>21.318749999999998</v>
      </c>
      <c r="U7" s="11">
        <f>[3]Julho!$B$24</f>
        <v>23.924999999999997</v>
      </c>
      <c r="V7" s="11">
        <f>[3]Julho!$B$25</f>
        <v>24.056250000000002</v>
      </c>
      <c r="W7" s="11">
        <f>[3]Julho!$B$26</f>
        <v>24.24666666666667</v>
      </c>
      <c r="X7" s="11">
        <f>[3]Julho!$B$27</f>
        <v>26.1875</v>
      </c>
      <c r="Y7" s="11">
        <f>[3]Julho!$B$28</f>
        <v>25.112500000000004</v>
      </c>
      <c r="Z7" s="11">
        <f>[3]Julho!$B$29</f>
        <v>19.3</v>
      </c>
      <c r="AA7" s="11">
        <f>[3]Julho!$B$30</f>
        <v>18.913333333333338</v>
      </c>
      <c r="AB7" s="11">
        <f>[3]Julho!$B$31</f>
        <v>18.681250000000002</v>
      </c>
      <c r="AC7" s="11">
        <f>[3]Julho!$B$32</f>
        <v>21.187500000000004</v>
      </c>
      <c r="AD7" s="11">
        <f>[3]Julho!$B$33</f>
        <v>24.637499999999999</v>
      </c>
      <c r="AE7" s="11">
        <f>[3]Julho!$B$34</f>
        <v>25.012500000000003</v>
      </c>
      <c r="AF7" s="108">
        <f>[3]Julho!$B$35</f>
        <v>25.324999999999999</v>
      </c>
      <c r="AG7" s="109">
        <f>AVERAGE(B7:AF7)</f>
        <v>21.380153331804191</v>
      </c>
    </row>
    <row r="8" spans="1:37" x14ac:dyDescent="0.2">
      <c r="A8" s="53" t="s">
        <v>1</v>
      </c>
      <c r="B8" s="11">
        <f>[4]Julho!$B$5</f>
        <v>23.883333333333329</v>
      </c>
      <c r="C8" s="11">
        <f>[4]Julho!$B$6</f>
        <v>19.499999999999996</v>
      </c>
      <c r="D8" s="11" t="str">
        <f>[4]Julho!$B$7</f>
        <v>*</v>
      </c>
      <c r="E8" s="11" t="str">
        <f>[4]Julho!$B$8</f>
        <v>*</v>
      </c>
      <c r="F8" s="11" t="str">
        <f>[4]Julho!$B$9</f>
        <v>*</v>
      </c>
      <c r="G8" s="11">
        <f>[4]Julho!$B$10</f>
        <v>14.608333333333333</v>
      </c>
      <c r="H8" s="11">
        <f>[4]Julho!$B$11</f>
        <v>11.420833333333334</v>
      </c>
      <c r="I8" s="11">
        <f>[4]Julho!$B$12</f>
        <v>15.208333333333336</v>
      </c>
      <c r="J8" s="11">
        <f>[4]Julho!$B$13</f>
        <v>18.154166666666665</v>
      </c>
      <c r="K8" s="11">
        <f>[4]Julho!$B$14</f>
        <v>19.149999999999999</v>
      </c>
      <c r="L8" s="11">
        <f>[4]Julho!$B$15</f>
        <v>21.495833333333334</v>
      </c>
      <c r="M8" s="11">
        <f>[4]Julho!$B$16</f>
        <v>21.858333333333331</v>
      </c>
      <c r="N8" s="11">
        <f>[4]Julho!$B$17</f>
        <v>23.165217391304349</v>
      </c>
      <c r="O8" s="11" t="str">
        <f>[4]Julho!$B$18</f>
        <v>*</v>
      </c>
      <c r="P8" s="11" t="str">
        <f>[4]Julho!$B$19</f>
        <v>*</v>
      </c>
      <c r="Q8" s="11" t="str">
        <f>[4]Julho!$B$20</f>
        <v>*</v>
      </c>
      <c r="R8" s="11" t="str">
        <f>[4]Julho!$B$21</f>
        <v>*</v>
      </c>
      <c r="S8" s="11" t="str">
        <f>[4]Julho!$B$22</f>
        <v>*</v>
      </c>
      <c r="T8" s="11" t="str">
        <f>[4]Julho!$B$23</f>
        <v>*</v>
      </c>
      <c r="U8" s="11" t="str">
        <f>[4]Julho!$B$24</f>
        <v>*</v>
      </c>
      <c r="V8" s="11" t="str">
        <f>[4]Julho!$B$25</f>
        <v>*</v>
      </c>
      <c r="W8" s="11">
        <f>[4]Julho!$B$26</f>
        <v>28.766666666666669</v>
      </c>
      <c r="X8" s="11">
        <f>[4]Julho!$B$27</f>
        <v>24.541666666666671</v>
      </c>
      <c r="Y8" s="11">
        <f>[4]Julho!$B$28</f>
        <v>18.141666666666666</v>
      </c>
      <c r="Z8" s="11">
        <f>[4]Julho!$B$29</f>
        <v>14.029166666666663</v>
      </c>
      <c r="AA8" s="11">
        <f>[4]Julho!$B$30</f>
        <v>15.966666666666667</v>
      </c>
      <c r="AB8" s="11">
        <f>[4]Julho!$B$31</f>
        <v>17.875</v>
      </c>
      <c r="AC8" s="11">
        <f>[4]Julho!$B$32</f>
        <v>20.558333333333334</v>
      </c>
      <c r="AD8" s="11">
        <f>[4]Julho!$B$33</f>
        <v>22.241666666666664</v>
      </c>
      <c r="AE8" s="11">
        <f>[4]Julho!$B$34</f>
        <v>22.887499999999999</v>
      </c>
      <c r="AF8" s="108">
        <f>[4]Julho!$B$35</f>
        <v>23.374999999999996</v>
      </c>
      <c r="AG8" s="110">
        <f t="shared" ref="AG8" si="2">AVERAGE(B8:AF8)</f>
        <v>19.841385869565215</v>
      </c>
    </row>
    <row r="9" spans="1:37" x14ac:dyDescent="0.2">
      <c r="A9" s="53" t="s">
        <v>167</v>
      </c>
      <c r="B9" s="11">
        <f>[5]Julho!$B$5</f>
        <v>19.491666666666664</v>
      </c>
      <c r="C9" s="11">
        <f>[5]Julho!$B$6</f>
        <v>18.279166666666665</v>
      </c>
      <c r="D9" s="11">
        <f>[5]Julho!$B$7</f>
        <v>18.000000000000004</v>
      </c>
      <c r="E9" s="11">
        <f>[5]Julho!$B$8</f>
        <v>13.887500000000001</v>
      </c>
      <c r="F9" s="11">
        <f>[5]Julho!$B$9</f>
        <v>11.004166666666668</v>
      </c>
      <c r="G9" s="11">
        <f>[5]Julho!$B$10</f>
        <v>6.9000000000000012</v>
      </c>
      <c r="H9" s="11">
        <f>[5]Julho!$B$11</f>
        <v>8.7750000000000004</v>
      </c>
      <c r="I9" s="11">
        <f>[5]Julho!$B$12</f>
        <v>13.391666666666667</v>
      </c>
      <c r="J9" s="11">
        <f>[5]Julho!$B$13</f>
        <v>16.75416666666667</v>
      </c>
      <c r="K9" s="11">
        <f>[5]Julho!$B$14</f>
        <v>19.612500000000001</v>
      </c>
      <c r="L9" s="11">
        <f>[5]Julho!$B$15</f>
        <v>21.070833333333336</v>
      </c>
      <c r="M9" s="11">
        <f>[5]Julho!$B$16</f>
        <v>20.916666666666668</v>
      </c>
      <c r="N9" s="11">
        <f>[5]Julho!$B$17</f>
        <v>22.029166666666669</v>
      </c>
      <c r="O9" s="11">
        <f>[5]Julho!$B$18</f>
        <v>24.691666666666666</v>
      </c>
      <c r="P9" s="11">
        <f>[5]Julho!$B$19</f>
        <v>18.795833333333334</v>
      </c>
      <c r="Q9" s="11">
        <f>[5]Julho!$B$20</f>
        <v>15.420833333333333</v>
      </c>
      <c r="R9" s="11">
        <f>[5]Julho!$B$21</f>
        <v>17.84</v>
      </c>
      <c r="S9" s="11">
        <f>[5]Julho!$B$22</f>
        <v>15.520833333333334</v>
      </c>
      <c r="T9" s="11">
        <f>[5]Julho!$B$23</f>
        <v>16.516666666666669</v>
      </c>
      <c r="U9" s="11">
        <f>[5]Julho!$B$24</f>
        <v>19.958333333333332</v>
      </c>
      <c r="V9" s="11">
        <f>[5]Julho!$B$25</f>
        <v>21.033333333333335</v>
      </c>
      <c r="W9" s="11">
        <f>[5]Julho!$B$26</f>
        <v>22.454166666666669</v>
      </c>
      <c r="X9" s="11">
        <f>[5]Julho!$B$27</f>
        <v>23.212499999999995</v>
      </c>
      <c r="Y9" s="11">
        <f>[5]Julho!$B$28</f>
        <v>13.891666666666666</v>
      </c>
      <c r="Z9" s="11">
        <f>[5]Julho!$B$29</f>
        <v>9.6916666666666682</v>
      </c>
      <c r="AA9" s="11">
        <f>[5]Julho!$B$30</f>
        <v>9.1999999999999993</v>
      </c>
      <c r="AB9" s="11">
        <f>[5]Julho!$B$31</f>
        <v>10.029166666666665</v>
      </c>
      <c r="AC9" s="11">
        <f>[5]Julho!$B$32</f>
        <v>14.329166666666666</v>
      </c>
      <c r="AD9" s="11">
        <f>[5]Julho!$B$33</f>
        <v>20.862500000000001</v>
      </c>
      <c r="AE9" s="11">
        <f>[5]Julho!$B$34</f>
        <v>23.120833333333337</v>
      </c>
      <c r="AF9" s="108">
        <f>[5]Julho!$B$35</f>
        <v>23.120833333333334</v>
      </c>
      <c r="AG9" s="109">
        <f>AVERAGE(B9:AF9)</f>
        <v>17.090403225806448</v>
      </c>
    </row>
    <row r="10" spans="1:37" x14ac:dyDescent="0.2">
      <c r="A10" s="53" t="s">
        <v>111</v>
      </c>
      <c r="B10" s="11" t="str">
        <f>[6]Julho!$B$5</f>
        <v>*</v>
      </c>
      <c r="C10" s="11" t="str">
        <f>[6]Julho!$B$6</f>
        <v>*</v>
      </c>
      <c r="D10" s="11" t="str">
        <f>[6]Julho!$B$7</f>
        <v>*</v>
      </c>
      <c r="E10" s="11" t="str">
        <f>[6]Julho!$B$8</f>
        <v>*</v>
      </c>
      <c r="F10" s="11" t="str">
        <f>[6]Julho!$B$9</f>
        <v>*</v>
      </c>
      <c r="G10" s="11" t="str">
        <f>[6]Julho!$B$10</f>
        <v>*</v>
      </c>
      <c r="H10" s="11" t="str">
        <f>[6]Julho!$B$11</f>
        <v>*</v>
      </c>
      <c r="I10" s="11" t="str">
        <f>[6]Julho!$B$12</f>
        <v>*</v>
      </c>
      <c r="J10" s="11" t="str">
        <f>[6]Julho!$B$13</f>
        <v>*</v>
      </c>
      <c r="K10" s="11" t="str">
        <f>[6]Julho!$B$14</f>
        <v>*</v>
      </c>
      <c r="L10" s="11" t="str">
        <f>[6]Julho!$B$15</f>
        <v>*</v>
      </c>
      <c r="M10" s="11" t="str">
        <f>[6]Julho!$B$16</f>
        <v>*</v>
      </c>
      <c r="N10" s="11" t="str">
        <f>[6]Julho!$B$17</f>
        <v>*</v>
      </c>
      <c r="O10" s="11" t="str">
        <f>[6]Julho!$B$18</f>
        <v>*</v>
      </c>
      <c r="P10" s="11" t="str">
        <f>[6]Julho!$B$19</f>
        <v>*</v>
      </c>
      <c r="Q10" s="11" t="str">
        <f>[6]Julho!$B$20</f>
        <v>*</v>
      </c>
      <c r="R10" s="11" t="str">
        <f>[6]Julho!$B$21</f>
        <v>*</v>
      </c>
      <c r="S10" s="11" t="str">
        <f>[6]Julho!$B$22</f>
        <v>*</v>
      </c>
      <c r="T10" s="11" t="str">
        <f>[6]Julho!$B$23</f>
        <v>*</v>
      </c>
      <c r="U10" s="11" t="str">
        <f>[6]Julho!$B$24</f>
        <v>*</v>
      </c>
      <c r="V10" s="11" t="str">
        <f>[6]Julho!$B$25</f>
        <v>*</v>
      </c>
      <c r="W10" s="11" t="str">
        <f>[6]Julho!$B$26</f>
        <v>*</v>
      </c>
      <c r="X10" s="11" t="str">
        <f>[6]Julho!$B$27</f>
        <v>*</v>
      </c>
      <c r="Y10" s="11" t="str">
        <f>[6]Julho!$B$28</f>
        <v>*</v>
      </c>
      <c r="Z10" s="11" t="str">
        <f>[6]Julho!$B$29</f>
        <v>*</v>
      </c>
      <c r="AA10" s="11" t="str">
        <f>[6]Julho!$B$30</f>
        <v>*</v>
      </c>
      <c r="AB10" s="11" t="str">
        <f>[6]Julho!$B$31</f>
        <v>*</v>
      </c>
      <c r="AC10" s="11" t="str">
        <f>[6]Julho!$B$32</f>
        <v>*</v>
      </c>
      <c r="AD10" s="11" t="str">
        <f>[6]Julho!$B$33</f>
        <v>*</v>
      </c>
      <c r="AE10" s="11" t="str">
        <f>[6]Julho!$B$34</f>
        <v>*</v>
      </c>
      <c r="AF10" s="108" t="str">
        <f>[6]Julho!$B$35</f>
        <v>*</v>
      </c>
      <c r="AG10" s="112" t="s">
        <v>224</v>
      </c>
    </row>
    <row r="11" spans="1:37" x14ac:dyDescent="0.2">
      <c r="A11" s="53" t="s">
        <v>64</v>
      </c>
      <c r="B11" s="11">
        <f>[7]Julho!$B$5</f>
        <v>25.520833333333332</v>
      </c>
      <c r="C11" s="11">
        <f>[7]Julho!$B$6</f>
        <v>22.462499999999995</v>
      </c>
      <c r="D11" s="11">
        <f>[7]Julho!$B$7</f>
        <v>22.483333333333334</v>
      </c>
      <c r="E11" s="11">
        <f>[7]Julho!$B$8</f>
        <v>19.458333333333329</v>
      </c>
      <c r="F11" s="11">
        <f>[7]Julho!$B$9</f>
        <v>16.175000000000001</v>
      </c>
      <c r="G11" s="11">
        <f>[7]Julho!$B$10</f>
        <v>9.7166666666666668</v>
      </c>
      <c r="H11" s="11">
        <f>[7]Julho!$B$11</f>
        <v>11.725</v>
      </c>
      <c r="I11" s="11">
        <f>[7]Julho!$B$12</f>
        <v>14.345833333333333</v>
      </c>
      <c r="J11" s="11">
        <f>[7]Julho!$B$13</f>
        <v>17.658333333333335</v>
      </c>
      <c r="K11" s="11">
        <f>[7]Julho!$B$14</f>
        <v>20.020833333333332</v>
      </c>
      <c r="L11" s="11">
        <f>[7]Julho!$B$15</f>
        <v>21.420833333333334</v>
      </c>
      <c r="M11" s="11">
        <f>[7]Julho!$B$16</f>
        <v>21.337499999999995</v>
      </c>
      <c r="N11" s="11">
        <f>[7]Julho!$B$17</f>
        <v>22.508333333333336</v>
      </c>
      <c r="O11" s="11">
        <f>[7]Julho!$B$18</f>
        <v>23.058333333333337</v>
      </c>
      <c r="P11" s="11">
        <f>[7]Julho!$B$19</f>
        <v>22.412499999999998</v>
      </c>
      <c r="Q11" s="11">
        <f>[7]Julho!$B$20</f>
        <v>19.05</v>
      </c>
      <c r="R11" s="11">
        <f>[7]Julho!$B$21</f>
        <v>16.566666666666666</v>
      </c>
      <c r="S11" s="11">
        <f>[7]Julho!$B$22</f>
        <v>16.625</v>
      </c>
      <c r="T11" s="11">
        <f>[7]Julho!$B$23</f>
        <v>19.920833333333331</v>
      </c>
      <c r="U11" s="11">
        <f>[7]Julho!$B$24</f>
        <v>21.945833333333329</v>
      </c>
      <c r="V11" s="11">
        <f>[7]Julho!$B$25</f>
        <v>21.616666666666664</v>
      </c>
      <c r="W11" s="11">
        <f>[7]Julho!$B$26</f>
        <v>22.712499999999995</v>
      </c>
      <c r="X11" s="11">
        <f>[7]Julho!$B$27</f>
        <v>23.358333333333331</v>
      </c>
      <c r="Y11" s="11">
        <f>[7]Julho!$B$28</f>
        <v>23.391666666666666</v>
      </c>
      <c r="Z11" s="11">
        <f>[7]Julho!$B$29</f>
        <v>20.612499999999997</v>
      </c>
      <c r="AA11" s="11">
        <f>[7]Julho!$B$30</f>
        <v>19.566666666666663</v>
      </c>
      <c r="AB11" s="11">
        <f>[7]Julho!$B$31</f>
        <v>19.412500000000001</v>
      </c>
      <c r="AC11" s="11">
        <f>[7]Julho!$B$32</f>
        <v>20.820833333333333</v>
      </c>
      <c r="AD11" s="11">
        <f>[7]Julho!$B$33</f>
        <v>22.108333333333334</v>
      </c>
      <c r="AE11" s="11">
        <f>[7]Julho!$B$34</f>
        <v>23.970833333333331</v>
      </c>
      <c r="AF11" s="108">
        <f>[7]Julho!$B$35</f>
        <v>22.858333333333338</v>
      </c>
      <c r="AG11" s="110">
        <f t="shared" ref="AG11" si="3">AVERAGE(B11:AF11)</f>
        <v>20.156182795698925</v>
      </c>
    </row>
    <row r="12" spans="1:37" x14ac:dyDescent="0.2">
      <c r="A12" s="53" t="s">
        <v>41</v>
      </c>
      <c r="B12" s="11">
        <f>[8]Julho!$B$5</f>
        <v>20.033333333333339</v>
      </c>
      <c r="C12" s="11">
        <f>[8]Julho!$B$6</f>
        <v>19.441666666666666</v>
      </c>
      <c r="D12" s="11">
        <f>[8]Julho!$B$7</f>
        <v>19.825000000000003</v>
      </c>
      <c r="E12" s="11">
        <f>[8]Julho!$B$8</f>
        <v>16.016666666666669</v>
      </c>
      <c r="F12" s="11">
        <f>[8]Julho!$B$9</f>
        <v>13.8375</v>
      </c>
      <c r="G12" s="11">
        <f>[8]Julho!$B$10</f>
        <v>9.4708333333333332</v>
      </c>
      <c r="H12" s="11">
        <f>[8]Julho!$B$11</f>
        <v>8.9541666666666675</v>
      </c>
      <c r="I12" s="11">
        <f>[8]Julho!$B$12</f>
        <v>12.683333333333335</v>
      </c>
      <c r="J12" s="11">
        <f>[8]Julho!$B$13</f>
        <v>18.087500000000002</v>
      </c>
      <c r="K12" s="11">
        <f>[8]Julho!$B$14</f>
        <v>18.216666666666672</v>
      </c>
      <c r="L12" s="11">
        <f>[8]Julho!$B$15</f>
        <v>20.254166666666666</v>
      </c>
      <c r="M12" s="11">
        <f>[8]Julho!$B$16</f>
        <v>20.775000000000002</v>
      </c>
      <c r="N12" s="11">
        <f>[8]Julho!$B$17</f>
        <v>22.295833333333338</v>
      </c>
      <c r="O12" s="11">
        <f>[8]Julho!$B$18</f>
        <v>21.670833333333331</v>
      </c>
      <c r="P12" s="11">
        <f>[8]Julho!$B$19</f>
        <v>19.395833333333332</v>
      </c>
      <c r="Q12" s="11">
        <f>[8]Julho!$B$20</f>
        <v>18.650000000000002</v>
      </c>
      <c r="R12" s="11">
        <f>[8]Julho!$B$21</f>
        <v>16.045833333333331</v>
      </c>
      <c r="S12" s="11">
        <f>[8]Julho!$B$22</f>
        <v>19.208333333333339</v>
      </c>
      <c r="T12" s="11">
        <f>[8]Julho!$B$23</f>
        <v>17.087500000000002</v>
      </c>
      <c r="U12" s="11">
        <f>[8]Julho!$B$24</f>
        <v>20.566666666666666</v>
      </c>
      <c r="V12" s="11">
        <f>[8]Julho!$B$25</f>
        <v>22.766666666666666</v>
      </c>
      <c r="W12" s="11">
        <f>[8]Julho!$B$26</f>
        <v>24.466666666666658</v>
      </c>
      <c r="X12" s="11">
        <f>[8]Julho!$B$27</f>
        <v>24.508333333333329</v>
      </c>
      <c r="Y12" s="11">
        <f>[8]Julho!$B$28</f>
        <v>14.199999999999998</v>
      </c>
      <c r="Z12" s="11">
        <f>[8]Julho!$B$29</f>
        <v>11.54166666666667</v>
      </c>
      <c r="AA12" s="11">
        <f>[8]Julho!$B$30</f>
        <v>11.916666666666664</v>
      </c>
      <c r="AB12" s="11">
        <f>[8]Julho!$B$31</f>
        <v>12.512500000000003</v>
      </c>
      <c r="AC12" s="11">
        <f>[8]Julho!$B$32</f>
        <v>13.004166666666665</v>
      </c>
      <c r="AD12" s="11">
        <f>[8]Julho!$B$33</f>
        <v>19.162499999999998</v>
      </c>
      <c r="AE12" s="11">
        <f>[8]Julho!$B$34</f>
        <v>21.733333333333334</v>
      </c>
      <c r="AF12" s="108">
        <f>[8]Julho!$B$35</f>
        <v>21.833333333333332</v>
      </c>
      <c r="AG12" s="110">
        <f>AVERAGE(B12:AF12)</f>
        <v>17.747177419354838</v>
      </c>
      <c r="AJ12" t="s">
        <v>47</v>
      </c>
    </row>
    <row r="13" spans="1:37" x14ac:dyDescent="0.2">
      <c r="A13" s="53" t="s">
        <v>114</v>
      </c>
      <c r="B13" s="11" t="str">
        <f>[9]Julho!$B$5</f>
        <v>*</v>
      </c>
      <c r="C13" s="11" t="str">
        <f>[9]Julho!$B$6</f>
        <v>*</v>
      </c>
      <c r="D13" s="11" t="str">
        <f>[9]Julho!$B$7</f>
        <v>*</v>
      </c>
      <c r="E13" s="11" t="str">
        <f>[9]Julho!$B$8</f>
        <v>*</v>
      </c>
      <c r="F13" s="11" t="str">
        <f>[9]Julho!$B$9</f>
        <v>*</v>
      </c>
      <c r="G13" s="11" t="str">
        <f>[9]Julho!$B$10</f>
        <v>*</v>
      </c>
      <c r="H13" s="11" t="str">
        <f>[9]Julho!$B$11</f>
        <v>*</v>
      </c>
      <c r="I13" s="11" t="str">
        <f>[9]Julho!$B$12</f>
        <v>*</v>
      </c>
      <c r="J13" s="11" t="str">
        <f>[9]Julho!$B$13</f>
        <v>*</v>
      </c>
      <c r="K13" s="11" t="str">
        <f>[9]Julho!$B$14</f>
        <v>*</v>
      </c>
      <c r="L13" s="11" t="str">
        <f>[9]Julho!$B$15</f>
        <v>*</v>
      </c>
      <c r="M13" s="11" t="str">
        <f>[9]Julho!$B$16</f>
        <v>*</v>
      </c>
      <c r="N13" s="11" t="str">
        <f>[9]Julho!$B$17</f>
        <v>*</v>
      </c>
      <c r="O13" s="11" t="str">
        <f>[9]Julho!$B$18</f>
        <v>*</v>
      </c>
      <c r="P13" s="11" t="str">
        <f>[9]Julho!$B$19</f>
        <v>*</v>
      </c>
      <c r="Q13" s="11" t="str">
        <f>[9]Julho!$B$20</f>
        <v>*</v>
      </c>
      <c r="R13" s="11" t="str">
        <f>[9]Julho!$B$21</f>
        <v>*</v>
      </c>
      <c r="S13" s="11" t="str">
        <f>[9]Julho!$B$22</f>
        <v>*</v>
      </c>
      <c r="T13" s="11" t="str">
        <f>[9]Julho!$B$23</f>
        <v>*</v>
      </c>
      <c r="U13" s="11" t="str">
        <f>[9]Julho!$B$24</f>
        <v>*</v>
      </c>
      <c r="V13" s="11" t="str">
        <f>[9]Julho!$B$25</f>
        <v>*</v>
      </c>
      <c r="W13" s="11" t="str">
        <f>[9]Julho!$B$26</f>
        <v>*</v>
      </c>
      <c r="X13" s="11" t="str">
        <f>[9]Julho!$B$27</f>
        <v>*</v>
      </c>
      <c r="Y13" s="11" t="str">
        <f>[9]Julho!$B$28</f>
        <v>*</v>
      </c>
      <c r="Z13" s="11" t="str">
        <f>[9]Julho!$B$29</f>
        <v>*</v>
      </c>
      <c r="AA13" s="11" t="str">
        <f>[9]Julho!$B$30</f>
        <v>*</v>
      </c>
      <c r="AB13" s="11" t="str">
        <f>[9]Julho!$B$31</f>
        <v>*</v>
      </c>
      <c r="AC13" s="11" t="str">
        <f>[9]Julho!$B$32</f>
        <v>*</v>
      </c>
      <c r="AD13" s="11" t="str">
        <f>[9]Julho!$B$33</f>
        <v>*</v>
      </c>
      <c r="AE13" s="11" t="str">
        <f>[9]Julho!$B$34</f>
        <v>*</v>
      </c>
      <c r="AF13" s="108" t="str">
        <f>[9]Julho!$B$35</f>
        <v>*</v>
      </c>
      <c r="AG13" s="111" t="s">
        <v>224</v>
      </c>
    </row>
    <row r="14" spans="1:37" x14ac:dyDescent="0.2">
      <c r="A14" s="53" t="s">
        <v>118</v>
      </c>
      <c r="B14" s="11">
        <f>[10]Julho!$B$5</f>
        <v>23.729166666666668</v>
      </c>
      <c r="C14" s="11">
        <f>[10]Julho!$B$6</f>
        <v>22.279166666666672</v>
      </c>
      <c r="D14" s="11">
        <f>[10]Julho!$B$7</f>
        <v>23.4375</v>
      </c>
      <c r="E14" s="11">
        <f>[10]Julho!$B$8</f>
        <v>20.033333333333328</v>
      </c>
      <c r="F14" s="11">
        <f>[10]Julho!$B$9</f>
        <v>17.441666666666666</v>
      </c>
      <c r="G14" s="11">
        <f>[10]Julho!$B$10</f>
        <v>10.129166666666666</v>
      </c>
      <c r="H14" s="11">
        <f>[10]Julho!$B$11</f>
        <v>10.6625</v>
      </c>
      <c r="I14" s="11">
        <f>[10]Julho!$B$12</f>
        <v>13.804166666666667</v>
      </c>
      <c r="J14" s="11">
        <f>[10]Julho!$B$13</f>
        <v>17.558333333333334</v>
      </c>
      <c r="K14" s="11">
        <f>[10]Julho!$B$14</f>
        <v>19.229166666666671</v>
      </c>
      <c r="L14" s="11">
        <f>[10]Julho!$B$15</f>
        <v>20.245833333333337</v>
      </c>
      <c r="M14" s="11">
        <f>[10]Julho!$B$16</f>
        <v>20.372727272727271</v>
      </c>
      <c r="N14" s="11">
        <f>[10]Julho!$B$17</f>
        <v>21.266666666666669</v>
      </c>
      <c r="O14" s="11">
        <f>[10]Julho!$B$18</f>
        <v>22.009090909090908</v>
      </c>
      <c r="P14" s="11">
        <f>[10]Julho!$B$19</f>
        <v>23.06666666666667</v>
      </c>
      <c r="Q14" s="11">
        <f>[10]Julho!$B$20</f>
        <v>19.610000000000003</v>
      </c>
      <c r="R14" s="11">
        <f>[10]Julho!$B$21</f>
        <v>19.5</v>
      </c>
      <c r="S14" s="11">
        <f>[10]Julho!$B$22</f>
        <v>17.085714285714289</v>
      </c>
      <c r="T14" s="11">
        <f>[10]Julho!$B$23</f>
        <v>21.168421052631579</v>
      </c>
      <c r="U14" s="11">
        <f>[10]Julho!$B$24</f>
        <v>22.373684210526317</v>
      </c>
      <c r="V14" s="11">
        <f>[10]Julho!$B$25</f>
        <v>22.115789473684217</v>
      </c>
      <c r="W14" s="11">
        <f>[10]Julho!$B$26</f>
        <v>23.505555555555556</v>
      </c>
      <c r="X14" s="11">
        <f>[10]Julho!$B$27</f>
        <v>24.31111111111111</v>
      </c>
      <c r="Y14" s="11">
        <f>[10]Julho!$B$28</f>
        <v>24.594117647058823</v>
      </c>
      <c r="Z14" s="11">
        <f>[10]Julho!$B$29</f>
        <v>22.694117647058821</v>
      </c>
      <c r="AA14" s="11">
        <f>[10]Julho!$B$30</f>
        <v>21.064705882352939</v>
      </c>
      <c r="AB14" s="11">
        <f>[10]Julho!$B$31</f>
        <v>21.688235294117646</v>
      </c>
      <c r="AC14" s="11">
        <f>[10]Julho!$B$32</f>
        <v>23.505882352941168</v>
      </c>
      <c r="AD14" s="11">
        <f>[10]Julho!$B$33</f>
        <v>23.147058823529409</v>
      </c>
      <c r="AE14" s="11">
        <f>[10]Julho!$B$34</f>
        <v>21.1</v>
      </c>
      <c r="AF14" s="108" t="str">
        <f>[10]Julho!$B$35</f>
        <v>*</v>
      </c>
      <c r="AG14" s="112">
        <f t="shared" ref="AG14" si="4">AVERAGE(B14:AF14)</f>
        <v>20.424318161714449</v>
      </c>
    </row>
    <row r="15" spans="1:37" x14ac:dyDescent="0.2">
      <c r="A15" s="53" t="s">
        <v>121</v>
      </c>
      <c r="B15" s="11">
        <f>[11]Julho!$B$5</f>
        <v>23.990909090909089</v>
      </c>
      <c r="C15" s="11">
        <f>[11]Julho!$B$6</f>
        <v>21.45</v>
      </c>
      <c r="D15" s="11">
        <f>[11]Julho!$B$7</f>
        <v>20.944444444444443</v>
      </c>
      <c r="E15" s="11">
        <f>[11]Julho!$B$8</f>
        <v>16.22</v>
      </c>
      <c r="F15" s="11">
        <f>[11]Julho!$B$9</f>
        <v>13.808333333333332</v>
      </c>
      <c r="G15" s="11">
        <f>[11]Julho!$B$10</f>
        <v>10.025</v>
      </c>
      <c r="H15" s="11">
        <f>[11]Julho!$B$11</f>
        <v>14.058333333333332</v>
      </c>
      <c r="I15" s="11">
        <f>[11]Julho!$B$12</f>
        <v>16.858333333333334</v>
      </c>
      <c r="J15" s="11">
        <f>[11]Julho!$B$13</f>
        <v>21.218181818181815</v>
      </c>
      <c r="K15" s="11">
        <f>[11]Julho!$B$14</f>
        <v>23.099999999999998</v>
      </c>
      <c r="L15" s="11">
        <f>[11]Julho!$B$15</f>
        <v>24.83636363636364</v>
      </c>
      <c r="M15" s="11">
        <f>[11]Julho!$B$16</f>
        <v>25.018181818181816</v>
      </c>
      <c r="N15" s="11">
        <f>[11]Julho!$B$17</f>
        <v>26.563636363636363</v>
      </c>
      <c r="O15" s="11">
        <f>[11]Julho!$B$18</f>
        <v>27.309090909090909</v>
      </c>
      <c r="P15" s="11">
        <f>[11]Julho!$B$19</f>
        <v>18.477777777777778</v>
      </c>
      <c r="Q15" s="11">
        <f>[11]Julho!$B$20</f>
        <v>18.700000000000003</v>
      </c>
      <c r="R15" s="11">
        <f>[11]Julho!$B$21</f>
        <v>19.350000000000001</v>
      </c>
      <c r="S15" s="11">
        <f>[11]Julho!$B$22</f>
        <v>18.172727272727272</v>
      </c>
      <c r="T15" s="11">
        <f>[11]Julho!$B$23</f>
        <v>19.83636363636364</v>
      </c>
      <c r="U15" s="11">
        <f>[11]Julho!$B$24</f>
        <v>25.190909090909091</v>
      </c>
      <c r="V15" s="11">
        <f>[11]Julho!$B$25</f>
        <v>24.8</v>
      </c>
      <c r="W15" s="11">
        <f>[11]Julho!$B$26</f>
        <v>24.563636363636363</v>
      </c>
      <c r="X15" s="11">
        <f>[11]Julho!$B$27</f>
        <v>27.700000000000003</v>
      </c>
      <c r="Y15" s="11">
        <f>[11]Julho!$B$28</f>
        <v>19.420000000000002</v>
      </c>
      <c r="Z15" s="11">
        <f>[11]Julho!$B$29</f>
        <v>18.8</v>
      </c>
      <c r="AA15" s="11">
        <f>[11]Julho!$B$30</f>
        <v>13.618181818181819</v>
      </c>
      <c r="AB15" s="11">
        <f>[11]Julho!$B$31</f>
        <v>16.918181818181818</v>
      </c>
      <c r="AC15" s="11">
        <f>[11]Julho!$B$32</f>
        <v>20.927272727272726</v>
      </c>
      <c r="AD15" s="11">
        <f>[11]Julho!$B$33</f>
        <v>25.045454545454547</v>
      </c>
      <c r="AE15" s="11">
        <f>[11]Julho!$B$34</f>
        <v>25.981818181818184</v>
      </c>
      <c r="AF15" s="108">
        <f>[11]Julho!$B$35</f>
        <v>26.509090909090911</v>
      </c>
      <c r="AG15" s="109">
        <f>AVERAGE(B15:AF15)</f>
        <v>20.948781362007164</v>
      </c>
      <c r="AK15" t="s">
        <v>47</v>
      </c>
    </row>
    <row r="16" spans="1:37" x14ac:dyDescent="0.2">
      <c r="A16" s="53" t="s">
        <v>168</v>
      </c>
      <c r="B16" s="11" t="str">
        <f>[12]Julho!$B$5</f>
        <v>*</v>
      </c>
      <c r="C16" s="11" t="str">
        <f>[12]Julho!$B$6</f>
        <v>*</v>
      </c>
      <c r="D16" s="11" t="str">
        <f>[12]Julho!$B$7</f>
        <v>*</v>
      </c>
      <c r="E16" s="11" t="str">
        <f>[12]Julho!$B$8</f>
        <v>*</v>
      </c>
      <c r="F16" s="11" t="str">
        <f>[12]Julho!$B$9</f>
        <v>*</v>
      </c>
      <c r="G16" s="11" t="str">
        <f>[12]Julho!$B$10</f>
        <v>*</v>
      </c>
      <c r="H16" s="11" t="str">
        <f>[12]Julho!$B$11</f>
        <v>*</v>
      </c>
      <c r="I16" s="11" t="str">
        <f>[12]Julho!$B$12</f>
        <v>*</v>
      </c>
      <c r="J16" s="11" t="str">
        <f>[12]Julho!$B$13</f>
        <v>*</v>
      </c>
      <c r="K16" s="11" t="str">
        <f>[12]Julho!$B$14</f>
        <v>*</v>
      </c>
      <c r="L16" s="11" t="str">
        <f>[12]Julho!$B$15</f>
        <v>*</v>
      </c>
      <c r="M16" s="11" t="str">
        <f>[12]Julho!$B$16</f>
        <v>*</v>
      </c>
      <c r="N16" s="11" t="str">
        <f>[12]Julho!$B$17</f>
        <v>*</v>
      </c>
      <c r="O16" s="11" t="str">
        <f>[12]Julho!$B$18</f>
        <v>*</v>
      </c>
      <c r="P16" s="11" t="str">
        <f>[12]Julho!$B$19</f>
        <v>*</v>
      </c>
      <c r="Q16" s="11" t="str">
        <f>[12]Julho!$B$20</f>
        <v>*</v>
      </c>
      <c r="R16" s="11" t="str">
        <f>[12]Julho!$B$21</f>
        <v>*</v>
      </c>
      <c r="S16" s="11" t="str">
        <f>[12]Julho!$B$22</f>
        <v>*</v>
      </c>
      <c r="T16" s="11" t="str">
        <f>[12]Julho!$B$23</f>
        <v>*</v>
      </c>
      <c r="U16" s="11" t="str">
        <f>[12]Julho!$B$24</f>
        <v>*</v>
      </c>
      <c r="V16" s="11" t="str">
        <f>[12]Julho!$B$25</f>
        <v>*</v>
      </c>
      <c r="W16" s="11" t="str">
        <f>[12]Julho!$B$26</f>
        <v>*</v>
      </c>
      <c r="X16" s="11" t="str">
        <f>[12]Julho!$B$27</f>
        <v>*</v>
      </c>
      <c r="Y16" s="11" t="str">
        <f>[12]Julho!$B$28</f>
        <v>*</v>
      </c>
      <c r="Z16" s="11" t="str">
        <f>[12]Julho!$B$29</f>
        <v>*</v>
      </c>
      <c r="AA16" s="11" t="str">
        <f>[12]Julho!$B$30</f>
        <v>*</v>
      </c>
      <c r="AB16" s="11" t="str">
        <f>[12]Julho!$B$31</f>
        <v>*</v>
      </c>
      <c r="AC16" s="11" t="str">
        <f>[12]Julho!$B$32</f>
        <v>*</v>
      </c>
      <c r="AD16" s="11" t="str">
        <f>[12]Julho!$B$33</f>
        <v>*</v>
      </c>
      <c r="AE16" s="11" t="str">
        <f>[12]Julho!$B$34</f>
        <v>*</v>
      </c>
      <c r="AF16" s="108" t="str">
        <f>[12]Julho!$B$35</f>
        <v>*</v>
      </c>
      <c r="AG16" s="112" t="s">
        <v>224</v>
      </c>
      <c r="AK16" t="s">
        <v>47</v>
      </c>
    </row>
    <row r="17" spans="1:38" x14ac:dyDescent="0.2">
      <c r="A17" s="53" t="s">
        <v>2</v>
      </c>
      <c r="B17" s="11">
        <f>[13]Julho!$B$5</f>
        <v>23.86666666666666</v>
      </c>
      <c r="C17" s="11">
        <f>[13]Julho!$B$6</f>
        <v>22.141666666666666</v>
      </c>
      <c r="D17" s="11">
        <f>[13]Julho!$B$7</f>
        <v>22.275000000000002</v>
      </c>
      <c r="E17" s="11">
        <f>[13]Julho!$B$8</f>
        <v>17.554166666666667</v>
      </c>
      <c r="F17" s="11">
        <f>[13]Julho!$B$9</f>
        <v>14.904166666666667</v>
      </c>
      <c r="G17" s="11">
        <f>[13]Julho!$B$10</f>
        <v>11.121052631578948</v>
      </c>
      <c r="H17" s="11">
        <f>[13]Julho!$B$11</f>
        <v>12.836842105263155</v>
      </c>
      <c r="I17" s="11">
        <f>[13]Julho!$B$12</f>
        <v>16.291666666666668</v>
      </c>
      <c r="J17" s="11">
        <f>[13]Julho!$B$13</f>
        <v>20.091666666666665</v>
      </c>
      <c r="K17" s="11">
        <f>[13]Julho!$B$14</f>
        <v>21.887499999999999</v>
      </c>
      <c r="L17" s="11">
        <f>[13]Julho!$B$15</f>
        <v>21.945833333333336</v>
      </c>
      <c r="M17" s="11">
        <f>[13]Julho!$B$16</f>
        <v>23.1875</v>
      </c>
      <c r="N17" s="11">
        <f>[13]Julho!$B$17</f>
        <v>21.912500000000005</v>
      </c>
      <c r="O17" s="11">
        <f>[13]Julho!$B$18</f>
        <v>23.337499999999991</v>
      </c>
      <c r="P17" s="11">
        <f>[13]Julho!$B$19</f>
        <v>22.641666666666662</v>
      </c>
      <c r="Q17" s="11">
        <f>[13]Julho!$B$20</f>
        <v>18.262500000000003</v>
      </c>
      <c r="R17" s="11">
        <f>[13]Julho!$B$21</f>
        <v>18.704166666666666</v>
      </c>
      <c r="S17" s="11">
        <f>[13]Julho!$B$22</f>
        <v>20.262499999999999</v>
      </c>
      <c r="T17" s="11">
        <f>[13]Julho!$B$23</f>
        <v>22.445833333333336</v>
      </c>
      <c r="U17" s="11">
        <f>[13]Julho!$B$24</f>
        <v>23.620833333333334</v>
      </c>
      <c r="V17" s="11">
        <f>[13]Julho!$B$25</f>
        <v>23.808333333333337</v>
      </c>
      <c r="W17" s="11">
        <f>[13]Julho!$B$26</f>
        <v>23.637500000000003</v>
      </c>
      <c r="X17" s="11">
        <f>[13]Julho!$B$27</f>
        <v>24.287499999999998</v>
      </c>
      <c r="Y17" s="11">
        <f>[13]Julho!$B$28</f>
        <v>22.079166666666669</v>
      </c>
      <c r="Z17" s="11">
        <f>[13]Julho!$B$29</f>
        <v>14.570833333333333</v>
      </c>
      <c r="AA17" s="11">
        <f>[13]Julho!$B$30</f>
        <v>15.137499999999998</v>
      </c>
      <c r="AB17" s="11">
        <f>[13]Julho!$B$31</f>
        <v>18.404166666666665</v>
      </c>
      <c r="AC17" s="11">
        <f>[13]Julho!$B$32</f>
        <v>20.995833333333334</v>
      </c>
      <c r="AD17" s="11">
        <f>[13]Julho!$B$33</f>
        <v>22.920833333333338</v>
      </c>
      <c r="AE17" s="11">
        <f>[13]Julho!$B$34</f>
        <v>23.454166666666662</v>
      </c>
      <c r="AF17" s="108">
        <f>[13]Julho!$B$35</f>
        <v>23.345833333333342</v>
      </c>
      <c r="AG17" s="110">
        <f t="shared" ref="AG17:AG22" si="5">AVERAGE(B17:AF17)</f>
        <v>20.384932088285225</v>
      </c>
      <c r="AI17" s="12" t="s">
        <v>47</v>
      </c>
    </row>
    <row r="18" spans="1:38" x14ac:dyDescent="0.2">
      <c r="A18" s="53" t="s">
        <v>3</v>
      </c>
      <c r="B18" s="11">
        <f>[14]Julho!$B$5</f>
        <v>22.183333333333334</v>
      </c>
      <c r="C18" s="11">
        <f>[14]Julho!$B$6</f>
        <v>22.370833333333334</v>
      </c>
      <c r="D18" s="11">
        <f>[14]Julho!$B$7</f>
        <v>22.754166666666674</v>
      </c>
      <c r="E18" s="11">
        <f>[14]Julho!$B$8</f>
        <v>21.712500000000002</v>
      </c>
      <c r="F18" s="11">
        <f>[14]Julho!$B$9</f>
        <v>19.245833333333334</v>
      </c>
      <c r="G18" s="11">
        <f>[14]Julho!$B$10</f>
        <v>13.962499999999999</v>
      </c>
      <c r="H18" s="11">
        <f>[14]Julho!$B$11</f>
        <v>10.966666666666667</v>
      </c>
      <c r="I18" s="11">
        <f>[14]Julho!$B$12</f>
        <v>13.820833333333333</v>
      </c>
      <c r="J18" s="11">
        <f>[14]Julho!$B$13</f>
        <v>18.454166666666666</v>
      </c>
      <c r="K18" s="11">
        <f>[14]Julho!$B$14</f>
        <v>20.162500000000001</v>
      </c>
      <c r="L18" s="11">
        <f>[14]Julho!$B$15</f>
        <v>19.516666666666662</v>
      </c>
      <c r="M18" s="11">
        <f>[14]Julho!$B$16</f>
        <v>19.795833333333334</v>
      </c>
      <c r="N18" s="11">
        <f>[14]Julho!$B$17</f>
        <v>21.099999999999998</v>
      </c>
      <c r="O18" s="11">
        <f>[14]Julho!$B$18</f>
        <v>22.612500000000001</v>
      </c>
      <c r="P18" s="11">
        <f>[14]Julho!$B$19</f>
        <v>23.441666666666663</v>
      </c>
      <c r="Q18" s="11">
        <f>[14]Julho!$B$20</f>
        <v>21.695833333333329</v>
      </c>
      <c r="R18" s="11">
        <f>[14]Julho!$B$21</f>
        <v>19.320833333333336</v>
      </c>
      <c r="S18" s="11">
        <f>[14]Julho!$B$22</f>
        <v>18.529166666666665</v>
      </c>
      <c r="T18" s="11">
        <f>[14]Julho!$B$23</f>
        <v>21.1875</v>
      </c>
      <c r="U18" s="11">
        <f>[14]Julho!$B$24</f>
        <v>21.958333333333332</v>
      </c>
      <c r="V18" s="11">
        <f>[14]Julho!$B$25</f>
        <v>21.637499999999999</v>
      </c>
      <c r="W18" s="11">
        <f>[14]Julho!$B$26</f>
        <v>21.858333333333334</v>
      </c>
      <c r="X18" s="11">
        <f>[14]Julho!$B$27</f>
        <v>21.945833333333336</v>
      </c>
      <c r="Y18" s="11">
        <f>[14]Julho!$B$28</f>
        <v>22.012499999999999</v>
      </c>
      <c r="Z18" s="11">
        <f>[14]Julho!$B$29</f>
        <v>21.945833333333336</v>
      </c>
      <c r="AA18" s="11">
        <f>[14]Julho!$B$30</f>
        <v>22.524999999999995</v>
      </c>
      <c r="AB18" s="11">
        <f>[14]Julho!$B$31</f>
        <v>21.595833333333335</v>
      </c>
      <c r="AC18" s="11">
        <f>[14]Julho!$B$32</f>
        <v>22.020833333333332</v>
      </c>
      <c r="AD18" s="11">
        <f>[14]Julho!$B$33</f>
        <v>21.758333333333329</v>
      </c>
      <c r="AE18" s="11">
        <f>[14]Julho!$B$34</f>
        <v>23.287500000000005</v>
      </c>
      <c r="AF18" s="108">
        <f>[14]Julho!$B$35</f>
        <v>23.295833333333334</v>
      </c>
      <c r="AG18" s="110">
        <f>AVERAGE(B18:AF18)</f>
        <v>20.602419354838709</v>
      </c>
      <c r="AH18" s="12" t="s">
        <v>47</v>
      </c>
      <c r="AI18" s="12" t="s">
        <v>47</v>
      </c>
      <c r="AL18" t="s">
        <v>47</v>
      </c>
    </row>
    <row r="19" spans="1:38" x14ac:dyDescent="0.2">
      <c r="A19" s="53" t="s">
        <v>4</v>
      </c>
      <c r="B19" s="11">
        <f>[15]Julho!$B$5</f>
        <v>22.087500000000002</v>
      </c>
      <c r="C19" s="11">
        <f>[15]Julho!$B$6</f>
        <v>22.266666666666666</v>
      </c>
      <c r="D19" s="11">
        <f>[15]Julho!$B$7</f>
        <v>22</v>
      </c>
      <c r="E19" s="11">
        <f>[15]Julho!$B$8</f>
        <v>21.604166666666671</v>
      </c>
      <c r="F19" s="11">
        <f>[15]Julho!$B$9</f>
        <v>18.225000000000001</v>
      </c>
      <c r="G19" s="11">
        <f>[15]Julho!$B$10</f>
        <v>10.095833333333331</v>
      </c>
      <c r="H19" s="11">
        <f>[15]Julho!$B$11</f>
        <v>10.516666666666667</v>
      </c>
      <c r="I19" s="11">
        <f>[15]Julho!$B$12</f>
        <v>15.399999999999997</v>
      </c>
      <c r="J19" s="11">
        <f>[15]Julho!$B$13</f>
        <v>19.941666666666663</v>
      </c>
      <c r="K19" s="11">
        <f>[15]Julho!$B$14</f>
        <v>21.033333333333335</v>
      </c>
      <c r="L19" s="11">
        <f>[15]Julho!$B$15</f>
        <v>20.558333333333334</v>
      </c>
      <c r="M19" s="11">
        <f>[15]Julho!$B$16</f>
        <v>21.099999999999998</v>
      </c>
      <c r="N19" s="11">
        <f>[15]Julho!$B$17</f>
        <v>22.179166666666664</v>
      </c>
      <c r="O19" s="11">
        <f>[15]Julho!$B$18</f>
        <v>23.054166666666671</v>
      </c>
      <c r="P19" s="11">
        <f>[15]Julho!$B$19</f>
        <v>23.741666666666664</v>
      </c>
      <c r="Q19" s="11">
        <f>[15]Julho!$B$20</f>
        <v>19.2</v>
      </c>
      <c r="R19" s="11">
        <f>[15]Julho!$B$21</f>
        <v>18.312499999999996</v>
      </c>
      <c r="S19" s="11">
        <f>[15]Julho!$B$22</f>
        <v>19.070833333333333</v>
      </c>
      <c r="T19" s="11">
        <f>[15]Julho!$B$23</f>
        <v>22.058333333333337</v>
      </c>
      <c r="U19" s="11">
        <f>[15]Julho!$B$24</f>
        <v>21.516666666666666</v>
      </c>
      <c r="V19" s="11">
        <f>[15]Julho!$B$25</f>
        <v>21.070833333333329</v>
      </c>
      <c r="W19" s="11">
        <f>[15]Julho!$B$26</f>
        <v>21.166666666666671</v>
      </c>
      <c r="X19" s="11">
        <f>[15]Julho!$B$27</f>
        <v>22.025000000000002</v>
      </c>
      <c r="Y19" s="11">
        <f>[15]Julho!$B$28</f>
        <v>22.025000000000002</v>
      </c>
      <c r="Z19" s="11">
        <f>[15]Julho!$B$29</f>
        <v>21.179166666666667</v>
      </c>
      <c r="AA19" s="11">
        <f>[15]Julho!$B$30</f>
        <v>21.1</v>
      </c>
      <c r="AB19" s="11">
        <f>[15]Julho!$B$31</f>
        <v>20.783333333333331</v>
      </c>
      <c r="AC19" s="11">
        <f>[15]Julho!$B$32</f>
        <v>21.041666666666668</v>
      </c>
      <c r="AD19" s="11">
        <f>[15]Julho!$B$33</f>
        <v>21.975000000000005</v>
      </c>
      <c r="AE19" s="11">
        <f>[15]Julho!$B$34</f>
        <v>23.150000000000002</v>
      </c>
      <c r="AF19" s="108">
        <f>[15]Julho!$B$35</f>
        <v>22.637499999999999</v>
      </c>
      <c r="AG19" s="110">
        <f t="shared" si="5"/>
        <v>20.39086021505376</v>
      </c>
      <c r="AH19" t="s">
        <v>47</v>
      </c>
      <c r="AI19" s="12" t="s">
        <v>47</v>
      </c>
      <c r="AK19" t="s">
        <v>47</v>
      </c>
    </row>
    <row r="20" spans="1:38" x14ac:dyDescent="0.2">
      <c r="A20" s="53" t="s">
        <v>5</v>
      </c>
      <c r="B20" s="11">
        <f>[16]Julho!$B$5</f>
        <v>23.116666666666671</v>
      </c>
      <c r="C20" s="11">
        <f>[16]Julho!$B$6</f>
        <v>18.95</v>
      </c>
      <c r="D20" s="11">
        <f>[16]Julho!$B$7</f>
        <v>21.729166666666661</v>
      </c>
      <c r="E20" s="11">
        <f>[16]Julho!$B$8</f>
        <v>17.195833333333329</v>
      </c>
      <c r="F20" s="11">
        <f>[16]Julho!$B$9</f>
        <v>15.579166666666671</v>
      </c>
      <c r="G20" s="11">
        <f>[16]Julho!$B$10</f>
        <v>16.500000000000004</v>
      </c>
      <c r="H20" s="11">
        <f>[16]Julho!$B$11</f>
        <v>15.487499999999995</v>
      </c>
      <c r="I20" s="11">
        <f>[16]Julho!$B$12</f>
        <v>17.758333333333333</v>
      </c>
      <c r="J20" s="11">
        <f>[16]Julho!$B$13</f>
        <v>22.087500000000002</v>
      </c>
      <c r="K20" s="11">
        <f>[16]Julho!$B$14</f>
        <v>24.200000000000003</v>
      </c>
      <c r="L20" s="11">
        <f>[16]Julho!$B$15</f>
        <v>24.845833333333335</v>
      </c>
      <c r="M20" s="11">
        <f>[16]Julho!$B$16</f>
        <v>25.6875</v>
      </c>
      <c r="N20" s="11">
        <f>[16]Julho!$B$17</f>
        <v>26.287499999999998</v>
      </c>
      <c r="O20" s="11">
        <f>[16]Julho!$B$18</f>
        <v>27.112500000000001</v>
      </c>
      <c r="P20" s="11">
        <f>[16]Julho!$B$19</f>
        <v>25.725000000000005</v>
      </c>
      <c r="Q20" s="11">
        <f>[16]Julho!$B$20</f>
        <v>21.554166666666674</v>
      </c>
      <c r="R20" s="11">
        <f>[16]Julho!$B$21</f>
        <v>23.091666666666669</v>
      </c>
      <c r="S20" s="11">
        <f>[16]Julho!$B$22</f>
        <v>23.820833333333326</v>
      </c>
      <c r="T20" s="11">
        <f>[16]Julho!$B$23</f>
        <v>24.887500000000003</v>
      </c>
      <c r="U20" s="11">
        <f>[16]Julho!$B$24</f>
        <v>24.579166666666666</v>
      </c>
      <c r="V20" s="11">
        <f>[16]Julho!$B$25</f>
        <v>26.254166666666674</v>
      </c>
      <c r="W20" s="11">
        <f>[16]Julho!$B$26</f>
        <v>25.683333333333326</v>
      </c>
      <c r="X20" s="11">
        <f>[16]Julho!$B$27</f>
        <v>27.466666666666669</v>
      </c>
      <c r="Y20" s="11">
        <f>[16]Julho!$B$28</f>
        <v>18.170833333333331</v>
      </c>
      <c r="Z20" s="11">
        <f>[16]Julho!$B$29</f>
        <v>13.783333333333333</v>
      </c>
      <c r="AA20" s="11">
        <f>[16]Julho!$B$30</f>
        <v>14.637500000000001</v>
      </c>
      <c r="AB20" s="11">
        <f>[16]Julho!$B$31</f>
        <v>17.766666666666669</v>
      </c>
      <c r="AC20" s="11">
        <f>[16]Julho!$B$32</f>
        <v>20.479166666666668</v>
      </c>
      <c r="AD20" s="11">
        <f>[16]Julho!$B$33</f>
        <v>23.858333333333334</v>
      </c>
      <c r="AE20" s="11">
        <f>[16]Julho!$B$34</f>
        <v>26.700000000000003</v>
      </c>
      <c r="AF20" s="108">
        <f>[16]Julho!$B$35</f>
        <v>26.466666666666665</v>
      </c>
      <c r="AG20" s="110">
        <f t="shared" si="5"/>
        <v>21.982661290322579</v>
      </c>
      <c r="AH20" s="12" t="s">
        <v>47</v>
      </c>
      <c r="AI20" s="12" t="s">
        <v>47</v>
      </c>
    </row>
    <row r="21" spans="1:38" x14ac:dyDescent="0.2">
      <c r="A21" s="53" t="s">
        <v>43</v>
      </c>
      <c r="B21" s="11">
        <f>[17]Julho!$B$5</f>
        <v>22.166666666666668</v>
      </c>
      <c r="C21" s="11">
        <f>[17]Julho!$B$6</f>
        <v>21.862500000000001</v>
      </c>
      <c r="D21" s="11">
        <f>[17]Julho!$B$7</f>
        <v>21.387500000000003</v>
      </c>
      <c r="E21" s="11">
        <f>[17]Julho!$B$8</f>
        <v>22.279166666666665</v>
      </c>
      <c r="F21" s="11">
        <f>[17]Julho!$B$9</f>
        <v>18.587500000000002</v>
      </c>
      <c r="G21" s="11">
        <f>[17]Julho!$B$10</f>
        <v>12.129166666666665</v>
      </c>
      <c r="H21" s="11">
        <f>[17]Julho!$B$11</f>
        <v>11.725</v>
      </c>
      <c r="I21" s="11">
        <f>[17]Julho!$B$12</f>
        <v>16.037499999999998</v>
      </c>
      <c r="J21" s="11">
        <f>[17]Julho!$B$13</f>
        <v>19.079166666666662</v>
      </c>
      <c r="K21" s="11">
        <f>[17]Julho!$B$14</f>
        <v>20.916666666666668</v>
      </c>
      <c r="L21" s="11">
        <f>[17]Julho!$B$15</f>
        <v>20.662499999999998</v>
      </c>
      <c r="M21" s="11">
        <f>[17]Julho!$B$16</f>
        <v>20.687499999999996</v>
      </c>
      <c r="N21" s="11">
        <f>[17]Julho!$B$17</f>
        <v>21.987500000000001</v>
      </c>
      <c r="O21" s="11">
        <f>[17]Julho!$B$18</f>
        <v>23.100000000000005</v>
      </c>
      <c r="P21" s="11">
        <f>[17]Julho!$B$19</f>
        <v>23.366666666666671</v>
      </c>
      <c r="Q21" s="11">
        <f>[17]Julho!$B$20</f>
        <v>21.299999999999994</v>
      </c>
      <c r="R21" s="11">
        <f>[17]Julho!$B$21</f>
        <v>20.3</v>
      </c>
      <c r="S21" s="11">
        <f>[17]Julho!$B$22</f>
        <v>20.783333333333328</v>
      </c>
      <c r="T21" s="11">
        <f>[17]Julho!$B$23</f>
        <v>22.545833333333334</v>
      </c>
      <c r="U21" s="11">
        <f>[17]Julho!$B$24</f>
        <v>22.529166666666665</v>
      </c>
      <c r="V21" s="11">
        <f>[17]Julho!$B$25</f>
        <v>21.254166666666674</v>
      </c>
      <c r="W21" s="11">
        <f>[17]Julho!$B$26</f>
        <v>21.345833333333331</v>
      </c>
      <c r="X21" s="11">
        <f>[17]Julho!$B$27</f>
        <v>21.787499999999998</v>
      </c>
      <c r="Y21" s="11">
        <f>[17]Julho!$B$28</f>
        <v>22.266666666666666</v>
      </c>
      <c r="Z21" s="11">
        <f>[17]Julho!$B$29</f>
        <v>19.854166666666664</v>
      </c>
      <c r="AA21" s="11">
        <f>[17]Julho!$B$30</f>
        <v>21.120833333333334</v>
      </c>
      <c r="AB21" s="11">
        <f>[17]Julho!$B$31</f>
        <v>21.333333333333332</v>
      </c>
      <c r="AC21" s="11">
        <f>[17]Julho!$B$32</f>
        <v>21.341666666666665</v>
      </c>
      <c r="AD21" s="11">
        <f>[17]Julho!$B$33</f>
        <v>21.3125</v>
      </c>
      <c r="AE21" s="11">
        <f>[17]Julho!$B$34</f>
        <v>22.216666666666665</v>
      </c>
      <c r="AF21" s="108">
        <f>[17]Julho!$B$35</f>
        <v>22.883333333333329</v>
      </c>
      <c r="AG21" s="110">
        <f>AVERAGE(B21:AF21)</f>
        <v>20.650000000000002</v>
      </c>
      <c r="AI21" s="12" t="s">
        <v>47</v>
      </c>
      <c r="AJ21" t="s">
        <v>47</v>
      </c>
      <c r="AK21" t="s">
        <v>47</v>
      </c>
    </row>
    <row r="22" spans="1:38" x14ac:dyDescent="0.2">
      <c r="A22" s="53" t="s">
        <v>6</v>
      </c>
      <c r="B22" s="11">
        <f>[18]Julho!$B$5</f>
        <v>24.295833333333331</v>
      </c>
      <c r="C22" s="11">
        <f>[18]Julho!$B$6</f>
        <v>23.912499999999998</v>
      </c>
      <c r="D22" s="11">
        <f>[18]Julho!$B$7</f>
        <v>23.645833333333332</v>
      </c>
      <c r="E22" s="11">
        <f>[18]Julho!$B$8</f>
        <v>22.854166666666661</v>
      </c>
      <c r="F22" s="11">
        <f>[18]Julho!$B$9</f>
        <v>19.758333333333336</v>
      </c>
      <c r="G22" s="11">
        <f>[18]Julho!$B$10</f>
        <v>15.733333333333334</v>
      </c>
      <c r="H22" s="11">
        <f>[18]Julho!$B$11</f>
        <v>12.954166666666667</v>
      </c>
      <c r="I22" s="11">
        <f>[18]Julho!$B$12</f>
        <v>15.787500000000001</v>
      </c>
      <c r="J22" s="11">
        <f>[18]Julho!$B$13</f>
        <v>18.108333333333331</v>
      </c>
      <c r="K22" s="11">
        <f>[18]Julho!$B$14</f>
        <v>19.991666666666664</v>
      </c>
      <c r="L22" s="11">
        <f>[18]Julho!$B$15</f>
        <v>20.945833333333333</v>
      </c>
      <c r="M22" s="11">
        <f>[18]Julho!$B$16</f>
        <v>20.904166666666665</v>
      </c>
      <c r="N22" s="11">
        <f>[18]Julho!$B$17</f>
        <v>21.629166666666663</v>
      </c>
      <c r="O22" s="11">
        <f>[18]Julho!$B$18</f>
        <v>22.116666666666664</v>
      </c>
      <c r="P22" s="11">
        <f>[18]Julho!$B$19</f>
        <v>23.379166666666666</v>
      </c>
      <c r="Q22" s="11">
        <f>[18]Julho!$B$20</f>
        <v>24.954166666666666</v>
      </c>
      <c r="R22" s="11">
        <f>[18]Julho!$B$21</f>
        <v>23.016666666666662</v>
      </c>
      <c r="S22" s="11">
        <f>[18]Julho!$B$22</f>
        <v>23.487500000000001</v>
      </c>
      <c r="T22" s="11">
        <f>[18]Julho!$B$23</f>
        <v>24.841666666666669</v>
      </c>
      <c r="U22" s="11">
        <f>[18]Julho!$B$24</f>
        <v>27.194444444444443</v>
      </c>
      <c r="V22" s="11">
        <f>[18]Julho!$B$25</f>
        <v>25.317647058823535</v>
      </c>
      <c r="W22" s="11">
        <f>[18]Julho!$B$26</f>
        <v>29.283333333333335</v>
      </c>
      <c r="X22" s="11">
        <f>[18]Julho!$B$27</f>
        <v>29.754545454545461</v>
      </c>
      <c r="Y22" s="11">
        <f>[18]Julho!$B$28</f>
        <v>24.578571428571426</v>
      </c>
      <c r="Z22" s="11">
        <f>[18]Julho!$B$29</f>
        <v>17.788235294117648</v>
      </c>
      <c r="AA22" s="11">
        <f>[18]Julho!$B$30</f>
        <v>21.161538461538463</v>
      </c>
      <c r="AB22" s="11">
        <f>[18]Julho!$B$31</f>
        <v>22.31818181818182</v>
      </c>
      <c r="AC22" s="11">
        <f>[18]Julho!$B$32</f>
        <v>24.209523809523809</v>
      </c>
      <c r="AD22" s="11">
        <f>[18]Julho!$B$33</f>
        <v>28.7</v>
      </c>
      <c r="AE22" s="11">
        <f>[18]Julho!$B$34</f>
        <v>29.809090909090912</v>
      </c>
      <c r="AF22" s="108">
        <f>[18]Julho!$B$35</f>
        <v>30.144444444444446</v>
      </c>
      <c r="AG22" s="110">
        <f t="shared" si="5"/>
        <v>22.98632977817039</v>
      </c>
      <c r="AH22" t="s">
        <v>47</v>
      </c>
      <c r="AK22" t="s">
        <v>47</v>
      </c>
    </row>
    <row r="23" spans="1:38" x14ac:dyDescent="0.2">
      <c r="A23" s="53" t="s">
        <v>7</v>
      </c>
      <c r="B23" s="11">
        <f>[19]Julho!$B$5</f>
        <v>23.787500000000005</v>
      </c>
      <c r="C23" s="11">
        <f>[19]Julho!$B$6</f>
        <v>19.233333333333334</v>
      </c>
      <c r="D23" s="11">
        <f>[19]Julho!$B$7</f>
        <v>19.658333333333339</v>
      </c>
      <c r="E23" s="11">
        <f>[19]Julho!$B$8</f>
        <v>16.650000000000002</v>
      </c>
      <c r="F23" s="11">
        <f>[19]Julho!$B$9</f>
        <v>14.266666666666666</v>
      </c>
      <c r="G23" s="11">
        <f>[19]Julho!$B$10</f>
        <v>7.7541666666666673</v>
      </c>
      <c r="H23" s="11">
        <f>[19]Julho!$B$11</f>
        <v>9.4833333333333361</v>
      </c>
      <c r="I23" s="11">
        <f>[19]Julho!$B$12</f>
        <v>14.254166666666668</v>
      </c>
      <c r="J23" s="11">
        <f>[19]Julho!$B$13</f>
        <v>17.858333333333334</v>
      </c>
      <c r="K23" s="11">
        <f>[19]Julho!$B$14</f>
        <v>20.337499999999999</v>
      </c>
      <c r="L23" s="11">
        <f>[19]Julho!$B$15</f>
        <v>21.5</v>
      </c>
      <c r="M23" s="11">
        <f>[19]Julho!$B$16</f>
        <v>21.487499999999997</v>
      </c>
      <c r="N23" s="11">
        <f>[19]Julho!$B$17</f>
        <v>22.925000000000001</v>
      </c>
      <c r="O23" s="11">
        <f>[19]Julho!$B$18</f>
        <v>23.941666666666663</v>
      </c>
      <c r="P23" s="11">
        <f>[19]Julho!$B$19</f>
        <v>19.726086956521737</v>
      </c>
      <c r="Q23" s="11">
        <f>[19]Julho!$B$20</f>
        <v>19.309090909090909</v>
      </c>
      <c r="R23" s="11">
        <f>[19]Julho!$B$21</f>
        <v>15.4375</v>
      </c>
      <c r="S23" s="11">
        <f>[19]Julho!$B$22</f>
        <v>15.725</v>
      </c>
      <c r="T23" s="11">
        <f>[19]Julho!$B$23</f>
        <v>18.600000000000005</v>
      </c>
      <c r="U23" s="11">
        <f>[19]Julho!$B$24</f>
        <v>21.041666666666671</v>
      </c>
      <c r="V23" s="11">
        <f>[19]Julho!$B$25</f>
        <v>22.191666666666674</v>
      </c>
      <c r="W23" s="11">
        <f>[19]Julho!$B$26</f>
        <v>21.408333333333331</v>
      </c>
      <c r="X23" s="11">
        <f>[19]Julho!$B$27</f>
        <v>23.916666666666661</v>
      </c>
      <c r="Y23" s="11">
        <f>[19]Julho!$B$28</f>
        <v>19.241666666666664</v>
      </c>
      <c r="Z23" s="11">
        <f>[19]Julho!$B$29</f>
        <v>14.816666666666668</v>
      </c>
      <c r="AA23" s="11">
        <f>[19]Julho!$B$30</f>
        <v>13.024999999999999</v>
      </c>
      <c r="AB23" s="11">
        <f>[19]Julho!$B$31</f>
        <v>14.20833333333333</v>
      </c>
      <c r="AC23" s="11">
        <f>[19]Julho!$B$32</f>
        <v>16.883333333333336</v>
      </c>
      <c r="AD23" s="11">
        <f>[19]Julho!$B$33</f>
        <v>22.670833333333334</v>
      </c>
      <c r="AE23" s="11">
        <f>[19]Julho!$B$34</f>
        <v>24.05</v>
      </c>
      <c r="AF23" s="108">
        <f>[19]Julho!$B$35</f>
        <v>22.908333333333335</v>
      </c>
      <c r="AG23" s="110">
        <f>AVERAGE(B23:AF23)</f>
        <v>18.654763802116534</v>
      </c>
      <c r="AI23" t="s">
        <v>47</v>
      </c>
      <c r="AK23" t="s">
        <v>47</v>
      </c>
      <c r="AL23" t="s">
        <v>47</v>
      </c>
    </row>
    <row r="24" spans="1:38" x14ac:dyDescent="0.2">
      <c r="A24" s="53" t="s">
        <v>169</v>
      </c>
      <c r="B24" s="11" t="str">
        <f>[20]Julho!$B$5</f>
        <v>*</v>
      </c>
      <c r="C24" s="11" t="str">
        <f>[20]Julho!$B$6</f>
        <v>*</v>
      </c>
      <c r="D24" s="11" t="str">
        <f>[20]Julho!$B$7</f>
        <v>*</v>
      </c>
      <c r="E24" s="11" t="str">
        <f>[20]Julho!$B$8</f>
        <v>*</v>
      </c>
      <c r="F24" s="11" t="str">
        <f>[20]Julho!$B$9</f>
        <v>*</v>
      </c>
      <c r="G24" s="11" t="str">
        <f>[20]Julho!$B$10</f>
        <v>*</v>
      </c>
      <c r="H24" s="11" t="str">
        <f>[20]Julho!$B$11</f>
        <v>*</v>
      </c>
      <c r="I24" s="11" t="str">
        <f>[20]Julho!$B$12</f>
        <v>*</v>
      </c>
      <c r="J24" s="11" t="str">
        <f>[20]Julho!$B$13</f>
        <v>*</v>
      </c>
      <c r="K24" s="11" t="str">
        <f>[20]Julho!$B$14</f>
        <v>*</v>
      </c>
      <c r="L24" s="11" t="str">
        <f>[20]Julho!$B$15</f>
        <v>*</v>
      </c>
      <c r="M24" s="11" t="str">
        <f>[20]Julho!$B$16</f>
        <v>*</v>
      </c>
      <c r="N24" s="11" t="str">
        <f>[20]Julho!$B$17</f>
        <v>*</v>
      </c>
      <c r="O24" s="11" t="str">
        <f>[20]Julho!$B$18</f>
        <v>*</v>
      </c>
      <c r="P24" s="11" t="str">
        <f>[20]Julho!$B$19</f>
        <v>*</v>
      </c>
      <c r="Q24" s="11" t="str">
        <f>[20]Julho!$B$20</f>
        <v>*</v>
      </c>
      <c r="R24" s="11" t="str">
        <f>[20]Julho!$B$21</f>
        <v>*</v>
      </c>
      <c r="S24" s="11" t="str">
        <f>[20]Julho!$B$22</f>
        <v>*</v>
      </c>
      <c r="T24" s="11" t="str">
        <f>[20]Julho!$B$23</f>
        <v>*</v>
      </c>
      <c r="U24" s="11" t="str">
        <f>[20]Julho!$B$24</f>
        <v>*</v>
      </c>
      <c r="V24" s="11" t="str">
        <f>[20]Julho!$B$25</f>
        <v>*</v>
      </c>
      <c r="W24" s="11" t="str">
        <f>[20]Julho!$B$26</f>
        <v>*</v>
      </c>
      <c r="X24" s="11" t="str">
        <f>[20]Julho!$B$27</f>
        <v>*</v>
      </c>
      <c r="Y24" s="11" t="str">
        <f>[20]Julho!$B$28</f>
        <v>*</v>
      </c>
      <c r="Z24" s="11" t="str">
        <f>[20]Julho!$B$29</f>
        <v>*</v>
      </c>
      <c r="AA24" s="11" t="str">
        <f>[20]Julho!$B$30</f>
        <v>*</v>
      </c>
      <c r="AB24" s="11" t="str">
        <f>[20]Julho!$B$31</f>
        <v>*</v>
      </c>
      <c r="AC24" s="11" t="str">
        <f>[20]Julho!$B$32</f>
        <v>*</v>
      </c>
      <c r="AD24" s="11" t="str">
        <f>[20]Julho!$B$33</f>
        <v>*</v>
      </c>
      <c r="AE24" s="11" t="str">
        <f>[20]Julho!$B$34</f>
        <v>*</v>
      </c>
      <c r="AF24" s="108" t="str">
        <f>[20]Julho!$B$35</f>
        <v>*</v>
      </c>
      <c r="AG24" s="112" t="s">
        <v>224</v>
      </c>
      <c r="AI24" s="12" t="s">
        <v>47</v>
      </c>
      <c r="AJ24" t="s">
        <v>47</v>
      </c>
      <c r="AK24" t="s">
        <v>47</v>
      </c>
    </row>
    <row r="25" spans="1:38" x14ac:dyDescent="0.2">
      <c r="A25" s="53" t="s">
        <v>170</v>
      </c>
      <c r="B25" s="11">
        <f>[21]Julho!$B$5</f>
        <v>20.262500000000003</v>
      </c>
      <c r="C25" s="11">
        <f>[21]Julho!$B$6</f>
        <v>22.033333333333331</v>
      </c>
      <c r="D25" s="11">
        <f>[21]Julho!$B$7</f>
        <v>18.246153846153845</v>
      </c>
      <c r="E25" s="11">
        <f>[21]Julho!$B$8</f>
        <v>18.649999999999995</v>
      </c>
      <c r="F25" s="11">
        <f>[21]Julho!$B$9</f>
        <v>13.293333333333331</v>
      </c>
      <c r="G25" s="11">
        <f>[21]Julho!$B$10</f>
        <v>9.7799999999999994</v>
      </c>
      <c r="H25" s="11">
        <f>[21]Julho!$B$11</f>
        <v>12.528571428571428</v>
      </c>
      <c r="I25" s="11">
        <f>[21]Julho!$B$12</f>
        <v>16.221428571428568</v>
      </c>
      <c r="J25" s="11">
        <f>[21]Julho!$B$13</f>
        <v>20.350000000000001</v>
      </c>
      <c r="K25" s="11">
        <f>[21]Julho!$B$14</f>
        <v>21.4</v>
      </c>
      <c r="L25" s="11">
        <f>[21]Julho!$B$15</f>
        <v>23.546666666666667</v>
      </c>
      <c r="M25" s="11">
        <f>[21]Julho!$B$16</f>
        <v>24.142857142857142</v>
      </c>
      <c r="N25" s="11">
        <f>[21]Julho!$B$17</f>
        <v>25.193333333333332</v>
      </c>
      <c r="O25" s="11">
        <f>[21]Julho!$B$18</f>
        <v>27.02</v>
      </c>
      <c r="P25" s="11">
        <f>[21]Julho!$B$19</f>
        <v>19.233333333333334</v>
      </c>
      <c r="Q25" s="11">
        <f>[21]Julho!$B$20</f>
        <v>17.899999999999999</v>
      </c>
      <c r="R25" s="11">
        <f>[21]Julho!$B$21</f>
        <v>17.3</v>
      </c>
      <c r="S25" s="11">
        <f>[21]Julho!$B$22</f>
        <v>17.028571428571428</v>
      </c>
      <c r="T25" s="11">
        <f>[21]Julho!$B$23</f>
        <v>18.430769230769233</v>
      </c>
      <c r="U25" s="11">
        <f>[21]Julho!$B$24</f>
        <v>25.046153846153853</v>
      </c>
      <c r="V25" s="11">
        <f>[21]Julho!$B$25</f>
        <v>24.726666666666667</v>
      </c>
      <c r="W25" s="11">
        <f>[21]Julho!$B$26</f>
        <v>25.99285714285714</v>
      </c>
      <c r="X25" s="11">
        <f>[21]Julho!$B$27</f>
        <v>27.286666666666665</v>
      </c>
      <c r="Y25" s="11">
        <f>[21]Julho!$B$28</f>
        <v>18.664285714285715</v>
      </c>
      <c r="Z25" s="11">
        <f>[21]Julho!$B$29</f>
        <v>15.946153846153846</v>
      </c>
      <c r="AA25" s="11">
        <f>[21]Julho!$B$30</f>
        <v>13.085714285714285</v>
      </c>
      <c r="AB25" s="11">
        <f>[21]Julho!$B$31</f>
        <v>13.758333333333335</v>
      </c>
      <c r="AC25" s="11">
        <f>[21]Julho!$B$32</f>
        <v>19.199999999999996</v>
      </c>
      <c r="AD25" s="11">
        <f>[21]Julho!$B$33</f>
        <v>24.126666666666669</v>
      </c>
      <c r="AE25" s="11">
        <f>[21]Julho!$B$34</f>
        <v>24.0625</v>
      </c>
      <c r="AF25" s="108">
        <f>[21]Julho!$B$35</f>
        <v>24.250000000000004</v>
      </c>
      <c r="AG25" s="109">
        <f t="shared" ref="AG25:AG26" si="6">AVERAGE(B25:AF25)</f>
        <v>19.9582854779629</v>
      </c>
      <c r="AH25" s="12" t="s">
        <v>47</v>
      </c>
      <c r="AI25" s="12" t="s">
        <v>47</v>
      </c>
      <c r="AJ25" t="s">
        <v>47</v>
      </c>
    </row>
    <row r="26" spans="1:38" x14ac:dyDescent="0.2">
      <c r="A26" s="53" t="s">
        <v>171</v>
      </c>
      <c r="B26" s="11">
        <f>[22]Julho!$B$5</f>
        <v>26.350000000000005</v>
      </c>
      <c r="C26" s="11">
        <f>[22]Julho!$B$6</f>
        <v>21.130769230769225</v>
      </c>
      <c r="D26" s="11">
        <f>[22]Julho!$B$7</f>
        <v>22.041666666666668</v>
      </c>
      <c r="E26" s="11">
        <f>[22]Julho!$B$8</f>
        <v>17.472727272727269</v>
      </c>
      <c r="F26" s="11">
        <f>[22]Julho!$B$9</f>
        <v>15.338461538461541</v>
      </c>
      <c r="G26" s="11">
        <f>[22]Julho!$B$10</f>
        <v>11.657142857142855</v>
      </c>
      <c r="H26" s="11">
        <f>[22]Julho!$B$11</f>
        <v>14.915384615384616</v>
      </c>
      <c r="I26" s="11">
        <f>[22]Julho!$B$12</f>
        <v>17.353846153846153</v>
      </c>
      <c r="J26" s="11">
        <f>[22]Julho!$B$13</f>
        <v>21.553846153846152</v>
      </c>
      <c r="K26" s="11">
        <f>[22]Julho!$B$14</f>
        <v>23.907692307692312</v>
      </c>
      <c r="L26" s="11">
        <f>[22]Julho!$B$15</f>
        <v>24.884615384615383</v>
      </c>
      <c r="M26" s="11">
        <f>[22]Julho!$B$16</f>
        <v>24.923076923076923</v>
      </c>
      <c r="N26" s="11">
        <f>[22]Julho!$B$17</f>
        <v>26.515384615384615</v>
      </c>
      <c r="O26" s="11">
        <f>[22]Julho!$B$18</f>
        <v>26.430769230769233</v>
      </c>
      <c r="P26" s="11">
        <f>[22]Julho!$B$19</f>
        <v>20.141666666666666</v>
      </c>
      <c r="Q26" s="11">
        <f>[22]Julho!$B$20</f>
        <v>20.430769230769229</v>
      </c>
      <c r="R26" s="11">
        <f>[22]Julho!$B$21</f>
        <v>20.100000000000001</v>
      </c>
      <c r="S26" s="11">
        <f>[22]Julho!$B$22</f>
        <v>18.691666666666666</v>
      </c>
      <c r="T26" s="11">
        <f>[22]Julho!$B$23</f>
        <v>22.141666666666666</v>
      </c>
      <c r="U26" s="11">
        <f>[22]Julho!$B$24</f>
        <v>25.5</v>
      </c>
      <c r="V26" s="11">
        <f>[22]Julho!$B$25</f>
        <v>25.815384615384616</v>
      </c>
      <c r="W26" s="11">
        <f>[22]Julho!$B$26</f>
        <v>24.599999999999998</v>
      </c>
      <c r="X26" s="11">
        <f>[22]Julho!$B$27</f>
        <v>27.585714285714285</v>
      </c>
      <c r="Y26" s="11">
        <f>[22]Julho!$B$28</f>
        <v>21.157142857142855</v>
      </c>
      <c r="Z26" s="11">
        <f>[22]Julho!$B$29</f>
        <v>18.257142857142856</v>
      </c>
      <c r="AA26" s="11">
        <f>[22]Julho!$B$30</f>
        <v>17.191666666666666</v>
      </c>
      <c r="AB26" s="11">
        <f>[22]Julho!$B$31</f>
        <v>18.293749999999999</v>
      </c>
      <c r="AC26" s="11">
        <f>[22]Julho!$B$32</f>
        <v>22.38571428571429</v>
      </c>
      <c r="AD26" s="11">
        <f>[22]Julho!$B$33</f>
        <v>25.078571428571433</v>
      </c>
      <c r="AE26" s="11">
        <f>[22]Julho!$B$34</f>
        <v>26.721428571428572</v>
      </c>
      <c r="AF26" s="108">
        <f>[22]Julho!$B$35</f>
        <v>26.214285714285715</v>
      </c>
      <c r="AG26" s="109">
        <f t="shared" si="6"/>
        <v>21.767159789135594</v>
      </c>
      <c r="AI26" s="12" t="s">
        <v>47</v>
      </c>
      <c r="AJ26" t="s">
        <v>47</v>
      </c>
      <c r="AK26" t="s">
        <v>47</v>
      </c>
    </row>
    <row r="27" spans="1:38" x14ac:dyDescent="0.2">
      <c r="A27" s="53" t="s">
        <v>8</v>
      </c>
      <c r="B27" s="11">
        <f>[23]Julho!$B$5</f>
        <v>20.937500000000004</v>
      </c>
      <c r="C27" s="11">
        <f>[23]Julho!$B$6</f>
        <v>19.425000000000001</v>
      </c>
      <c r="D27" s="11">
        <f>[23]Julho!$B$7</f>
        <v>18.658333333333331</v>
      </c>
      <c r="E27" s="11">
        <f>[23]Julho!$B$8</f>
        <v>16.987500000000001</v>
      </c>
      <c r="F27" s="11">
        <f>[23]Julho!$B$9</f>
        <v>12.870833333333335</v>
      </c>
      <c r="G27" s="11">
        <f>[23]Julho!$B$10</f>
        <v>9.3777777777777764</v>
      </c>
      <c r="H27" s="11">
        <f>[23]Julho!$B$11</f>
        <v>12.029411764705882</v>
      </c>
      <c r="I27" s="11">
        <f>[23]Julho!$B$12</f>
        <v>12.600000000000001</v>
      </c>
      <c r="J27" s="11">
        <f>[23]Julho!$B$13</f>
        <v>16.041666666666664</v>
      </c>
      <c r="K27" s="11">
        <f>[23]Julho!$B$14</f>
        <v>18.462499999999995</v>
      </c>
      <c r="L27" s="11">
        <f>[23]Julho!$B$15</f>
        <v>20.070833333333333</v>
      </c>
      <c r="M27" s="11">
        <f>[23]Julho!$B$16</f>
        <v>20.841666666666669</v>
      </c>
      <c r="N27" s="11">
        <f>[23]Julho!$B$17</f>
        <v>22.154166666666669</v>
      </c>
      <c r="O27" s="11">
        <f>[23]Julho!$B$18</f>
        <v>23.783333333333331</v>
      </c>
      <c r="P27" s="11">
        <f>[23]Julho!$B$19</f>
        <v>19.345833333333331</v>
      </c>
      <c r="Q27" s="11">
        <f>[23]Julho!$B$20</f>
        <v>17.095833333333331</v>
      </c>
      <c r="R27" s="11">
        <f>[23]Julho!$B$21</f>
        <v>13.720833333333331</v>
      </c>
      <c r="S27" s="11">
        <f>[23]Julho!$B$22</f>
        <v>14.795833333333334</v>
      </c>
      <c r="T27" s="11">
        <f>[23]Julho!$B$23</f>
        <v>17.020833333333332</v>
      </c>
      <c r="U27" s="11">
        <f>[23]Julho!$B$24</f>
        <v>20.587500000000002</v>
      </c>
      <c r="V27" s="11">
        <f>[23]Julho!$B$25</f>
        <v>21.016666666666662</v>
      </c>
      <c r="W27" s="11">
        <f>[23]Julho!$B$26</f>
        <v>22.112500000000001</v>
      </c>
      <c r="X27" s="11">
        <f>[23]Julho!$B$27</f>
        <v>23.554166666666664</v>
      </c>
      <c r="Y27" s="11">
        <f>[23]Julho!$B$28</f>
        <v>19.824999999999999</v>
      </c>
      <c r="Z27" s="11">
        <f>[23]Julho!$B$29</f>
        <v>15.445833333333335</v>
      </c>
      <c r="AA27" s="11">
        <f>[23]Julho!$B$30</f>
        <v>13.5375</v>
      </c>
      <c r="AB27" s="11">
        <f>[23]Julho!$B$31</f>
        <v>13</v>
      </c>
      <c r="AC27" s="11">
        <f>[23]Julho!$B$32</f>
        <v>15.033333333333331</v>
      </c>
      <c r="AD27" s="11">
        <f>[23]Julho!$B$33</f>
        <v>21.824999999999999</v>
      </c>
      <c r="AE27" s="11">
        <f>[23]Julho!$B$34</f>
        <v>21.733333333333334</v>
      </c>
      <c r="AF27" s="108">
        <f>[23]Julho!$B$35</f>
        <v>21.775000000000002</v>
      </c>
      <c r="AG27" s="110">
        <f t="shared" ref="AG27" si="7">AVERAGE(B27:AF27)</f>
        <v>17.924694286316679</v>
      </c>
      <c r="AJ27" t="s">
        <v>47</v>
      </c>
      <c r="AK27" t="s">
        <v>47</v>
      </c>
    </row>
    <row r="28" spans="1:38" x14ac:dyDescent="0.2">
      <c r="A28" s="53" t="s">
        <v>9</v>
      </c>
      <c r="B28" s="11">
        <f>[24]Julho!$B$5</f>
        <v>24.458333333333339</v>
      </c>
      <c r="C28" s="11">
        <f>[24]Julho!$B$6</f>
        <v>20.345833333333328</v>
      </c>
      <c r="D28" s="11">
        <f>[24]Julho!$B$7</f>
        <v>20.795833333333338</v>
      </c>
      <c r="E28" s="11">
        <f>[24]Julho!$B$8</f>
        <v>17.720833333333335</v>
      </c>
      <c r="F28" s="11">
        <f>[24]Julho!$B$9</f>
        <v>14.183333333333332</v>
      </c>
      <c r="G28" s="11">
        <f>[24]Julho!$B$10</f>
        <v>9.2166666666666668</v>
      </c>
      <c r="H28" s="11">
        <f>[24]Julho!$B$11</f>
        <v>11.145833333333334</v>
      </c>
      <c r="I28" s="11">
        <f>[24]Julho!$B$12</f>
        <v>14.200000000000001</v>
      </c>
      <c r="J28" s="11">
        <f>[24]Julho!$B$13</f>
        <v>17.662500000000001</v>
      </c>
      <c r="K28" s="11">
        <f>[24]Julho!$B$14</f>
        <v>20.579166666666662</v>
      </c>
      <c r="L28" s="11">
        <f>[24]Julho!$B$15</f>
        <v>21.570833333333336</v>
      </c>
      <c r="M28" s="11">
        <f>[24]Julho!$B$16</f>
        <v>21.600000000000005</v>
      </c>
      <c r="N28" s="11">
        <f>[24]Julho!$B$17</f>
        <v>22.774999999999991</v>
      </c>
      <c r="O28" s="11">
        <f>[24]Julho!$B$18</f>
        <v>23.579166666666669</v>
      </c>
      <c r="P28" s="11">
        <f>[24]Julho!$B$19</f>
        <v>20.395833333333332</v>
      </c>
      <c r="Q28" s="11">
        <f>[24]Julho!$B$20</f>
        <v>18.804166666666674</v>
      </c>
      <c r="R28" s="11">
        <f>[24]Julho!$B$21</f>
        <v>16.104166666666668</v>
      </c>
      <c r="S28" s="11">
        <f>[24]Julho!$B$22</f>
        <v>16.287500000000001</v>
      </c>
      <c r="T28" s="11">
        <f>[24]Julho!$B$23</f>
        <v>19.474999999999998</v>
      </c>
      <c r="U28" s="11">
        <f>[24]Julho!$B$24</f>
        <v>21.620833333333326</v>
      </c>
      <c r="V28" s="11">
        <f>[24]Julho!$B$25</f>
        <v>22.345833333333331</v>
      </c>
      <c r="W28" s="11">
        <f>[24]Julho!$B$26</f>
        <v>21.862500000000001</v>
      </c>
      <c r="X28" s="11">
        <f>[24]Julho!$B$27</f>
        <v>23.724999999999998</v>
      </c>
      <c r="Y28" s="11">
        <f>[24]Julho!$B$28</f>
        <v>23.154166666666669</v>
      </c>
      <c r="Z28" s="11">
        <f>[24]Julho!$B$29</f>
        <v>17.241666666666671</v>
      </c>
      <c r="AA28" s="11">
        <f>[24]Julho!$B$30</f>
        <v>15.954166666666671</v>
      </c>
      <c r="AB28" s="11">
        <f>[24]Julho!$B$31</f>
        <v>15.6875</v>
      </c>
      <c r="AC28" s="11">
        <f>[24]Julho!$B$32</f>
        <v>18.137499999999999</v>
      </c>
      <c r="AD28" s="11">
        <f>[24]Julho!$B$33</f>
        <v>22.604166666666671</v>
      </c>
      <c r="AE28" s="11">
        <f>[24]Julho!$B$34</f>
        <v>22.679166666666664</v>
      </c>
      <c r="AF28" s="108">
        <f>[24]Julho!$B$35</f>
        <v>23.270833333333332</v>
      </c>
      <c r="AG28" s="110">
        <f t="shared" ref="AG28:AG33" si="8">AVERAGE(B28:AF28)</f>
        <v>19.328494623655917</v>
      </c>
      <c r="AH28" t="s">
        <v>47</v>
      </c>
      <c r="AJ28" t="s">
        <v>47</v>
      </c>
      <c r="AK28" t="s">
        <v>47</v>
      </c>
    </row>
    <row r="29" spans="1:38" x14ac:dyDescent="0.2">
      <c r="A29" s="53" t="s">
        <v>42</v>
      </c>
      <c r="B29" s="11">
        <f>[25]Julho!$B$5</f>
        <v>21.416666666666661</v>
      </c>
      <c r="C29" s="11">
        <f>[25]Julho!$B$6</f>
        <v>20.133333333333336</v>
      </c>
      <c r="D29" s="11">
        <f>[25]Julho!$B$7</f>
        <v>20.595833333333335</v>
      </c>
      <c r="E29" s="11">
        <f>[25]Julho!$B$8</f>
        <v>17.970833333333335</v>
      </c>
      <c r="F29" s="11">
        <f>[25]Julho!$B$9</f>
        <v>15.1625</v>
      </c>
      <c r="G29" s="11">
        <f>[25]Julho!$B$10</f>
        <v>10.495833333333332</v>
      </c>
      <c r="H29" s="11">
        <f>[25]Julho!$B$11</f>
        <v>10.429166666666665</v>
      </c>
      <c r="I29" s="11">
        <f>[25]Julho!$B$12</f>
        <v>14.145833333333336</v>
      </c>
      <c r="J29" s="11">
        <f>[25]Julho!$B$13</f>
        <v>17.629166666666666</v>
      </c>
      <c r="K29" s="11">
        <f>[25]Julho!$B$14</f>
        <v>18.658333333333335</v>
      </c>
      <c r="L29" s="11">
        <f>[25]Julho!$B$15</f>
        <v>20.3125</v>
      </c>
      <c r="M29" s="11">
        <f>[25]Julho!$B$16</f>
        <v>21.479166666666675</v>
      </c>
      <c r="N29" s="11">
        <f>[25]Julho!$B$17</f>
        <v>21.650000000000002</v>
      </c>
      <c r="O29" s="11">
        <f>[25]Julho!$B$18</f>
        <v>22.679166666666671</v>
      </c>
      <c r="P29" s="11">
        <f>[25]Julho!$B$19</f>
        <v>20.220833333333335</v>
      </c>
      <c r="Q29" s="11">
        <f>[25]Julho!$B$20</f>
        <v>20.129166666666666</v>
      </c>
      <c r="R29" s="11">
        <f>[25]Julho!$B$21</f>
        <v>18.366666666666671</v>
      </c>
      <c r="S29" s="11">
        <f>[25]Julho!$B$22</f>
        <v>19.612500000000001</v>
      </c>
      <c r="T29" s="11">
        <f>[25]Julho!$B$23</f>
        <v>18.575000000000003</v>
      </c>
      <c r="U29" s="11">
        <f>[25]Julho!$B$24</f>
        <v>20.720833333333335</v>
      </c>
      <c r="V29" s="11">
        <f>[25]Julho!$B$25</f>
        <v>24.624999999999996</v>
      </c>
      <c r="W29" s="11">
        <f>[25]Julho!$B$26</f>
        <v>23.625</v>
      </c>
      <c r="X29" s="11">
        <f>[25]Julho!$B$27</f>
        <v>24.241666666666671</v>
      </c>
      <c r="Y29" s="11">
        <f>[25]Julho!$B$28</f>
        <v>16.216666666666665</v>
      </c>
      <c r="Z29" s="11">
        <f>[25]Julho!$B$29</f>
        <v>12.391666666666664</v>
      </c>
      <c r="AA29" s="11">
        <f>[25]Julho!$B$30</f>
        <v>12.841666666666669</v>
      </c>
      <c r="AB29" s="11">
        <f>[25]Julho!$B$31</f>
        <v>14.925000000000004</v>
      </c>
      <c r="AC29" s="11">
        <f>[25]Julho!$B$32</f>
        <v>17.941666666666666</v>
      </c>
      <c r="AD29" s="11">
        <f>[25]Julho!$B$33</f>
        <v>21.108333333333331</v>
      </c>
      <c r="AE29" s="11">
        <f>[25]Julho!$B$34</f>
        <v>22.391666666666669</v>
      </c>
      <c r="AF29" s="108">
        <f>[25]Julho!$B$35</f>
        <v>22.575000000000003</v>
      </c>
      <c r="AG29" s="110">
        <f t="shared" si="8"/>
        <v>18.815053763440865</v>
      </c>
      <c r="AI29" s="12" t="s">
        <v>47</v>
      </c>
    </row>
    <row r="30" spans="1:38" x14ac:dyDescent="0.2">
      <c r="A30" s="53" t="s">
        <v>10</v>
      </c>
      <c r="B30" s="11">
        <f>[26]Julho!$B$5</f>
        <v>21.650000000000002</v>
      </c>
      <c r="C30" s="11">
        <f>[26]Julho!$B$6</f>
        <v>19.887500000000003</v>
      </c>
      <c r="D30" s="11">
        <f>[26]Julho!$B$7</f>
        <v>19.779166666666665</v>
      </c>
      <c r="E30" s="11">
        <f>[26]Julho!$B$8</f>
        <v>16.387499999999999</v>
      </c>
      <c r="F30" s="11">
        <f>[26]Julho!$B$9</f>
        <v>13.283333333333333</v>
      </c>
      <c r="G30" s="11">
        <f>[26]Julho!$B$10</f>
        <v>8.1833333333333318</v>
      </c>
      <c r="H30" s="11">
        <f>[26]Julho!$B$11</f>
        <v>9.1750000000000007</v>
      </c>
      <c r="I30" s="11">
        <f>[26]Julho!$B$12</f>
        <v>13.1</v>
      </c>
      <c r="J30" s="11">
        <f>[26]Julho!$B$13</f>
        <v>16.224999999999998</v>
      </c>
      <c r="K30" s="11">
        <f>[26]Julho!$B$14</f>
        <v>19.483333333333327</v>
      </c>
      <c r="L30" s="11">
        <f>[26]Julho!$B$15</f>
        <v>20.516666666666662</v>
      </c>
      <c r="M30" s="11">
        <f>[26]Julho!$B$16</f>
        <v>21.004166666666666</v>
      </c>
      <c r="N30" s="11">
        <f>[26]Julho!$B$17</f>
        <v>23.058333333333334</v>
      </c>
      <c r="O30" s="11">
        <f>[26]Julho!$B$18</f>
        <v>23.641666666666666</v>
      </c>
      <c r="P30" s="11">
        <f>[26]Julho!$B$19</f>
        <v>18.962499999999999</v>
      </c>
      <c r="Q30" s="11">
        <f>[26]Julho!$B$20</f>
        <v>17.804166666666664</v>
      </c>
      <c r="R30" s="11">
        <f>[26]Julho!$B$21</f>
        <v>13.70833333333333</v>
      </c>
      <c r="S30" s="11">
        <f>[26]Julho!$B$22</f>
        <v>15.762500000000001</v>
      </c>
      <c r="T30" s="11">
        <f>[26]Julho!$B$23</f>
        <v>17.708333333333332</v>
      </c>
      <c r="U30" s="11">
        <f>[26]Julho!$B$24</f>
        <v>20.754166666666666</v>
      </c>
      <c r="V30" s="11">
        <f>[26]Julho!$B$25</f>
        <v>22.691666666666663</v>
      </c>
      <c r="W30" s="11">
        <f>[26]Julho!$B$26</f>
        <v>22.891666666666669</v>
      </c>
      <c r="X30" s="11">
        <f>[26]Julho!$B$27</f>
        <v>24.820833333333326</v>
      </c>
      <c r="Y30" s="11">
        <f>[26]Julho!$B$28</f>
        <v>19.091666666666672</v>
      </c>
      <c r="Z30" s="11">
        <f>[26]Julho!$B$29</f>
        <v>15.133333333333331</v>
      </c>
      <c r="AA30" s="11">
        <f>[26]Julho!$B$30</f>
        <v>13.024999999999997</v>
      </c>
      <c r="AB30" s="11">
        <f>[26]Julho!$B$31</f>
        <v>13.770833333333336</v>
      </c>
      <c r="AC30" s="11">
        <f>[26]Julho!$B$32</f>
        <v>15.666666666666664</v>
      </c>
      <c r="AD30" s="11">
        <f>[26]Julho!$B$33</f>
        <v>22.354166666666668</v>
      </c>
      <c r="AE30" s="11">
        <f>[26]Julho!$B$34</f>
        <v>21.866666666666664</v>
      </c>
      <c r="AF30" s="108">
        <f>[26]Julho!$B$35</f>
        <v>21.783333333333331</v>
      </c>
      <c r="AG30" s="110">
        <f t="shared" si="8"/>
        <v>18.166801075268815</v>
      </c>
      <c r="AK30" t="s">
        <v>47</v>
      </c>
      <c r="AL30" t="s">
        <v>47</v>
      </c>
    </row>
    <row r="31" spans="1:38" x14ac:dyDescent="0.2">
      <c r="A31" s="53" t="s">
        <v>172</v>
      </c>
      <c r="B31" s="11">
        <f>[27]Julho!$B$5</f>
        <v>21.616666666666671</v>
      </c>
      <c r="C31" s="11">
        <f>[27]Julho!$B$6</f>
        <v>19.195833333333333</v>
      </c>
      <c r="D31" s="11">
        <f>[27]Julho!$B$7</f>
        <v>18.687499999999996</v>
      </c>
      <c r="E31" s="11">
        <f>[27]Julho!$B$8</f>
        <v>15.045833333333333</v>
      </c>
      <c r="F31" s="11">
        <f>[27]Julho!$B$9</f>
        <v>11.975</v>
      </c>
      <c r="G31" s="11">
        <f>[27]Julho!$B$10</f>
        <v>6.9958333333333327</v>
      </c>
      <c r="H31" s="11">
        <f>[27]Julho!$B$11</f>
        <v>8.9499999999999993</v>
      </c>
      <c r="I31" s="11">
        <f>[27]Julho!$B$12</f>
        <v>12.195652173913047</v>
      </c>
      <c r="J31" s="11">
        <f>[27]Julho!$B$13</f>
        <v>15.412499999999996</v>
      </c>
      <c r="K31" s="11">
        <f>[27]Julho!$B$14</f>
        <v>17.458333333333332</v>
      </c>
      <c r="L31" s="11">
        <f>[27]Julho!$B$15</f>
        <v>18.608333333333331</v>
      </c>
      <c r="M31" s="11">
        <f>[27]Julho!$B$16</f>
        <v>18.887499999999999</v>
      </c>
      <c r="N31" s="11">
        <f>[27]Julho!$B$17</f>
        <v>20.379166666666666</v>
      </c>
      <c r="O31" s="11">
        <f>[27]Julho!$B$18</f>
        <v>21.491666666666671</v>
      </c>
      <c r="P31" s="11">
        <f>[27]Julho!$B$19</f>
        <v>18.149999999999995</v>
      </c>
      <c r="Q31" s="11">
        <f>[27]Julho!$B$20</f>
        <v>16.641666666666669</v>
      </c>
      <c r="R31" s="11">
        <f>[27]Julho!$B$21</f>
        <v>18.740000000000002</v>
      </c>
      <c r="S31" s="11">
        <f>[27]Julho!$B$22</f>
        <v>14.924999999999999</v>
      </c>
      <c r="T31" s="11">
        <f>[27]Julho!$B$23</f>
        <v>17.099999999999998</v>
      </c>
      <c r="U31" s="11">
        <f>[27]Julho!$B$24</f>
        <v>19.379166666666666</v>
      </c>
      <c r="V31" s="11">
        <f>[27]Julho!$B$25</f>
        <v>20.95</v>
      </c>
      <c r="W31" s="11">
        <f>[27]Julho!$B$26</f>
        <v>21.591666666666669</v>
      </c>
      <c r="X31" s="11">
        <f>[27]Julho!$B$27</f>
        <v>22.400000000000006</v>
      </c>
      <c r="Y31" s="11">
        <f>[27]Julho!$B$28</f>
        <v>16.766666666666666</v>
      </c>
      <c r="Z31" s="11">
        <f>[27]Julho!$B$29</f>
        <v>13.887500000000001</v>
      </c>
      <c r="AA31" s="11">
        <f>[27]Julho!$B$30</f>
        <v>11.724999999999996</v>
      </c>
      <c r="AB31" s="11">
        <f>[27]Julho!$B$31</f>
        <v>13.091666666666669</v>
      </c>
      <c r="AC31" s="11">
        <f>[27]Julho!$B$32</f>
        <v>15.25</v>
      </c>
      <c r="AD31" s="11">
        <f>[27]Julho!$B$33</f>
        <v>20.762499999999999</v>
      </c>
      <c r="AE31" s="11">
        <f>[27]Julho!$B$34</f>
        <v>21.091666666666665</v>
      </c>
      <c r="AF31" s="108">
        <f>[27]Julho!$B$35</f>
        <v>21.074999999999999</v>
      </c>
      <c r="AG31" s="109">
        <f t="shared" si="8"/>
        <v>17.110558672276763</v>
      </c>
      <c r="AH31" s="12" t="s">
        <v>47</v>
      </c>
    </row>
    <row r="32" spans="1:38" x14ac:dyDescent="0.2">
      <c r="A32" s="53" t="s">
        <v>11</v>
      </c>
      <c r="B32" s="11">
        <f>[28]Julho!$B$5</f>
        <v>22.954166666666666</v>
      </c>
      <c r="C32" s="11">
        <f>[28]Julho!$B$6</f>
        <v>20.45</v>
      </c>
      <c r="D32" s="11">
        <f>[28]Julho!$B$7</f>
        <v>19.758333333333329</v>
      </c>
      <c r="E32" s="11">
        <f>[28]Julho!$B$8</f>
        <v>17.058333333333334</v>
      </c>
      <c r="F32" s="11">
        <f>[28]Julho!$B$9</f>
        <v>14.037499999999996</v>
      </c>
      <c r="G32" s="11">
        <f>[28]Julho!$B$10</f>
        <v>9.2083333333333339</v>
      </c>
      <c r="H32" s="11">
        <f>[28]Julho!$B$11</f>
        <v>9.4124999999999996</v>
      </c>
      <c r="I32" s="11">
        <f>[28]Julho!$B$12</f>
        <v>11.045833333333333</v>
      </c>
      <c r="J32" s="11">
        <f>[28]Julho!$B$13</f>
        <v>13.837499999999999</v>
      </c>
      <c r="K32" s="11">
        <f>[28]Julho!$B$14</f>
        <v>16.937500000000004</v>
      </c>
      <c r="L32" s="11">
        <f>[28]Julho!$B$15</f>
        <v>18.062499999999996</v>
      </c>
      <c r="M32" s="11">
        <f>[28]Julho!$B$16</f>
        <v>18.370833333333334</v>
      </c>
      <c r="N32" s="11">
        <f>[28]Julho!$B$17</f>
        <v>19.683333333333334</v>
      </c>
      <c r="O32" s="11">
        <f>[28]Julho!$B$18</f>
        <v>21.220833333333331</v>
      </c>
      <c r="P32" s="11">
        <f>[28]Julho!$B$19</f>
        <v>17.891666666666673</v>
      </c>
      <c r="Q32" s="11">
        <f>[28]Julho!$B$20</f>
        <v>18.525000000000002</v>
      </c>
      <c r="R32" s="11">
        <f>[28]Julho!$B$21</f>
        <v>15.720833333333333</v>
      </c>
      <c r="S32" s="11">
        <f>[28]Julho!$B$22</f>
        <v>16.262499999999999</v>
      </c>
      <c r="T32" s="11">
        <f>[28]Julho!$B$23</f>
        <v>17.387499999999996</v>
      </c>
      <c r="U32" s="11">
        <f>[28]Julho!$B$24</f>
        <v>19.183333333333326</v>
      </c>
      <c r="V32" s="11">
        <f>[28]Julho!$B$25</f>
        <v>21.512500000000003</v>
      </c>
      <c r="W32" s="11">
        <f>[28]Julho!$B$26</f>
        <v>19.81666666666667</v>
      </c>
      <c r="X32" s="11">
        <f>[28]Julho!$B$27</f>
        <v>21.720833333333331</v>
      </c>
      <c r="Y32" s="11">
        <f>[28]Julho!$B$28</f>
        <v>18.958333333333339</v>
      </c>
      <c r="Z32" s="11">
        <f>[28]Julho!$B$29</f>
        <v>15.375</v>
      </c>
      <c r="AA32" s="11">
        <f>[28]Julho!$B$30</f>
        <v>14.770833333333334</v>
      </c>
      <c r="AB32" s="11">
        <f>[28]Julho!$B$31</f>
        <v>16.212500000000002</v>
      </c>
      <c r="AC32" s="11">
        <f>[28]Julho!$B$32</f>
        <v>17.979166666666668</v>
      </c>
      <c r="AD32" s="11">
        <f>[28]Julho!$B$33</f>
        <v>19.650000000000002</v>
      </c>
      <c r="AE32" s="11">
        <f>[28]Julho!$B$34</f>
        <v>21.233333333333338</v>
      </c>
      <c r="AF32" s="108">
        <f>[28]Julho!$B$35</f>
        <v>21.137499999999996</v>
      </c>
      <c r="AG32" s="110">
        <f t="shared" si="8"/>
        <v>17.592741935483868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3" t="s">
        <v>12</v>
      </c>
      <c r="B33" s="11" t="str">
        <f>[29]Julho!$B$5</f>
        <v>*</v>
      </c>
      <c r="C33" s="11" t="str">
        <f>[29]Julho!$B$6</f>
        <v>*</v>
      </c>
      <c r="D33" s="11" t="str">
        <f>[29]Julho!$B$7</f>
        <v>*</v>
      </c>
      <c r="E33" s="11" t="str">
        <f>[29]Julho!$B$8</f>
        <v>*</v>
      </c>
      <c r="F33" s="11">
        <f>[29]Julho!$B$9</f>
        <v>18.866666666666667</v>
      </c>
      <c r="G33" s="11">
        <f>[29]Julho!$B$10</f>
        <v>12.387499999999998</v>
      </c>
      <c r="H33" s="11">
        <f>[29]Julho!$B$11</f>
        <v>10.308333333333332</v>
      </c>
      <c r="I33" s="11">
        <f>[29]Julho!$B$12</f>
        <v>14.545833333333333</v>
      </c>
      <c r="J33" s="11">
        <f>[29]Julho!$B$13</f>
        <v>17.683333333333334</v>
      </c>
      <c r="K33" s="11">
        <f>[29]Julho!$B$14</f>
        <v>18.887499999999999</v>
      </c>
      <c r="L33" s="11">
        <f>[29]Julho!$B$15</f>
        <v>21.116666666666667</v>
      </c>
      <c r="M33" s="11">
        <f>[29]Julho!$B$16</f>
        <v>21.362500000000001</v>
      </c>
      <c r="N33" s="11">
        <f>[29]Julho!$B$17</f>
        <v>21.4375</v>
      </c>
      <c r="O33" s="11">
        <f>[29]Julho!$B$18</f>
        <v>22.495833333333334</v>
      </c>
      <c r="P33" s="11">
        <f>[29]Julho!$B$19</f>
        <v>21.691666666666663</v>
      </c>
      <c r="Q33" s="11">
        <f>[29]Julho!$B$20</f>
        <v>20.404166666666672</v>
      </c>
      <c r="R33" s="11">
        <f>[29]Julho!$B$21</f>
        <v>19.554166666666664</v>
      </c>
      <c r="S33" s="11">
        <f>[29]Julho!$B$22</f>
        <v>20.554166666666667</v>
      </c>
      <c r="T33" s="11">
        <f>[29]Julho!$B$23</f>
        <v>20.029166666666665</v>
      </c>
      <c r="U33" s="11">
        <f>[29]Julho!$B$24</f>
        <v>21.745833333333334</v>
      </c>
      <c r="V33" s="11">
        <f>[29]Julho!$B$25</f>
        <v>23.637500000000003</v>
      </c>
      <c r="W33" s="11">
        <f>[29]Julho!$B$26</f>
        <v>23.595833333333331</v>
      </c>
      <c r="X33" s="11">
        <f>[29]Julho!$B$27</f>
        <v>23.520833333333332</v>
      </c>
      <c r="Y33" s="11">
        <f>[29]Julho!$B$28</f>
        <v>18.720833333333339</v>
      </c>
      <c r="Z33" s="11">
        <f>[29]Julho!$B$29</f>
        <v>14.141666666666667</v>
      </c>
      <c r="AA33" s="11">
        <f>[29]Julho!$B$30</f>
        <v>15.558333333333332</v>
      </c>
      <c r="AB33" s="11">
        <f>[29]Julho!$B$31</f>
        <v>17.358333333333334</v>
      </c>
      <c r="AC33" s="11">
        <f>[29]Julho!$B$32</f>
        <v>19.612499999999997</v>
      </c>
      <c r="AD33" s="11">
        <f>[29]Julho!$B$33</f>
        <v>22.212499999999995</v>
      </c>
      <c r="AE33" s="11">
        <f>[29]Julho!$B$34</f>
        <v>22.845833333333331</v>
      </c>
      <c r="AF33" s="108">
        <f>[29]Julho!$B$35</f>
        <v>23.908333333333335</v>
      </c>
      <c r="AG33" s="110">
        <f t="shared" si="8"/>
        <v>19.562345679012342</v>
      </c>
      <c r="AJ33" s="5" t="s">
        <v>47</v>
      </c>
      <c r="AK33" s="5" t="s">
        <v>47</v>
      </c>
    </row>
    <row r="34" spans="1:38" x14ac:dyDescent="0.2">
      <c r="A34" s="53" t="s">
        <v>13</v>
      </c>
      <c r="B34" s="11">
        <f>[30]Julho!$B$5</f>
        <v>21.041666666666671</v>
      </c>
      <c r="C34" s="11">
        <f>[30]Julho!$B$6</f>
        <v>19.768750000000001</v>
      </c>
      <c r="D34" s="11">
        <f>[30]Julho!$B$7</f>
        <v>21.680952380952384</v>
      </c>
      <c r="E34" s="11">
        <f>[30]Julho!$B$8</f>
        <v>19.262499999999999</v>
      </c>
      <c r="F34" s="11">
        <f>[30]Julho!$B$9</f>
        <v>16.873913043478261</v>
      </c>
      <c r="G34" s="11">
        <f>[30]Julho!$B$10</f>
        <v>14.429166666666667</v>
      </c>
      <c r="H34" s="11">
        <f>[30]Julho!$B$11</f>
        <v>12.016666666666666</v>
      </c>
      <c r="I34" s="11">
        <f>[30]Julho!$B$12</f>
        <v>15.0875</v>
      </c>
      <c r="J34" s="11">
        <f>[30]Julho!$B$13</f>
        <v>18.445833333333333</v>
      </c>
      <c r="K34" s="11">
        <f>[30]Julho!$B$14</f>
        <v>20.295833333333331</v>
      </c>
      <c r="L34" s="11">
        <f>[30]Julho!$B$15</f>
        <v>21.604166666666668</v>
      </c>
      <c r="M34" s="11">
        <f>[30]Julho!$B$16</f>
        <v>22.150000000000002</v>
      </c>
      <c r="N34" s="11">
        <f>[30]Julho!$B$17</f>
        <v>23.479166666666668</v>
      </c>
      <c r="O34" s="11">
        <f>[30]Julho!$B$18</f>
        <v>22.395833333333339</v>
      </c>
      <c r="P34" s="11">
        <f>[30]Julho!$B$19</f>
        <v>22.387499999999992</v>
      </c>
      <c r="Q34" s="11">
        <f>[30]Julho!$B$20</f>
        <v>22.162500000000005</v>
      </c>
      <c r="R34" s="11">
        <f>[30]Julho!$B$21</f>
        <v>21.258333333333336</v>
      </c>
      <c r="S34" s="11">
        <f>[30]Julho!$B$22</f>
        <v>22.104166666666668</v>
      </c>
      <c r="T34" s="11">
        <f>[30]Julho!$B$23</f>
        <v>21.283333333333335</v>
      </c>
      <c r="U34" s="11">
        <f>[30]Julho!$B$24</f>
        <v>22.5625</v>
      </c>
      <c r="V34" s="11">
        <f>[30]Julho!$B$25</f>
        <v>24.74166666666666</v>
      </c>
      <c r="W34" s="11">
        <f>[30]Julho!$B$26</f>
        <v>25.770833333333329</v>
      </c>
      <c r="X34" s="11">
        <f>[30]Julho!$B$27</f>
        <v>25.243478260869566</v>
      </c>
      <c r="Y34" s="11">
        <f>[30]Julho!$B$28</f>
        <v>17.865217391304348</v>
      </c>
      <c r="Z34" s="11">
        <f>[30]Julho!$B$29</f>
        <v>13.838095238095237</v>
      </c>
      <c r="AA34" s="11">
        <f>[30]Julho!$B$30</f>
        <v>15.495000000000001</v>
      </c>
      <c r="AB34" s="11">
        <f>[30]Julho!$B$31</f>
        <v>16.887499999999999</v>
      </c>
      <c r="AC34" s="11">
        <f>[30]Julho!$B$32</f>
        <v>19.908695652173911</v>
      </c>
      <c r="AD34" s="11">
        <f>[30]Julho!$B$33</f>
        <v>28.018181818181816</v>
      </c>
      <c r="AE34" s="11">
        <f>[30]Julho!$B$34</f>
        <v>27.738461538461539</v>
      </c>
      <c r="AF34" s="108">
        <f>[30]Julho!$B$35</f>
        <v>27.821428571428577</v>
      </c>
      <c r="AG34" s="110">
        <f t="shared" ref="AG34" si="9">AVERAGE(B34:AF34)</f>
        <v>20.761898082632658</v>
      </c>
      <c r="AJ34" t="s">
        <v>47</v>
      </c>
      <c r="AL34" t="s">
        <v>47</v>
      </c>
    </row>
    <row r="35" spans="1:38" x14ac:dyDescent="0.2">
      <c r="A35" s="53" t="s">
        <v>173</v>
      </c>
      <c r="B35" s="11">
        <f>[31]Julho!$B$5</f>
        <v>27.745454545454539</v>
      </c>
      <c r="C35" s="11">
        <f>[31]Julho!$B$6</f>
        <v>24.66</v>
      </c>
      <c r="D35" s="11">
        <f>[31]Julho!$B$7</f>
        <v>27.4</v>
      </c>
      <c r="E35" s="11">
        <f>[31]Julho!$B$8</f>
        <v>19.13</v>
      </c>
      <c r="F35" s="11">
        <f>[31]Julho!$B$9</f>
        <v>15.490909090909092</v>
      </c>
      <c r="G35" s="11">
        <f>[31]Julho!$B$10</f>
        <v>10.727272727272727</v>
      </c>
      <c r="H35" s="11">
        <f>[31]Julho!$B$11</f>
        <v>14.790909090909089</v>
      </c>
      <c r="I35" s="11">
        <f>[31]Julho!$B$12</f>
        <v>17.872727272727271</v>
      </c>
      <c r="J35" s="11">
        <f>[31]Julho!$B$13</f>
        <v>22.436363636363634</v>
      </c>
      <c r="K35" s="11">
        <f>[31]Julho!$B$14</f>
        <v>25.200000000000003</v>
      </c>
      <c r="L35" s="11">
        <f>[31]Julho!$B$15</f>
        <v>25.790909090909089</v>
      </c>
      <c r="M35" s="11">
        <f>[31]Julho!$B$16</f>
        <v>25.872727272727271</v>
      </c>
      <c r="N35" s="11">
        <f>[31]Julho!$B$17</f>
        <v>26.763636363636362</v>
      </c>
      <c r="O35" s="11">
        <f>[31]Julho!$B$18</f>
        <v>28.830000000000005</v>
      </c>
      <c r="P35" s="11">
        <f>[31]Julho!$B$19</f>
        <v>23.82</v>
      </c>
      <c r="Q35" s="11">
        <f>[31]Julho!$B$20</f>
        <v>22.07</v>
      </c>
      <c r="R35" s="11">
        <f>[31]Julho!$B$21</f>
        <v>23.400000000000002</v>
      </c>
      <c r="S35" s="11">
        <f>[31]Julho!$B$22</f>
        <v>20.336363636363636</v>
      </c>
      <c r="T35" s="11">
        <f>[31]Julho!$B$23</f>
        <v>23.436363636363637</v>
      </c>
      <c r="U35" s="11">
        <f>[31]Julho!$B$24</f>
        <v>26.281818181818185</v>
      </c>
      <c r="V35" s="11">
        <f>[31]Julho!$B$25</f>
        <v>25.918181818181822</v>
      </c>
      <c r="W35" s="11">
        <f>[31]Julho!$B$26</f>
        <v>27.110000000000003</v>
      </c>
      <c r="X35" s="11">
        <f>[31]Julho!$B$27</f>
        <v>28.363636363636363</v>
      </c>
      <c r="Y35" s="11">
        <f>[31]Julho!$B$28</f>
        <v>26.136363636363637</v>
      </c>
      <c r="Z35" s="11">
        <f>[31]Julho!$B$29</f>
        <v>19.329999999999998</v>
      </c>
      <c r="AA35" s="11">
        <f>[31]Julho!$B$30</f>
        <v>19.944444444444446</v>
      </c>
      <c r="AB35" s="11">
        <f>[31]Julho!$B$31</f>
        <v>20.690909090909088</v>
      </c>
      <c r="AC35" s="11">
        <f>[31]Julho!$B$32</f>
        <v>23.072727272727274</v>
      </c>
      <c r="AD35" s="11">
        <f>[31]Julho!$B$33</f>
        <v>25.881818181818179</v>
      </c>
      <c r="AE35" s="11">
        <f>[31]Julho!$B$34</f>
        <v>27.918181818181814</v>
      </c>
      <c r="AF35" s="108">
        <f>[31]Julho!$B$35</f>
        <v>27.390909090909091</v>
      </c>
      <c r="AG35" s="109">
        <f>AVERAGE(B35:AF35)</f>
        <v>23.348794395568589</v>
      </c>
      <c r="AK35" t="s">
        <v>47</v>
      </c>
    </row>
    <row r="36" spans="1:38" x14ac:dyDescent="0.2">
      <c r="A36" s="53" t="s">
        <v>144</v>
      </c>
      <c r="B36" s="11" t="str">
        <f>[32]Julho!$B$5</f>
        <v>*</v>
      </c>
      <c r="C36" s="11" t="str">
        <f>[32]Julho!$B$6</f>
        <v>*</v>
      </c>
      <c r="D36" s="11" t="str">
        <f>[32]Julho!$B$7</f>
        <v>*</v>
      </c>
      <c r="E36" s="11" t="str">
        <f>[32]Julho!$B$8</f>
        <v>*</v>
      </c>
      <c r="F36" s="11" t="str">
        <f>[32]Julho!$B$9</f>
        <v>*</v>
      </c>
      <c r="G36" s="11" t="str">
        <f>[32]Julho!$B$10</f>
        <v>*</v>
      </c>
      <c r="H36" s="11" t="str">
        <f>[32]Julho!$B$11</f>
        <v>*</v>
      </c>
      <c r="I36" s="11" t="str">
        <f>[32]Julho!$B$12</f>
        <v>*</v>
      </c>
      <c r="J36" s="11" t="str">
        <f>[32]Julho!$B$13</f>
        <v>*</v>
      </c>
      <c r="K36" s="11" t="str">
        <f>[32]Julho!$B$14</f>
        <v>*</v>
      </c>
      <c r="L36" s="11" t="str">
        <f>[32]Julho!$B$15</f>
        <v>*</v>
      </c>
      <c r="M36" s="11" t="str">
        <f>[32]Julho!$B$16</f>
        <v>*</v>
      </c>
      <c r="N36" s="11" t="str">
        <f>[32]Julho!$B$17</f>
        <v>*</v>
      </c>
      <c r="O36" s="11" t="str">
        <f>[32]Julho!$B$18</f>
        <v>*</v>
      </c>
      <c r="P36" s="11" t="str">
        <f>[32]Julho!$B$19</f>
        <v>*</v>
      </c>
      <c r="Q36" s="11" t="str">
        <f>[32]Julho!$B$20</f>
        <v>*</v>
      </c>
      <c r="R36" s="11" t="str">
        <f>[32]Julho!$B$21</f>
        <v>*</v>
      </c>
      <c r="S36" s="11" t="str">
        <f>[32]Julho!$B$22</f>
        <v>*</v>
      </c>
      <c r="T36" s="11" t="str">
        <f>[32]Julho!$B$23</f>
        <v>*</v>
      </c>
      <c r="U36" s="11" t="str">
        <f>[32]Julho!$B$24</f>
        <v>*</v>
      </c>
      <c r="V36" s="11" t="str">
        <f>[32]Julho!$B$25</f>
        <v>*</v>
      </c>
      <c r="W36" s="11" t="str">
        <f>[32]Julho!$B$26</f>
        <v>*</v>
      </c>
      <c r="X36" s="11" t="str">
        <f>[32]Julho!$B$27</f>
        <v>*</v>
      </c>
      <c r="Y36" s="11" t="str">
        <f>[32]Julho!$B$28</f>
        <v>*</v>
      </c>
      <c r="Z36" s="11" t="str">
        <f>[32]Julho!$B$29</f>
        <v>*</v>
      </c>
      <c r="AA36" s="11" t="str">
        <f>[32]Julho!$B$30</f>
        <v>*</v>
      </c>
      <c r="AB36" s="11" t="str">
        <f>[32]Julho!$B$31</f>
        <v>*</v>
      </c>
      <c r="AC36" s="11" t="str">
        <f>[32]Julho!$B$32</f>
        <v>*</v>
      </c>
      <c r="AD36" s="11" t="str">
        <f>[32]Julho!$B$33</f>
        <v>*</v>
      </c>
      <c r="AE36" s="11" t="str">
        <f>[32]Julho!$B$34</f>
        <v>*</v>
      </c>
      <c r="AF36" s="108" t="str">
        <f>[32]Julho!$B$35</f>
        <v>*</v>
      </c>
      <c r="AG36" s="112" t="s">
        <v>224</v>
      </c>
      <c r="AK36" t="s">
        <v>47</v>
      </c>
    </row>
    <row r="37" spans="1:38" x14ac:dyDescent="0.2">
      <c r="A37" s="53" t="s">
        <v>14</v>
      </c>
      <c r="B37" s="11">
        <f>[33]Julho!$B$5</f>
        <v>23.295833333333334</v>
      </c>
      <c r="C37" s="11">
        <f>[33]Julho!$B$6</f>
        <v>22.987500000000008</v>
      </c>
      <c r="D37" s="11">
        <f>[33]Julho!$B$7</f>
        <v>23.625</v>
      </c>
      <c r="E37" s="11">
        <f>[33]Julho!$B$8</f>
        <v>21.504166666666663</v>
      </c>
      <c r="F37" s="11">
        <f>[33]Julho!$B$9</f>
        <v>19.812500000000004</v>
      </c>
      <c r="G37" s="11">
        <f>[33]Julho!$B$10</f>
        <v>12.554166666666667</v>
      </c>
      <c r="H37" s="11">
        <f>[33]Julho!$B$11</f>
        <v>11.312500000000002</v>
      </c>
      <c r="I37" s="11">
        <f>[33]Julho!$B$12</f>
        <v>14.799999999999999</v>
      </c>
      <c r="J37" s="11">
        <f>[33]Julho!$B$13</f>
        <v>18.420833333333334</v>
      </c>
      <c r="K37" s="11">
        <f>[33]Julho!$B$14</f>
        <v>20.829166666666662</v>
      </c>
      <c r="L37" s="11">
        <f>[33]Julho!$B$15</f>
        <v>20.074999999999999</v>
      </c>
      <c r="M37" s="11">
        <f>[33]Julho!$B$16</f>
        <v>20.070833333333333</v>
      </c>
      <c r="N37" s="11">
        <f>[33]Julho!$B$17</f>
        <v>22.749999999999996</v>
      </c>
      <c r="O37" s="11">
        <f>[33]Julho!$B$18</f>
        <v>23.975000000000005</v>
      </c>
      <c r="P37" s="11">
        <f>[33]Julho!$B$19</f>
        <v>25.3125</v>
      </c>
      <c r="Q37" s="11">
        <f>[33]Julho!$B$20</f>
        <v>21.345833333333331</v>
      </c>
      <c r="R37" s="11">
        <f>[33]Julho!$B$21</f>
        <v>18.737499999999997</v>
      </c>
      <c r="S37" s="11">
        <f>[33]Julho!$B$22</f>
        <v>18.06666666666667</v>
      </c>
      <c r="T37" s="11">
        <f>[33]Julho!$B$23</f>
        <v>21.616666666666664</v>
      </c>
      <c r="U37" s="11">
        <f>[33]Julho!$B$24</f>
        <v>22.516666666666666</v>
      </c>
      <c r="V37" s="11">
        <f>[33]Julho!$B$25</f>
        <v>22.254166666666666</v>
      </c>
      <c r="W37" s="11">
        <f>[33]Julho!$B$26</f>
        <v>23.141666666666666</v>
      </c>
      <c r="X37" s="11">
        <f>[33]Julho!$B$27</f>
        <v>22.879166666666666</v>
      </c>
      <c r="Y37" s="11">
        <f>[33]Julho!$B$28</f>
        <v>23.116666666666664</v>
      </c>
      <c r="Z37" s="11">
        <f>[33]Julho!$B$29</f>
        <v>22.833333333333332</v>
      </c>
      <c r="AA37" s="11">
        <f>[33]Julho!$B$30</f>
        <v>23.424999999999997</v>
      </c>
      <c r="AB37" s="11">
        <f>[33]Julho!$B$31</f>
        <v>22.599999999999998</v>
      </c>
      <c r="AC37" s="11">
        <f>[33]Julho!$B$32</f>
        <v>23.349999999999998</v>
      </c>
      <c r="AD37" s="11">
        <f>[33]Julho!$B$33</f>
        <v>22.654166666666669</v>
      </c>
      <c r="AE37" s="11">
        <f>[33]Julho!$B$34</f>
        <v>24.116666666666664</v>
      </c>
      <c r="AF37" s="108">
        <f>[33]Julho!$B$35</f>
        <v>23.950000000000003</v>
      </c>
      <c r="AG37" s="110">
        <f t="shared" ref="AG37" si="10">AVERAGE(B37:AF37)</f>
        <v>21.223521505376347</v>
      </c>
      <c r="AJ37" t="s">
        <v>47</v>
      </c>
      <c r="AK37" t="s">
        <v>47</v>
      </c>
    </row>
    <row r="38" spans="1:38" x14ac:dyDescent="0.2">
      <c r="A38" s="53" t="s">
        <v>174</v>
      </c>
      <c r="B38" s="11">
        <f>[34]Julho!$B$5</f>
        <v>25.080000000000002</v>
      </c>
      <c r="C38" s="11">
        <f>[34]Julho!$B$6</f>
        <v>24.900000000000002</v>
      </c>
      <c r="D38" s="11">
        <f>[34]Julho!$B$7</f>
        <v>26.171428571428574</v>
      </c>
      <c r="E38" s="11">
        <f>[34]Julho!$B$8</f>
        <v>26.824999999999999</v>
      </c>
      <c r="F38" s="11">
        <f>[34]Julho!$B$9</f>
        <v>19.989999999999998</v>
      </c>
      <c r="G38" s="11">
        <f>[34]Julho!$B$10</f>
        <v>17.900000000000002</v>
      </c>
      <c r="H38" s="11">
        <f>[34]Julho!$B$11</f>
        <v>18.354545454545452</v>
      </c>
      <c r="I38" s="11">
        <f>[34]Julho!$B$12</f>
        <v>21.845454545454544</v>
      </c>
      <c r="J38" s="11">
        <f>[34]Julho!$B$13</f>
        <v>22.5625</v>
      </c>
      <c r="K38" s="11">
        <f>[34]Julho!$B$14</f>
        <v>22.400000000000002</v>
      </c>
      <c r="L38" s="11">
        <f>[34]Julho!$B$15</f>
        <v>23.166666666666668</v>
      </c>
      <c r="M38" s="11">
        <f>[34]Julho!$B$16</f>
        <v>22.733333333333334</v>
      </c>
      <c r="N38" s="11">
        <f>[34]Julho!$B$17</f>
        <v>23.599999999999998</v>
      </c>
      <c r="O38" s="11">
        <f>[34]Julho!$B$18</f>
        <v>26.316666666666666</v>
      </c>
      <c r="P38" s="11">
        <f>[34]Julho!$B$19</f>
        <v>23.96</v>
      </c>
      <c r="Q38" s="11">
        <f>[34]Julho!$B$20</f>
        <v>25.599999999999998</v>
      </c>
      <c r="R38" s="11" t="str">
        <f>[34]Julho!$B$21</f>
        <v>*</v>
      </c>
      <c r="S38" s="11">
        <f>[34]Julho!$B$22</f>
        <v>24.033333333333331</v>
      </c>
      <c r="T38" s="11">
        <f>[34]Julho!$B$23</f>
        <v>24.779999999999998</v>
      </c>
      <c r="U38" s="11">
        <f>[34]Julho!$B$24</f>
        <v>24.88571428571429</v>
      </c>
      <c r="V38" s="11">
        <f>[34]Julho!$B$25</f>
        <v>25.790909090909089</v>
      </c>
      <c r="W38" s="11">
        <f>[34]Julho!$B$26</f>
        <v>25.216666666666669</v>
      </c>
      <c r="X38" s="11">
        <f>[34]Julho!$B$27</f>
        <v>24.8</v>
      </c>
      <c r="Y38" s="11">
        <f>[34]Julho!$B$28</f>
        <v>24.442857142857143</v>
      </c>
      <c r="Z38" s="11">
        <f>[34]Julho!$B$29</f>
        <v>17.489999999999998</v>
      </c>
      <c r="AA38" s="11">
        <f>[34]Julho!$B$30</f>
        <v>20.281818181818181</v>
      </c>
      <c r="AB38" s="11">
        <f>[34]Julho!$B$31</f>
        <v>23.057142857142857</v>
      </c>
      <c r="AC38" s="11">
        <f>[34]Julho!$B$32</f>
        <v>24.599999999999998</v>
      </c>
      <c r="AD38" s="11">
        <f>[34]Julho!$B$33</f>
        <v>25.314285714285713</v>
      </c>
      <c r="AE38" s="11">
        <f>[34]Julho!$B$34</f>
        <v>23.26</v>
      </c>
      <c r="AF38" s="108">
        <f>[34]Julho!$B$35</f>
        <v>25.985714285714288</v>
      </c>
      <c r="AG38" s="109">
        <f>AVERAGE(B38:AF38)</f>
        <v>23.511467893217894</v>
      </c>
      <c r="AI38" s="99" t="s">
        <v>47</v>
      </c>
      <c r="AJ38" s="99" t="s">
        <v>47</v>
      </c>
    </row>
    <row r="39" spans="1:38" x14ac:dyDescent="0.2">
      <c r="A39" s="53" t="s">
        <v>15</v>
      </c>
      <c r="B39" s="11">
        <f>[35]Julho!$B$5</f>
        <v>20.166666666666661</v>
      </c>
      <c r="C39" s="11">
        <f>[35]Julho!$B$6</f>
        <v>18.845833333333335</v>
      </c>
      <c r="D39" s="11">
        <f>[35]Julho!$B$7</f>
        <v>18.650000000000002</v>
      </c>
      <c r="E39" s="11">
        <f>[35]Julho!$B$8</f>
        <v>14.02083333333333</v>
      </c>
      <c r="F39" s="11">
        <f>[35]Julho!$B$9</f>
        <v>10.4375</v>
      </c>
      <c r="G39" s="11">
        <f>[35]Julho!$B$10</f>
        <v>7.104166666666667</v>
      </c>
      <c r="H39" s="11">
        <f>[35]Julho!$B$11</f>
        <v>9.1541666666666668</v>
      </c>
      <c r="I39" s="11">
        <f>[35]Julho!$B$12</f>
        <v>11.737500000000002</v>
      </c>
      <c r="J39" s="11">
        <f>[35]Julho!$B$13</f>
        <v>14.920833333333333</v>
      </c>
      <c r="K39" s="11">
        <f>[35]Julho!$B$14</f>
        <v>18.841666666666669</v>
      </c>
      <c r="L39" s="11">
        <f>[35]Julho!$B$15</f>
        <v>20.445833333333329</v>
      </c>
      <c r="M39" s="11">
        <f>[35]Julho!$B$16</f>
        <v>19.650000000000002</v>
      </c>
      <c r="N39" s="11">
        <f>[35]Julho!$B$17</f>
        <v>20.445833333333336</v>
      </c>
      <c r="O39" s="11">
        <f>[35]Julho!$B$18</f>
        <v>23.912500000000005</v>
      </c>
      <c r="P39" s="11">
        <f>[35]Julho!$B$19</f>
        <v>18.808333333333334</v>
      </c>
      <c r="Q39" s="11">
        <f>[35]Julho!$B$20</f>
        <v>16.3</v>
      </c>
      <c r="R39" s="11">
        <f>[35]Julho!$B$21</f>
        <v>13.808333333333335</v>
      </c>
      <c r="S39" s="11">
        <f>[35]Julho!$B$22</f>
        <v>14.304166666666667</v>
      </c>
      <c r="T39" s="11">
        <f>[35]Julho!$B$23</f>
        <v>15.466666666666667</v>
      </c>
      <c r="U39" s="11">
        <f>[35]Julho!$B$24</f>
        <v>18.208333333333332</v>
      </c>
      <c r="V39" s="11">
        <f>[35]Julho!$B$25</f>
        <v>19.24583333333333</v>
      </c>
      <c r="W39" s="11">
        <f>[35]Julho!$B$26</f>
        <v>21.637499999999999</v>
      </c>
      <c r="X39" s="11">
        <f>[35]Julho!$B$27</f>
        <v>21.770833333333332</v>
      </c>
      <c r="Y39" s="11">
        <f>[35]Julho!$B$28</f>
        <v>14.29166666666667</v>
      </c>
      <c r="Z39" s="11">
        <f>[35]Julho!$B$29</f>
        <v>9.6416666666666657</v>
      </c>
      <c r="AA39" s="11">
        <f>[35]Julho!$B$30</f>
        <v>9.4375</v>
      </c>
      <c r="AB39" s="11">
        <f>[35]Julho!$B$31</f>
        <v>10.925000000000002</v>
      </c>
      <c r="AC39" s="11">
        <f>[35]Julho!$B$32</f>
        <v>15.566666666666668</v>
      </c>
      <c r="AD39" s="11">
        <f>[35]Julho!$B$33</f>
        <v>19.995833333333334</v>
      </c>
      <c r="AE39" s="11">
        <f>[35]Julho!$B$34</f>
        <v>22.587500000000006</v>
      </c>
      <c r="AF39" s="108">
        <f>[35]Julho!$B$35</f>
        <v>22.120833333333337</v>
      </c>
      <c r="AG39" s="110">
        <f t="shared" ref="AG39:AG41" si="11">AVERAGE(B39:AF39)</f>
        <v>16.530645161290323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3" t="s">
        <v>16</v>
      </c>
      <c r="B40" s="11">
        <f>[36]Julho!$B$5</f>
        <v>19.416666666666661</v>
      </c>
      <c r="C40" s="11">
        <f>[36]Julho!$B$6</f>
        <v>18.241666666666667</v>
      </c>
      <c r="D40" s="11">
        <f>[36]Julho!$B$7</f>
        <v>18.837500000000002</v>
      </c>
      <c r="E40" s="11">
        <f>[36]Julho!$B$8</f>
        <v>14.308333333333335</v>
      </c>
      <c r="F40" s="11">
        <f>[36]Julho!$B$9</f>
        <v>14.174999999999999</v>
      </c>
      <c r="G40" s="11">
        <f>[36]Julho!$B$10</f>
        <v>12.164705882352941</v>
      </c>
      <c r="H40" s="11">
        <f>[36]Julho!$B$11</f>
        <v>14.83076923076923</v>
      </c>
      <c r="I40" s="11">
        <f>[36]Julho!$B$12</f>
        <v>16.483333333333334</v>
      </c>
      <c r="J40" s="11">
        <f>[36]Julho!$B$13</f>
        <v>18.891666666666669</v>
      </c>
      <c r="K40" s="11">
        <f>[36]Julho!$B$14</f>
        <v>21.479166666666671</v>
      </c>
      <c r="L40" s="11">
        <f>[36]Julho!$B$15</f>
        <v>22.620833333333337</v>
      </c>
      <c r="M40" s="11">
        <f>[36]Julho!$B$16</f>
        <v>24.445833333333336</v>
      </c>
      <c r="N40" s="11">
        <f>[36]Julho!$B$17</f>
        <v>24.595833333333335</v>
      </c>
      <c r="O40" s="11">
        <f>[36]Julho!$B$18</f>
        <v>22.941666666666674</v>
      </c>
      <c r="P40" s="11">
        <f>[36]Julho!$B$19</f>
        <v>21.637500000000003</v>
      </c>
      <c r="Q40" s="11">
        <f>[36]Julho!$B$20</f>
        <v>19.004166666666666</v>
      </c>
      <c r="R40" s="11">
        <f>[36]Julho!$B$21</f>
        <v>18.883333333333329</v>
      </c>
      <c r="S40" s="11">
        <f>[36]Julho!$B$22</f>
        <v>20.591666666666665</v>
      </c>
      <c r="T40" s="11">
        <f>[36]Julho!$B$23</f>
        <v>19.537499999999998</v>
      </c>
      <c r="U40" s="11">
        <f>[36]Julho!$B$24</f>
        <v>21.704166666666666</v>
      </c>
      <c r="V40" s="11">
        <f>[36]Julho!$B$25</f>
        <v>25.824999999999999</v>
      </c>
      <c r="W40" s="11">
        <f>[36]Julho!$B$26</f>
        <v>27.05</v>
      </c>
      <c r="X40" s="11">
        <f>[36]Julho!$B$27</f>
        <v>21.916666666666668</v>
      </c>
      <c r="Y40" s="11">
        <f>[36]Julho!$B$28</f>
        <v>13.4625</v>
      </c>
      <c r="Z40" s="11">
        <f>[36]Julho!$B$29</f>
        <v>10.881818181818183</v>
      </c>
      <c r="AA40" s="11">
        <f>[36]Julho!$B$30</f>
        <v>11.558333333333332</v>
      </c>
      <c r="AB40" s="11">
        <f>[36]Julho!$B$31</f>
        <v>12.747826086956518</v>
      </c>
      <c r="AC40" s="11">
        <f>[36]Julho!$B$32</f>
        <v>14.486363636363638</v>
      </c>
      <c r="AD40" s="11">
        <f>[36]Julho!$B$33</f>
        <v>20.133333333333333</v>
      </c>
      <c r="AE40" s="11">
        <f>[36]Julho!$B$34</f>
        <v>22.752173913043475</v>
      </c>
      <c r="AF40" s="108">
        <f>[36]Julho!$B$35</f>
        <v>23.133333333333336</v>
      </c>
      <c r="AG40" s="110">
        <f t="shared" si="11"/>
        <v>18.991569578429161</v>
      </c>
      <c r="AI40" s="12" t="s">
        <v>47</v>
      </c>
      <c r="AK40" t="s">
        <v>47</v>
      </c>
    </row>
    <row r="41" spans="1:38" x14ac:dyDescent="0.2">
      <c r="A41" s="53" t="s">
        <v>175</v>
      </c>
      <c r="B41" s="11">
        <f>[37]Julho!$B$5</f>
        <v>27.709090909090904</v>
      </c>
      <c r="C41" s="11">
        <f>[37]Julho!$B$6</f>
        <v>25.461538461538456</v>
      </c>
      <c r="D41" s="11">
        <f>[37]Julho!$B$7</f>
        <v>26.72</v>
      </c>
      <c r="E41" s="11">
        <f>[37]Julho!$B$8</f>
        <v>20.819999999999997</v>
      </c>
      <c r="F41" s="11">
        <f>[37]Julho!$B$9</f>
        <v>16.933333333333334</v>
      </c>
      <c r="G41" s="11">
        <f>[37]Julho!$B$10</f>
        <v>12.854545454545455</v>
      </c>
      <c r="H41" s="11">
        <f>[37]Julho!$B$11</f>
        <v>14.972727272727271</v>
      </c>
      <c r="I41" s="11">
        <f>[37]Julho!$B$12</f>
        <v>18.281818181818185</v>
      </c>
      <c r="J41" s="11">
        <f>[37]Julho!$B$13</f>
        <v>22.263636363636365</v>
      </c>
      <c r="K41" s="11">
        <f>[37]Julho!$B$14</f>
        <v>25.354545454545459</v>
      </c>
      <c r="L41" s="11">
        <f>[37]Julho!$B$15</f>
        <v>24.74545454545455</v>
      </c>
      <c r="M41" s="11">
        <f>[37]Julho!$B$16</f>
        <v>25.063636363636363</v>
      </c>
      <c r="N41" s="11">
        <f>[37]Julho!$B$17</f>
        <v>25.309090909090912</v>
      </c>
      <c r="O41" s="11">
        <f>[37]Julho!$B$18</f>
        <v>26.027272727272727</v>
      </c>
      <c r="P41" s="11">
        <f>[37]Julho!$B$19</f>
        <v>25.972727272727273</v>
      </c>
      <c r="Q41" s="11">
        <f>[37]Julho!$B$20</f>
        <v>19.33636363636364</v>
      </c>
      <c r="R41" s="11">
        <f>[37]Julho!$B$21</f>
        <v>23.266666666666666</v>
      </c>
      <c r="S41" s="11">
        <f>[37]Julho!$B$22</f>
        <v>21.509090909090908</v>
      </c>
      <c r="T41" s="11">
        <f>[37]Julho!$B$23</f>
        <v>24.890909090909087</v>
      </c>
      <c r="U41" s="11">
        <f>[37]Julho!$B$24</f>
        <v>25.575000000000003</v>
      </c>
      <c r="V41" s="11">
        <f>[37]Julho!$B$25</f>
        <v>26.136363636363637</v>
      </c>
      <c r="W41" s="11">
        <f>[37]Julho!$B$26</f>
        <v>26.836363636363636</v>
      </c>
      <c r="X41" s="11">
        <f>[37]Julho!$B$27</f>
        <v>27.609090909090913</v>
      </c>
      <c r="Y41" s="11">
        <f>[37]Julho!$B$28</f>
        <v>27.154545454545453</v>
      </c>
      <c r="Z41" s="11">
        <f>[37]Julho!$B$29</f>
        <v>19.645454545454545</v>
      </c>
      <c r="AA41" s="11">
        <f>[37]Julho!$B$30</f>
        <v>21.427272727272726</v>
      </c>
      <c r="AB41" s="11">
        <f>[37]Julho!$B$31</f>
        <v>22.236363636363635</v>
      </c>
      <c r="AC41" s="11">
        <f>[37]Julho!$B$32</f>
        <v>24.636363636363637</v>
      </c>
      <c r="AD41" s="11">
        <f>[37]Julho!$B$33</f>
        <v>26.054545454545458</v>
      </c>
      <c r="AE41" s="11">
        <f>[37]Julho!$B$34</f>
        <v>27.072727272727274</v>
      </c>
      <c r="AF41" s="108">
        <f>[37]Julho!$B$35</f>
        <v>26.445454545454542</v>
      </c>
      <c r="AG41" s="112">
        <f t="shared" si="11"/>
        <v>23.494257838935255</v>
      </c>
      <c r="AI41" s="12" t="s">
        <v>47</v>
      </c>
      <c r="AK41" t="s">
        <v>47</v>
      </c>
    </row>
    <row r="42" spans="1:38" x14ac:dyDescent="0.2">
      <c r="A42" s="53" t="s">
        <v>17</v>
      </c>
      <c r="B42" s="11">
        <f>[38]Julho!$B$5</f>
        <v>23.029166666666669</v>
      </c>
      <c r="C42" s="11">
        <f>[38]Julho!$B$6</f>
        <v>20.287500000000005</v>
      </c>
      <c r="D42" s="11">
        <f>[38]Julho!$B$7</f>
        <v>20.666666666666668</v>
      </c>
      <c r="E42" s="11">
        <f>[38]Julho!$B$8</f>
        <v>17.829166666666662</v>
      </c>
      <c r="F42" s="11">
        <f>[38]Julho!$B$9</f>
        <v>14.545833333333336</v>
      </c>
      <c r="G42" s="11">
        <f>[38]Julho!$B$10</f>
        <v>8.5083333333333346</v>
      </c>
      <c r="H42" s="11">
        <f>[38]Julho!$B$11</f>
        <v>8.7708333333333321</v>
      </c>
      <c r="I42" s="11">
        <f>[38]Julho!$B$12</f>
        <v>11.741666666666667</v>
      </c>
      <c r="J42" s="11">
        <f>[38]Julho!$B$13</f>
        <v>15.025</v>
      </c>
      <c r="K42" s="11">
        <f>[38]Julho!$B$14</f>
        <v>18.029166666666669</v>
      </c>
      <c r="L42" s="11">
        <f>[38]Julho!$B$15</f>
        <v>18.895833333333332</v>
      </c>
      <c r="M42" s="11">
        <f>[38]Julho!$B$16</f>
        <v>20.154166666666669</v>
      </c>
      <c r="N42" s="11">
        <f>[38]Julho!$B$17</f>
        <v>20.895833333333332</v>
      </c>
      <c r="O42" s="11">
        <f>[38]Julho!$B$18</f>
        <v>21.400000000000002</v>
      </c>
      <c r="P42" s="11">
        <f>[38]Julho!$B$19</f>
        <v>18.091666666666665</v>
      </c>
      <c r="Q42" s="11">
        <f>[38]Julho!$B$20</f>
        <v>18.716666666666669</v>
      </c>
      <c r="R42" s="11">
        <f>[38]Julho!$B$21</f>
        <v>15.154166666666667</v>
      </c>
      <c r="S42" s="11">
        <f>[38]Julho!$B$22</f>
        <v>16.729166666666668</v>
      </c>
      <c r="T42" s="11">
        <f>[38]Julho!$B$23</f>
        <v>18.495833333333334</v>
      </c>
      <c r="U42" s="11">
        <f>[38]Julho!$B$24</f>
        <v>20.837500000000002</v>
      </c>
      <c r="V42" s="11">
        <f>[38]Julho!$B$25</f>
        <v>23.349999999999994</v>
      </c>
      <c r="W42" s="11">
        <f>[38]Julho!$B$26</f>
        <v>22.154166666666658</v>
      </c>
      <c r="X42" s="11">
        <f>[38]Julho!$B$27</f>
        <v>23.899999999999995</v>
      </c>
      <c r="Y42" s="11">
        <f>[38]Julho!$B$28</f>
        <v>20.066666666666666</v>
      </c>
      <c r="Z42" s="11">
        <f>[38]Julho!$B$29</f>
        <v>16.262499999999996</v>
      </c>
      <c r="AA42" s="11">
        <f>[38]Julho!$B$30</f>
        <v>15.670833333333329</v>
      </c>
      <c r="AB42" s="11">
        <f>[38]Julho!$B$31</f>
        <v>16.2</v>
      </c>
      <c r="AC42" s="11">
        <f>[38]Julho!$B$32</f>
        <v>18.299999999999997</v>
      </c>
      <c r="AD42" s="11">
        <f>[38]Julho!$B$33</f>
        <v>21.629166666666663</v>
      </c>
      <c r="AE42" s="11">
        <f>[38]Julho!$B$34</f>
        <v>22.516666666666666</v>
      </c>
      <c r="AF42" s="108">
        <f>[38]Julho!$B$35</f>
        <v>21.295833333333331</v>
      </c>
      <c r="AG42" s="110">
        <f t="shared" ref="AG42" si="12">AVERAGE(B42:AF42)</f>
        <v>18.359677419354838</v>
      </c>
      <c r="AI42" s="12" t="s">
        <v>47</v>
      </c>
      <c r="AK42" t="s">
        <v>47</v>
      </c>
    </row>
    <row r="43" spans="1:38" x14ac:dyDescent="0.2">
      <c r="A43" s="53" t="s">
        <v>157</v>
      </c>
      <c r="B43" s="11">
        <f>[39]Julho!$B$5</f>
        <v>26.456250000000004</v>
      </c>
      <c r="C43" s="11">
        <f>[39]Julho!$B$6</f>
        <v>23.8</v>
      </c>
      <c r="D43" s="11">
        <f>[39]Julho!$B$7</f>
        <v>25.639999999999997</v>
      </c>
      <c r="E43" s="11">
        <f>[39]Julho!$B$8</f>
        <v>19.7</v>
      </c>
      <c r="F43" s="11">
        <f>[39]Julho!$B$9</f>
        <v>16.292307692307695</v>
      </c>
      <c r="G43" s="11">
        <f>[39]Julho!$B$10</f>
        <v>11.250000000000002</v>
      </c>
      <c r="H43" s="11">
        <f>[39]Julho!$B$11</f>
        <v>12.5875</v>
      </c>
      <c r="I43" s="11">
        <f>[39]Julho!$B$12</f>
        <v>15.986666666666666</v>
      </c>
      <c r="J43" s="11">
        <f>[39]Julho!$B$13</f>
        <v>20.113333333333337</v>
      </c>
      <c r="K43" s="11">
        <f>[39]Julho!$B$14</f>
        <v>23.278571428571428</v>
      </c>
      <c r="L43" s="11">
        <f>[39]Julho!$B$15</f>
        <v>23.65</v>
      </c>
      <c r="M43" s="11">
        <f>[39]Julho!$B$16</f>
        <v>23.678571428571427</v>
      </c>
      <c r="N43" s="11">
        <f>[39]Julho!$B$17</f>
        <v>23.826666666666664</v>
      </c>
      <c r="O43" s="11">
        <f>[39]Julho!$B$18</f>
        <v>24.728571428571431</v>
      </c>
      <c r="P43" s="11">
        <f>[39]Julho!$B$19</f>
        <v>23.871428571428567</v>
      </c>
      <c r="Q43" s="11">
        <f>[39]Julho!$B$20</f>
        <v>20.471428571428572</v>
      </c>
      <c r="R43" s="11">
        <f>[39]Julho!$B$21</f>
        <v>18.48</v>
      </c>
      <c r="S43" s="11">
        <f>[39]Julho!$B$22</f>
        <v>18.553333333333331</v>
      </c>
      <c r="T43" s="11">
        <f>[39]Julho!$B$23</f>
        <v>22.585714285714285</v>
      </c>
      <c r="U43" s="11">
        <f>[39]Julho!$B$24</f>
        <v>24.521428571428572</v>
      </c>
      <c r="V43" s="11">
        <f>[39]Julho!$B$25</f>
        <v>24.49285714285714</v>
      </c>
      <c r="W43" s="11">
        <f>[39]Julho!$B$26</f>
        <v>24.926666666666666</v>
      </c>
      <c r="X43" s="11">
        <f>[39]Julho!$B$27</f>
        <v>26.06</v>
      </c>
      <c r="Y43" s="11">
        <f>[39]Julho!$B$28</f>
        <v>26.178571428571427</v>
      </c>
      <c r="Z43" s="11">
        <f>[39]Julho!$B$29</f>
        <v>20.719999999999995</v>
      </c>
      <c r="AA43" s="11">
        <f>[39]Julho!$B$30</f>
        <v>20.013333333333332</v>
      </c>
      <c r="AB43" s="11">
        <f>[39]Julho!$B$31</f>
        <v>21.773333333333333</v>
      </c>
      <c r="AC43" s="11">
        <f>[39]Julho!$B$32</f>
        <v>23.928571428571427</v>
      </c>
      <c r="AD43" s="11">
        <f>[39]Julho!$B$33</f>
        <v>24.407142857142855</v>
      </c>
      <c r="AE43" s="11">
        <f>[39]Julho!$B$34</f>
        <v>26.033333333333328</v>
      </c>
      <c r="AF43" s="108">
        <f>[39]Julho!$B$35</f>
        <v>26.133333333333333</v>
      </c>
      <c r="AG43" s="112">
        <f>AVERAGE(B43:AF43)</f>
        <v>22.068997252747256</v>
      </c>
      <c r="AI43" s="12" t="s">
        <v>47</v>
      </c>
      <c r="AJ43" t="s">
        <v>47</v>
      </c>
    </row>
    <row r="44" spans="1:38" x14ac:dyDescent="0.2">
      <c r="A44" s="53" t="s">
        <v>18</v>
      </c>
      <c r="B44" s="11">
        <f>[40]Julho!$B$5</f>
        <v>22.441666666666663</v>
      </c>
      <c r="C44" s="11">
        <f>[40]Julho!$B$6</f>
        <v>21.441666666666666</v>
      </c>
      <c r="D44" s="11">
        <f>[40]Julho!$B$7</f>
        <v>21.983333333333331</v>
      </c>
      <c r="E44" s="11">
        <f>[40]Julho!$B$8</f>
        <v>19.783333333333335</v>
      </c>
      <c r="F44" s="11">
        <f>[40]Julho!$B$9</f>
        <v>16.62916666666667</v>
      </c>
      <c r="G44" s="11">
        <f>[40]Julho!$B$10</f>
        <v>11.283333333333333</v>
      </c>
      <c r="H44" s="11">
        <f>[40]Julho!$B$11</f>
        <v>10.941666666666668</v>
      </c>
      <c r="I44" s="11">
        <f>[40]Julho!$B$12</f>
        <v>15.037500000000001</v>
      </c>
      <c r="J44" s="11">
        <f>[40]Julho!$B$13</f>
        <v>18.887499999999996</v>
      </c>
      <c r="K44" s="11">
        <f>[40]Julho!$B$14</f>
        <v>20.479166666666668</v>
      </c>
      <c r="L44" s="11">
        <f>[40]Julho!$B$15</f>
        <v>21.116666666666667</v>
      </c>
      <c r="M44" s="11">
        <f>[40]Julho!$B$16</f>
        <v>21.400000000000002</v>
      </c>
      <c r="N44" s="11">
        <f>[40]Julho!$B$17</f>
        <v>20.904166666666665</v>
      </c>
      <c r="O44" s="11">
        <f>[40]Julho!$B$18</f>
        <v>22.162500000000005</v>
      </c>
      <c r="P44" s="11">
        <f>[40]Julho!$B$19</f>
        <v>22.033333333333331</v>
      </c>
      <c r="Q44" s="11">
        <f>[40]Julho!$B$20</f>
        <v>19.841666666666665</v>
      </c>
      <c r="R44" s="11">
        <f>[40]Julho!$B$21</f>
        <v>19.229166666666668</v>
      </c>
      <c r="S44" s="11">
        <f>[40]Julho!$B$22</f>
        <v>20.254166666666666</v>
      </c>
      <c r="T44" s="11">
        <f>[40]Julho!$B$23</f>
        <v>22.391666666666669</v>
      </c>
      <c r="U44" s="11">
        <f>[40]Julho!$B$24</f>
        <v>22.279166666666665</v>
      </c>
      <c r="V44" s="11">
        <f>[40]Julho!$B$25</f>
        <v>22.233333333333331</v>
      </c>
      <c r="W44" s="11">
        <f>[40]Julho!$B$26</f>
        <v>22.583333333333332</v>
      </c>
      <c r="X44" s="11">
        <f>[40]Julho!$B$27</f>
        <v>22.429166666666671</v>
      </c>
      <c r="Y44" s="11">
        <f>[40]Julho!$B$28</f>
        <v>21.629166666666663</v>
      </c>
      <c r="Z44" s="11">
        <f>[40]Julho!$B$29</f>
        <v>15.220833333333333</v>
      </c>
      <c r="AA44" s="11">
        <f>[40]Julho!$B$30</f>
        <v>17.129166666666666</v>
      </c>
      <c r="AB44" s="11">
        <f>[40]Julho!$B$31</f>
        <v>19.591666666666669</v>
      </c>
      <c r="AC44" s="11">
        <f>[40]Julho!$B$32</f>
        <v>20.629166666666666</v>
      </c>
      <c r="AD44" s="11">
        <f>[40]Julho!$B$33</f>
        <v>21.604166666666668</v>
      </c>
      <c r="AE44" s="11">
        <f>[40]Julho!$B$34</f>
        <v>21.991666666666671</v>
      </c>
      <c r="AF44" s="108">
        <f>[40]Julho!$B$35</f>
        <v>22.545833333333331</v>
      </c>
      <c r="AG44" s="110">
        <f t="shared" ref="AG44:AG45" si="13">AVERAGE(B44:AF44)</f>
        <v>19.938978494623658</v>
      </c>
      <c r="AK44" t="s">
        <v>47</v>
      </c>
    </row>
    <row r="45" spans="1:38" x14ac:dyDescent="0.2">
      <c r="A45" s="53" t="s">
        <v>162</v>
      </c>
      <c r="B45" s="11">
        <f>[41]Julho!$B$5</f>
        <v>24.058333333333326</v>
      </c>
      <c r="C45" s="11">
        <f>[41]Julho!$B$6</f>
        <v>23.966666666666669</v>
      </c>
      <c r="D45" s="11">
        <f>[41]Julho!$B$7</f>
        <v>24.395833333333332</v>
      </c>
      <c r="E45" s="11">
        <f>[41]Julho!$B$8</f>
        <v>21.116666666666664</v>
      </c>
      <c r="F45" s="11">
        <f>[41]Julho!$B$9</f>
        <v>18.820833333333333</v>
      </c>
      <c r="G45" s="11">
        <f>[41]Julho!$B$10</f>
        <v>11.916666666666664</v>
      </c>
      <c r="H45" s="11">
        <f>[41]Julho!$B$11</f>
        <v>11.545833333333333</v>
      </c>
      <c r="I45" s="11">
        <f>[41]Julho!$B$12</f>
        <v>15.81666666666667</v>
      </c>
      <c r="J45" s="11">
        <f>[41]Julho!$B$13</f>
        <v>19.212499999999999</v>
      </c>
      <c r="K45" s="11">
        <f>[41]Julho!$B$14</f>
        <v>21.287499999999998</v>
      </c>
      <c r="L45" s="11">
        <f>[41]Julho!$B$15</f>
        <v>20.654166666666665</v>
      </c>
      <c r="M45" s="11">
        <f>[41]Julho!$B$16</f>
        <v>20.383333333333336</v>
      </c>
      <c r="N45" s="11">
        <f>[41]Julho!$B$17</f>
        <v>21.720833333333342</v>
      </c>
      <c r="O45" s="11">
        <f>[41]Julho!$B$18</f>
        <v>22.891666666666666</v>
      </c>
      <c r="P45" s="11">
        <f>[41]Julho!$B$19</f>
        <v>24.662499999999998</v>
      </c>
      <c r="Q45" s="11">
        <f>[41]Julho!$B$20</f>
        <v>20.616666666666671</v>
      </c>
      <c r="R45" s="11">
        <f>[41]Julho!$B$21</f>
        <v>20.32</v>
      </c>
      <c r="S45" s="11">
        <f>[41]Julho!$B$22</f>
        <v>18.475000000000001</v>
      </c>
      <c r="T45" s="11">
        <f>[41]Julho!$B$23</f>
        <v>21.395833333333332</v>
      </c>
      <c r="U45" s="11">
        <f>[41]Julho!$B$24</f>
        <v>22.041666666666668</v>
      </c>
      <c r="V45" s="11">
        <f>[41]Julho!$B$25</f>
        <v>21.862500000000001</v>
      </c>
      <c r="W45" s="11">
        <f>[41]Julho!$B$26</f>
        <v>23.158333333333335</v>
      </c>
      <c r="X45" s="11">
        <f>[41]Julho!$B$27</f>
        <v>22.408333333333342</v>
      </c>
      <c r="Y45" s="11">
        <f>[41]Julho!$B$28</f>
        <v>23.070833333333329</v>
      </c>
      <c r="Z45" s="11">
        <f>[41]Julho!$B$29</f>
        <v>23.099999999999998</v>
      </c>
      <c r="AA45" s="11">
        <f>[41]Julho!$B$30</f>
        <v>22.837499999999995</v>
      </c>
      <c r="AB45" s="11">
        <f>[41]Julho!$B$31</f>
        <v>22.179166666666671</v>
      </c>
      <c r="AC45" s="11">
        <f>[41]Julho!$B$32</f>
        <v>22.516666666666662</v>
      </c>
      <c r="AD45" s="11">
        <f>[41]Julho!$B$33</f>
        <v>21.825000000000003</v>
      </c>
      <c r="AE45" s="11">
        <f>[41]Julho!$B$34</f>
        <v>24.008333333333329</v>
      </c>
      <c r="AF45" s="108">
        <f>[41]Julho!$B$35</f>
        <v>23.658333333333331</v>
      </c>
      <c r="AG45" s="112">
        <f t="shared" si="13"/>
        <v>21.158844086021507</v>
      </c>
    </row>
    <row r="46" spans="1:38" x14ac:dyDescent="0.2">
      <c r="A46" s="53" t="s">
        <v>19</v>
      </c>
      <c r="B46" s="11">
        <f>[42]Julho!$B$5</f>
        <v>18.987500000000001</v>
      </c>
      <c r="C46" s="11">
        <f>[42]Julho!$B$6</f>
        <v>18.341666666666665</v>
      </c>
      <c r="D46" s="11">
        <f>[42]Julho!$B$7</f>
        <v>17.229166666666664</v>
      </c>
      <c r="E46" s="11">
        <f>[42]Julho!$B$8</f>
        <v>14.62916666666667</v>
      </c>
      <c r="F46" s="11">
        <f>[42]Julho!$B$9</f>
        <v>11.291666666666666</v>
      </c>
      <c r="G46" s="11">
        <f>[42]Julho!$B$10</f>
        <v>6.9375</v>
      </c>
      <c r="H46" s="11">
        <f>[42]Julho!$B$11</f>
        <v>9.15</v>
      </c>
      <c r="I46" s="11">
        <f>[42]Julho!$B$12</f>
        <v>13.070833333333333</v>
      </c>
      <c r="J46" s="11">
        <f>[42]Julho!$B$13</f>
        <v>16.3</v>
      </c>
      <c r="K46" s="11">
        <f>[42]Julho!$B$14</f>
        <v>18.187500000000004</v>
      </c>
      <c r="L46" s="11">
        <f>[42]Julho!$B$15</f>
        <v>19.783333333333331</v>
      </c>
      <c r="M46" s="11">
        <f>[42]Julho!$B$16</f>
        <v>20.379166666666674</v>
      </c>
      <c r="N46" s="11">
        <f>[42]Julho!$B$17</f>
        <v>21.525000000000002</v>
      </c>
      <c r="O46" s="11">
        <f>[42]Julho!$B$18</f>
        <v>22.816666666666663</v>
      </c>
      <c r="P46" s="11">
        <f>[42]Julho!$B$19</f>
        <v>18.008333333333333</v>
      </c>
      <c r="Q46" s="11">
        <f>[42]Julho!$B$20</f>
        <v>14.25</v>
      </c>
      <c r="R46" s="11">
        <f>[42]Julho!$B$21</f>
        <v>13.687500000000002</v>
      </c>
      <c r="S46" s="11">
        <f>[42]Julho!$B$22</f>
        <v>14.5375</v>
      </c>
      <c r="T46" s="11">
        <f>[42]Julho!$B$23</f>
        <v>16.179166666666667</v>
      </c>
      <c r="U46" s="11">
        <f>[42]Julho!$B$24</f>
        <v>19.95</v>
      </c>
      <c r="V46" s="11">
        <f>[42]Julho!$B$25</f>
        <v>21.079166666666666</v>
      </c>
      <c r="W46" s="11">
        <f>[42]Julho!$B$26</f>
        <v>22.362499999999997</v>
      </c>
      <c r="X46" s="11">
        <f>[42]Julho!$B$27</f>
        <v>23.325000000000003</v>
      </c>
      <c r="Y46" s="11">
        <f>[42]Julho!$B$28</f>
        <v>15.925000000000002</v>
      </c>
      <c r="Z46" s="11">
        <f>[42]Julho!$B$29</f>
        <v>11.462499999999999</v>
      </c>
      <c r="AA46" s="11">
        <f>[42]Julho!$B$30</f>
        <v>10.291666666666666</v>
      </c>
      <c r="AB46" s="11">
        <f>[42]Julho!$B$31</f>
        <v>9.625</v>
      </c>
      <c r="AC46" s="11">
        <f>[42]Julho!$B$32</f>
        <v>13.237500000000002</v>
      </c>
      <c r="AD46" s="11">
        <f>[42]Julho!$B$33</f>
        <v>20.854166666666664</v>
      </c>
      <c r="AE46" s="11">
        <f>[42]Julho!$B$34</f>
        <v>21.241666666666664</v>
      </c>
      <c r="AF46" s="108">
        <f>[42]Julho!$B$35</f>
        <v>21.666666666666668</v>
      </c>
      <c r="AG46" s="110">
        <f t="shared" ref="AG46:AG49" si="14">AVERAGE(B46:AF46)</f>
        <v>16.655241935483875</v>
      </c>
      <c r="AH46" s="12" t="s">
        <v>47</v>
      </c>
      <c r="AI46" s="12" t="s">
        <v>47</v>
      </c>
      <c r="AK46" t="s">
        <v>47</v>
      </c>
    </row>
    <row r="47" spans="1:38" x14ac:dyDescent="0.2">
      <c r="A47" s="53" t="s">
        <v>31</v>
      </c>
      <c r="B47" s="11">
        <f>[43]Julho!$B$5</f>
        <v>23.979166666666668</v>
      </c>
      <c r="C47" s="11">
        <f>[43]Julho!$B$6</f>
        <v>20.925000000000001</v>
      </c>
      <c r="D47" s="11">
        <f>[43]Julho!$B$7</f>
        <v>21.379166666666663</v>
      </c>
      <c r="E47" s="11">
        <f>[43]Julho!$B$8</f>
        <v>16.908333333333335</v>
      </c>
      <c r="F47" s="11">
        <f>[43]Julho!$B$9</f>
        <v>14.437500000000002</v>
      </c>
      <c r="G47" s="11">
        <f>[43]Julho!$B$10</f>
        <v>9.2291666666666661</v>
      </c>
      <c r="H47" s="11">
        <f>[43]Julho!$B$11</f>
        <v>9.2750000000000004</v>
      </c>
      <c r="I47" s="11">
        <f>[43]Julho!$B$12</f>
        <v>13.433333333333332</v>
      </c>
      <c r="J47" s="11">
        <f>[43]Julho!$B$13</f>
        <v>17.595833333333335</v>
      </c>
      <c r="K47" s="11">
        <f>[43]Julho!$B$14</f>
        <v>20.962499999999999</v>
      </c>
      <c r="L47" s="11">
        <f>[43]Julho!$B$15</f>
        <v>21.987499999999997</v>
      </c>
      <c r="M47" s="11">
        <f>[43]Julho!$B$16</f>
        <v>23.029166666666669</v>
      </c>
      <c r="N47" s="11">
        <f>[43]Julho!$B$17</f>
        <v>22.4375</v>
      </c>
      <c r="O47" s="11">
        <f>[43]Julho!$B$18</f>
        <v>23.349999999999998</v>
      </c>
      <c r="P47" s="11">
        <f>[43]Julho!$B$19</f>
        <v>20.849999999999998</v>
      </c>
      <c r="Q47" s="11">
        <f>[43]Julho!$B$20</f>
        <v>18.7</v>
      </c>
      <c r="R47" s="11">
        <f>[43]Julho!$B$21</f>
        <v>16.637499999999999</v>
      </c>
      <c r="S47" s="11">
        <f>[43]Julho!$B$22</f>
        <v>18.516666666666666</v>
      </c>
      <c r="T47" s="11">
        <f>[43]Julho!$B$23</f>
        <v>19.779166666666669</v>
      </c>
      <c r="U47" s="11">
        <f>[43]Julho!$B$24</f>
        <v>21.895833333333332</v>
      </c>
      <c r="V47" s="11">
        <f>[43]Julho!$B$25</f>
        <v>24.129166666666663</v>
      </c>
      <c r="W47" s="11">
        <f>[43]Julho!$B$26</f>
        <v>23.633333333333329</v>
      </c>
      <c r="X47" s="11">
        <f>[43]Julho!$B$27</f>
        <v>24.945833333333336</v>
      </c>
      <c r="Y47" s="11">
        <f>[43]Julho!$B$28</f>
        <v>21.279166666666665</v>
      </c>
      <c r="Z47" s="11">
        <f>[43]Julho!$B$29</f>
        <v>14.758333333333331</v>
      </c>
      <c r="AA47" s="11">
        <f>[43]Julho!$B$30</f>
        <v>15.133333333333333</v>
      </c>
      <c r="AB47" s="11">
        <f>[43]Julho!$B$31</f>
        <v>16.675000000000001</v>
      </c>
      <c r="AC47" s="11">
        <f>[43]Julho!$B$32</f>
        <v>18.895833333333332</v>
      </c>
      <c r="AD47" s="11">
        <f>[43]Julho!$B$33</f>
        <v>22.887499999999999</v>
      </c>
      <c r="AE47" s="11">
        <f>[43]Julho!$B$34</f>
        <v>23.629166666666666</v>
      </c>
      <c r="AF47" s="108">
        <f>[43]Julho!$B$35</f>
        <v>23.170833333333334</v>
      </c>
      <c r="AG47" s="110">
        <f t="shared" si="14"/>
        <v>19.498252688172048</v>
      </c>
      <c r="AK47" t="s">
        <v>47</v>
      </c>
    </row>
    <row r="48" spans="1:38" x14ac:dyDescent="0.2">
      <c r="A48" s="53" t="s">
        <v>44</v>
      </c>
      <c r="B48" s="11">
        <f>[44]Julho!$B$5</f>
        <v>24.512500000000003</v>
      </c>
      <c r="C48" s="11">
        <f>[44]Julho!$B$6</f>
        <v>23.0625</v>
      </c>
      <c r="D48" s="11">
        <f>[44]Julho!$B$7</f>
        <v>24.070833333333336</v>
      </c>
      <c r="E48" s="11">
        <f>[44]Julho!$B$8</f>
        <v>23.387499999999999</v>
      </c>
      <c r="F48" s="11">
        <f>[44]Julho!$B$9</f>
        <v>17.404166666666669</v>
      </c>
      <c r="G48" s="11">
        <f>[44]Julho!$B$10</f>
        <v>13.829166666666664</v>
      </c>
      <c r="H48" s="11">
        <f>[44]Julho!$B$11</f>
        <v>13.02083333333333</v>
      </c>
      <c r="I48" s="11">
        <f>[44]Julho!$B$12</f>
        <v>17.545833333333331</v>
      </c>
      <c r="J48" s="11">
        <f>[44]Julho!$B$13</f>
        <v>21.570833333333329</v>
      </c>
      <c r="K48" s="11">
        <f>[44]Julho!$B$14</f>
        <v>22.779166666666665</v>
      </c>
      <c r="L48" s="11">
        <f>[44]Julho!$B$15</f>
        <v>22.695833333333336</v>
      </c>
      <c r="M48" s="11">
        <f>[44]Julho!$B$16</f>
        <v>22.587499999999995</v>
      </c>
      <c r="N48" s="11">
        <f>[44]Julho!$B$17</f>
        <v>23.737500000000001</v>
      </c>
      <c r="O48" s="11">
        <f>[44]Julho!$B$18</f>
        <v>24.720833333333328</v>
      </c>
      <c r="P48" s="11">
        <f>[44]Julho!$B$19</f>
        <v>25.091666666666669</v>
      </c>
      <c r="Q48" s="11">
        <f>[44]Julho!$B$20</f>
        <v>23.304166666666671</v>
      </c>
      <c r="R48" s="11">
        <f>[44]Julho!$B$21</f>
        <v>22.354166666666671</v>
      </c>
      <c r="S48" s="11">
        <f>[44]Julho!$B$22</f>
        <v>24.054166666666664</v>
      </c>
      <c r="T48" s="11">
        <f>[44]Julho!$B$23</f>
        <v>25.358333333333334</v>
      </c>
      <c r="U48" s="11">
        <f>[44]Julho!$B$24</f>
        <v>24.491666666666664</v>
      </c>
      <c r="V48" s="11">
        <f>[44]Julho!$B$25</f>
        <v>22.812500000000004</v>
      </c>
      <c r="W48" s="11">
        <f>[44]Julho!$B$26</f>
        <v>23.254166666666674</v>
      </c>
      <c r="X48" s="11">
        <f>[44]Julho!$B$27</f>
        <v>24.387500000000003</v>
      </c>
      <c r="Y48" s="11">
        <f>[44]Julho!$B$28</f>
        <v>22.583333333333332</v>
      </c>
      <c r="Z48" s="11">
        <f>[44]Julho!$B$29</f>
        <v>13.329166666666666</v>
      </c>
      <c r="AA48" s="11">
        <f>[44]Julho!$B$30</f>
        <v>14.441666666666668</v>
      </c>
      <c r="AB48" s="11">
        <f>[44]Julho!$B$31</f>
        <v>18.920833333333338</v>
      </c>
      <c r="AC48" s="11">
        <f>[44]Julho!$B$32</f>
        <v>22.012499999999999</v>
      </c>
      <c r="AD48" s="11">
        <f>[44]Julho!$B$33</f>
        <v>22.991666666666671</v>
      </c>
      <c r="AE48" s="11">
        <f>[44]Julho!$B$34</f>
        <v>23.879166666666666</v>
      </c>
      <c r="AF48" s="108">
        <f>[44]Julho!$B$35</f>
        <v>24.858333333333334</v>
      </c>
      <c r="AG48" s="110">
        <f t="shared" si="14"/>
        <v>21.711290322580652</v>
      </c>
      <c r="AH48" s="12" t="s">
        <v>47</v>
      </c>
      <c r="AI48" s="12" t="s">
        <v>47</v>
      </c>
    </row>
    <row r="49" spans="1:37" ht="13.5" thickBot="1" x14ac:dyDescent="0.25">
      <c r="A49" s="113" t="s">
        <v>20</v>
      </c>
      <c r="B49" s="114">
        <f>[45]Julho!$B$5</f>
        <v>24.679166666666664</v>
      </c>
      <c r="C49" s="114">
        <f>[45]Julho!$B$6</f>
        <v>24.225000000000009</v>
      </c>
      <c r="D49" s="114">
        <f>[45]Julho!$B$7</f>
        <v>25.537499999999994</v>
      </c>
      <c r="E49" s="114">
        <f>[45]Julho!$B$8</f>
        <v>21.179166666666667</v>
      </c>
      <c r="F49" s="114">
        <f>[45]Julho!$B$9</f>
        <v>18.358333333333338</v>
      </c>
      <c r="G49" s="114">
        <f>[45]Julho!$B$10</f>
        <v>11.995833333333332</v>
      </c>
      <c r="H49" s="114">
        <f>[45]Julho!$B$11</f>
        <v>11.950000000000001</v>
      </c>
      <c r="I49" s="114">
        <f>[45]Julho!$B$12</f>
        <v>14.270833333333334</v>
      </c>
      <c r="J49" s="114">
        <f>[45]Julho!$B$13</f>
        <v>17.55</v>
      </c>
      <c r="K49" s="114">
        <f>[45]Julho!$B$14</f>
        <v>17.600000000000001</v>
      </c>
      <c r="L49" s="114" t="str">
        <f>[45]Julho!$B$15</f>
        <v>*</v>
      </c>
      <c r="M49" s="114" t="str">
        <f>[45]Julho!$B$16</f>
        <v>*</v>
      </c>
      <c r="N49" s="114" t="str">
        <f>[45]Julho!$B$17</f>
        <v>*</v>
      </c>
      <c r="O49" s="114" t="str">
        <f>[45]Julho!$B$18</f>
        <v>*</v>
      </c>
      <c r="P49" s="114" t="str">
        <f>[45]Julho!$B$19</f>
        <v>*</v>
      </c>
      <c r="Q49" s="114" t="str">
        <f>[45]Julho!$B$20</f>
        <v>*</v>
      </c>
      <c r="R49" s="114" t="str">
        <f>[45]Julho!$B$21</f>
        <v>*</v>
      </c>
      <c r="S49" s="114" t="str">
        <f>[45]Julho!$B$22</f>
        <v>*</v>
      </c>
      <c r="T49" s="114" t="str">
        <f>[45]Julho!$B$23</f>
        <v>*</v>
      </c>
      <c r="U49" s="114" t="str">
        <f>[45]Julho!$B$24</f>
        <v>*</v>
      </c>
      <c r="V49" s="114" t="str">
        <f>[45]Julho!$B$25</f>
        <v>*</v>
      </c>
      <c r="W49" s="114" t="str">
        <f>[45]Julho!$B$26</f>
        <v>*</v>
      </c>
      <c r="X49" s="114" t="str">
        <f>[45]Julho!$B$27</f>
        <v>*</v>
      </c>
      <c r="Y49" s="114" t="str">
        <f>[45]Julho!$B$28</f>
        <v>*</v>
      </c>
      <c r="Z49" s="114" t="str">
        <f>[45]Julho!$B$29</f>
        <v>*</v>
      </c>
      <c r="AA49" s="114" t="str">
        <f>[45]Julho!$B$30</f>
        <v>*</v>
      </c>
      <c r="AB49" s="114" t="str">
        <f>[45]Julho!$B$31</f>
        <v>*</v>
      </c>
      <c r="AC49" s="114" t="str">
        <f>[45]Julho!$B$32</f>
        <v>*</v>
      </c>
      <c r="AD49" s="114" t="str">
        <f>[45]Julho!$B$33</f>
        <v>*</v>
      </c>
      <c r="AE49" s="114" t="str">
        <f>[45]Julho!$B$34</f>
        <v>*</v>
      </c>
      <c r="AF49" s="115" t="str">
        <f>[45]Julho!$B$35</f>
        <v>*</v>
      </c>
      <c r="AG49" s="116">
        <f t="shared" si="14"/>
        <v>18.734583333333337</v>
      </c>
      <c r="AI49" s="12" t="s">
        <v>47</v>
      </c>
    </row>
    <row r="50" spans="1:37" s="5" customFormat="1" ht="17.100000000000001" customHeight="1" thickBot="1" x14ac:dyDescent="0.25">
      <c r="A50" s="117" t="s">
        <v>225</v>
      </c>
      <c r="B50" s="90">
        <f t="shared" ref="B50:AE50" si="15">AVERAGE(B5:B49)</f>
        <v>23.047538678641615</v>
      </c>
      <c r="C50" s="90">
        <f t="shared" si="15"/>
        <v>21.30711045364891</v>
      </c>
      <c r="D50" s="90">
        <f t="shared" si="15"/>
        <v>21.67812922672443</v>
      </c>
      <c r="E50" s="90">
        <f t="shared" si="15"/>
        <v>18.650074903167013</v>
      </c>
      <c r="F50" s="90">
        <f t="shared" si="15"/>
        <v>15.62136953533275</v>
      </c>
      <c r="G50" s="90">
        <f t="shared" si="15"/>
        <v>10.940169050913829</v>
      </c>
      <c r="H50" s="90">
        <f t="shared" si="15"/>
        <v>11.572961867209159</v>
      </c>
      <c r="I50" s="90">
        <f t="shared" si="15"/>
        <v>14.857325255813032</v>
      </c>
      <c r="J50" s="90">
        <f t="shared" si="15"/>
        <v>18.393175699300702</v>
      </c>
      <c r="K50" s="90">
        <f t="shared" si="15"/>
        <v>20.477947313103563</v>
      </c>
      <c r="L50" s="90">
        <f t="shared" si="15"/>
        <v>21.435572888649812</v>
      </c>
      <c r="M50" s="90">
        <f t="shared" si="15"/>
        <v>21.757663116797733</v>
      </c>
      <c r="N50" s="90">
        <f t="shared" si="15"/>
        <v>22.713127324180835</v>
      </c>
      <c r="O50" s="90">
        <f t="shared" si="15"/>
        <v>23.698316979073557</v>
      </c>
      <c r="P50" s="90">
        <f t="shared" si="15"/>
        <v>21.52244790995935</v>
      </c>
      <c r="Q50" s="90">
        <f t="shared" si="15"/>
        <v>19.540749623183835</v>
      </c>
      <c r="R50" s="90">
        <f t="shared" si="15"/>
        <v>18.224481981981988</v>
      </c>
      <c r="S50" s="90">
        <f t="shared" si="15"/>
        <v>18.536687742082478</v>
      </c>
      <c r="T50" s="90">
        <f t="shared" si="15"/>
        <v>20.3605646736689</v>
      </c>
      <c r="U50" s="90">
        <f t="shared" si="15"/>
        <v>22.360920683271793</v>
      </c>
      <c r="V50" s="90">
        <f t="shared" si="15"/>
        <v>23.141646039549229</v>
      </c>
      <c r="W50" s="90">
        <f t="shared" si="15"/>
        <v>23.71587810337811</v>
      </c>
      <c r="X50" s="90">
        <f t="shared" si="15"/>
        <v>24.334553240640201</v>
      </c>
      <c r="Y50" s="90">
        <f t="shared" si="15"/>
        <v>20.440064257282927</v>
      </c>
      <c r="Z50" s="90">
        <f t="shared" si="15"/>
        <v>16.423380793414729</v>
      </c>
      <c r="AA50" s="90">
        <f t="shared" si="15"/>
        <v>16.318085704307425</v>
      </c>
      <c r="AB50" s="90">
        <f t="shared" si="15"/>
        <v>17.369683947056071</v>
      </c>
      <c r="AC50" s="90">
        <f t="shared" si="15"/>
        <v>19.566524311153472</v>
      </c>
      <c r="AD50" s="90">
        <f t="shared" si="15"/>
        <v>22.693557063851181</v>
      </c>
      <c r="AE50" s="90">
        <f t="shared" si="15"/>
        <v>23.684928603540648</v>
      </c>
      <c r="AF50" s="95">
        <f t="shared" ref="AF50" si="16">AVERAGE(AF5:AF49)</f>
        <v>23.765977918280552</v>
      </c>
      <c r="AG50" s="118">
        <f>AVERAGE(AG5:AG49)</f>
        <v>19.893772373820035</v>
      </c>
      <c r="AI50" s="5" t="s">
        <v>47</v>
      </c>
      <c r="AJ50" s="5" t="s">
        <v>47</v>
      </c>
    </row>
    <row r="51" spans="1:37" x14ac:dyDescent="0.2">
      <c r="A51" s="42"/>
      <c r="B51" s="43"/>
      <c r="C51" s="43"/>
      <c r="D51" s="43" t="s">
        <v>101</v>
      </c>
      <c r="E51" s="43"/>
      <c r="F51" s="43"/>
      <c r="G51" s="43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50"/>
      <c r="AE51" s="54" t="s">
        <v>47</v>
      </c>
      <c r="AF51" s="54"/>
      <c r="AG51" s="79"/>
      <c r="AK51" t="s">
        <v>47</v>
      </c>
    </row>
    <row r="52" spans="1:37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81"/>
      <c r="K52" s="81"/>
      <c r="L52" s="81"/>
      <c r="M52" s="81" t="s">
        <v>45</v>
      </c>
      <c r="N52" s="81"/>
      <c r="O52" s="81"/>
      <c r="P52" s="81"/>
      <c r="Q52" s="81"/>
      <c r="R52" s="81"/>
      <c r="S52" s="81"/>
      <c r="T52" s="159" t="s">
        <v>97</v>
      </c>
      <c r="U52" s="159"/>
      <c r="V52" s="159"/>
      <c r="W52" s="159"/>
      <c r="X52" s="159"/>
      <c r="Y52" s="81"/>
      <c r="Z52" s="81"/>
      <c r="AA52" s="81"/>
      <c r="AB52" s="81"/>
      <c r="AC52" s="81"/>
      <c r="AD52" s="81"/>
      <c r="AE52" s="81"/>
      <c r="AF52" s="93"/>
      <c r="AG52" s="79"/>
      <c r="AI52" s="12" t="s">
        <v>47</v>
      </c>
    </row>
    <row r="53" spans="1:37" x14ac:dyDescent="0.2">
      <c r="A53" s="45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46</v>
      </c>
      <c r="N53" s="82"/>
      <c r="O53" s="82"/>
      <c r="P53" s="82"/>
      <c r="Q53" s="81"/>
      <c r="R53" s="81"/>
      <c r="S53" s="81"/>
      <c r="T53" s="160" t="s">
        <v>98</v>
      </c>
      <c r="U53" s="160"/>
      <c r="V53" s="160"/>
      <c r="W53" s="160"/>
      <c r="X53" s="160"/>
      <c r="Y53" s="81"/>
      <c r="Z53" s="81"/>
      <c r="AA53" s="81"/>
      <c r="AB53" s="81"/>
      <c r="AC53" s="81"/>
      <c r="AD53" s="50"/>
      <c r="AE53" s="50"/>
      <c r="AF53" s="50"/>
      <c r="AG53" s="79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50"/>
      <c r="AE54" s="50"/>
      <c r="AF54" s="50"/>
      <c r="AG54" s="79"/>
    </row>
    <row r="55" spans="1:37" x14ac:dyDescent="0.2">
      <c r="A55" s="45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50"/>
      <c r="AF55" s="50"/>
      <c r="AG55" s="79"/>
    </row>
    <row r="56" spans="1:37" x14ac:dyDescent="0.2">
      <c r="A56" s="4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51"/>
      <c r="AF56" s="51"/>
      <c r="AG56" s="79"/>
      <c r="AI56" t="s">
        <v>47</v>
      </c>
    </row>
    <row r="57" spans="1:37" ht="13.5" thickBot="1" x14ac:dyDescent="0.25">
      <c r="A57" s="55"/>
      <c r="B57" s="56"/>
      <c r="C57" s="56"/>
      <c r="D57" s="56"/>
      <c r="E57" s="56"/>
      <c r="F57" s="56"/>
      <c r="G57" s="56" t="s">
        <v>47</v>
      </c>
      <c r="H57" s="56"/>
      <c r="I57" s="56"/>
      <c r="J57" s="56"/>
      <c r="K57" s="56"/>
      <c r="L57" s="56" t="s">
        <v>47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80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5"/>
      <c r="U61" s="105"/>
      <c r="AK61" t="s">
        <v>47</v>
      </c>
    </row>
    <row r="62" spans="1:37" x14ac:dyDescent="0.2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5"/>
      <c r="U62" s="105"/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sheetProtection password="C6EC" sheet="1" objects="1" scenarios="1"/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7"/>
  <sheetViews>
    <sheetView tabSelected="1" zoomScale="90" zoomScaleNormal="90" workbookViewId="0">
      <selection activeCell="AM62" sqref="AM62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67" t="s">
        <v>30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60"/>
    </row>
    <row r="2" spans="1:35" s="4" customFormat="1" ht="20.100000000000001" customHeight="1" thickBot="1" x14ac:dyDescent="0.25">
      <c r="A2" s="170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79"/>
      <c r="AG2" s="179"/>
      <c r="AH2" s="179"/>
      <c r="AI2" s="149"/>
    </row>
    <row r="3" spans="1:35" s="5" customFormat="1" ht="20.100000000000001" customHeight="1" x14ac:dyDescent="0.2">
      <c r="A3" s="170"/>
      <c r="B3" s="175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81">
        <v>30</v>
      </c>
      <c r="AF3" s="162">
        <v>31</v>
      </c>
      <c r="AG3" s="123" t="s">
        <v>39</v>
      </c>
      <c r="AH3" s="124" t="s">
        <v>37</v>
      </c>
      <c r="AI3" s="155" t="s">
        <v>237</v>
      </c>
    </row>
    <row r="4" spans="1:35" s="5" customFormat="1" ht="20.100000000000001" customHeight="1" x14ac:dyDescent="0.2">
      <c r="A4" s="17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84"/>
      <c r="AF4" s="163"/>
      <c r="AG4" s="125" t="s">
        <v>35</v>
      </c>
      <c r="AH4" s="126" t="s">
        <v>35</v>
      </c>
      <c r="AI4" s="156" t="s">
        <v>236</v>
      </c>
    </row>
    <row r="5" spans="1:35" s="5" customFormat="1" x14ac:dyDescent="0.2">
      <c r="A5" s="53" t="s">
        <v>40</v>
      </c>
      <c r="B5" s="98">
        <f>[1]Julho!$K$5</f>
        <v>0</v>
      </c>
      <c r="C5" s="98">
        <f>[1]Julho!$K$6</f>
        <v>0</v>
      </c>
      <c r="D5" s="98">
        <f>[1]Julho!$K$7</f>
        <v>0</v>
      </c>
      <c r="E5" s="98">
        <f>[1]Julho!$K$8</f>
        <v>12.399999999999999</v>
      </c>
      <c r="F5" s="98">
        <f>[1]Julho!$K$9</f>
        <v>2.4000000000000004</v>
      </c>
      <c r="G5" s="98">
        <f>[1]Julho!$K$10</f>
        <v>0</v>
      </c>
      <c r="H5" s="98">
        <f>[1]Julho!$K$11</f>
        <v>0</v>
      </c>
      <c r="I5" s="98">
        <f>[1]Julho!$K$12</f>
        <v>0</v>
      </c>
      <c r="J5" s="98">
        <f>[1]Julho!$K$13</f>
        <v>0</v>
      </c>
      <c r="K5" s="98">
        <f>[1]Julho!$K$14</f>
        <v>0</v>
      </c>
      <c r="L5" s="98">
        <f>[1]Julho!$K$15</f>
        <v>0</v>
      </c>
      <c r="M5" s="98">
        <f>[1]Julho!$K$16</f>
        <v>0</v>
      </c>
      <c r="N5" s="98">
        <f>[1]Julho!$K$17</f>
        <v>0</v>
      </c>
      <c r="O5" s="98">
        <f>[1]Julho!$K$18</f>
        <v>0</v>
      </c>
      <c r="P5" s="98">
        <f>[1]Julho!$K$19</f>
        <v>0</v>
      </c>
      <c r="Q5" s="98">
        <f>[1]Julho!$K$20</f>
        <v>0</v>
      </c>
      <c r="R5" s="98">
        <f>[1]Julho!$K$21</f>
        <v>0</v>
      </c>
      <c r="S5" s="98">
        <f>[1]Julho!$K$22</f>
        <v>0</v>
      </c>
      <c r="T5" s="98">
        <f>[1]Julho!$K$23</f>
        <v>0</v>
      </c>
      <c r="U5" s="98">
        <f>[1]Julho!$K$24</f>
        <v>0</v>
      </c>
      <c r="V5" s="98">
        <f>[1]Julho!$K$25</f>
        <v>0</v>
      </c>
      <c r="W5" s="98">
        <f>[1]Julho!$K$26</f>
        <v>0</v>
      </c>
      <c r="X5" s="98">
        <f>[1]Julho!$K$27</f>
        <v>0</v>
      </c>
      <c r="Y5" s="98">
        <f>[1]Julho!$K$28</f>
        <v>0</v>
      </c>
      <c r="Z5" s="98">
        <f>[1]Julho!$K$29</f>
        <v>0</v>
      </c>
      <c r="AA5" s="98">
        <f>[1]Julho!$K$30</f>
        <v>0</v>
      </c>
      <c r="AB5" s="98">
        <f>[1]Julho!$K$31</f>
        <v>0</v>
      </c>
      <c r="AC5" s="98">
        <f>[1]Julho!$K$32</f>
        <v>0</v>
      </c>
      <c r="AD5" s="98">
        <f>[1]Julho!$K$33</f>
        <v>0</v>
      </c>
      <c r="AE5" s="98">
        <f>[1]Julho!$K$34</f>
        <v>0</v>
      </c>
      <c r="AF5" s="107">
        <f>[1]Julho!$K$35</f>
        <v>0</v>
      </c>
      <c r="AG5" s="129">
        <f t="shared" ref="AG5" si="1">SUM(B5:AF5)</f>
        <v>14.799999999999999</v>
      </c>
      <c r="AH5" s="83">
        <f t="shared" ref="AH5:AH6" si="2">MAX(B5:AF5)</f>
        <v>12.399999999999999</v>
      </c>
      <c r="AI5" s="150">
        <f t="shared" ref="AI5:AI6" si="3">COUNTIF(B5:AF5,"=0,0")</f>
        <v>29</v>
      </c>
    </row>
    <row r="6" spans="1:35" x14ac:dyDescent="0.2">
      <c r="A6" s="53" t="s">
        <v>0</v>
      </c>
      <c r="B6" s="11">
        <f>[2]Julho!$K$5</f>
        <v>0</v>
      </c>
      <c r="C6" s="11">
        <f>[2]Julho!$K$6</f>
        <v>0</v>
      </c>
      <c r="D6" s="11">
        <f>[2]Julho!$K$7</f>
        <v>0</v>
      </c>
      <c r="E6" s="11">
        <f>[2]Julho!$K$8</f>
        <v>0.4</v>
      </c>
      <c r="F6" s="11">
        <f>[2]Julho!$K$9</f>
        <v>0</v>
      </c>
      <c r="G6" s="11">
        <f>[2]Julho!$K$10</f>
        <v>0</v>
      </c>
      <c r="H6" s="11">
        <f>[2]Julho!$K$11</f>
        <v>0</v>
      </c>
      <c r="I6" s="11">
        <f>[2]Julho!$K$12</f>
        <v>0</v>
      </c>
      <c r="J6" s="11">
        <f>[2]Julho!$K$13</f>
        <v>0</v>
      </c>
      <c r="K6" s="11">
        <f>[2]Julho!$K$14</f>
        <v>0</v>
      </c>
      <c r="L6" s="11">
        <f>[2]Julho!$K$15</f>
        <v>0</v>
      </c>
      <c r="M6" s="11">
        <f>[2]Julho!$K$16</f>
        <v>0</v>
      </c>
      <c r="N6" s="11">
        <f>[2]Julho!$K$17</f>
        <v>0</v>
      </c>
      <c r="O6" s="11">
        <f>[2]Julho!$K$18</f>
        <v>0</v>
      </c>
      <c r="P6" s="11">
        <f>[2]Julho!$K$19</f>
        <v>8.7999999999999989</v>
      </c>
      <c r="Q6" s="11">
        <f>[2]Julho!$K$20</f>
        <v>0.2</v>
      </c>
      <c r="R6" s="11">
        <f>[2]Julho!$K$21</f>
        <v>0</v>
      </c>
      <c r="S6" s="11">
        <f>[2]Julho!$K$22</f>
        <v>0</v>
      </c>
      <c r="T6" s="11">
        <f>[2]Julho!$K$23</f>
        <v>0.2</v>
      </c>
      <c r="U6" s="11">
        <f>[2]Julho!$K$24</f>
        <v>0.2</v>
      </c>
      <c r="V6" s="11">
        <f>[2]Julho!$K$25</f>
        <v>0</v>
      </c>
      <c r="W6" s="11">
        <f>[2]Julho!$K$26</f>
        <v>0</v>
      </c>
      <c r="X6" s="11">
        <f>[2]Julho!$K$27</f>
        <v>0</v>
      </c>
      <c r="Y6" s="11">
        <f>[2]Julho!$K$28</f>
        <v>0</v>
      </c>
      <c r="Z6" s="11">
        <f>[2]Julho!$K$29</f>
        <v>0</v>
      </c>
      <c r="AA6" s="11">
        <f>[2]Julho!$K$30</f>
        <v>0.4</v>
      </c>
      <c r="AB6" s="11">
        <f>[2]Julho!$K$31</f>
        <v>0</v>
      </c>
      <c r="AC6" s="11">
        <f>[2]Julho!$K$32</f>
        <v>0</v>
      </c>
      <c r="AD6" s="11">
        <f>[2]Julho!$K$33</f>
        <v>0</v>
      </c>
      <c r="AE6" s="11">
        <f>[2]Julho!$K$34</f>
        <v>0</v>
      </c>
      <c r="AF6" s="108">
        <f>[2]Julho!$K$35</f>
        <v>0</v>
      </c>
      <c r="AG6" s="129">
        <f t="shared" ref="AG6" si="4">SUM(B6:AF6)</f>
        <v>10.199999999999998</v>
      </c>
      <c r="AH6" s="83">
        <f t="shared" si="2"/>
        <v>8.7999999999999989</v>
      </c>
      <c r="AI6" s="150">
        <f t="shared" si="3"/>
        <v>25</v>
      </c>
    </row>
    <row r="7" spans="1:35" x14ac:dyDescent="0.2">
      <c r="A7" s="53" t="s">
        <v>104</v>
      </c>
      <c r="B7" s="11">
        <f>[3]Julho!$K$5</f>
        <v>0</v>
      </c>
      <c r="C7" s="11">
        <f>[3]Julho!$K$6</f>
        <v>0</v>
      </c>
      <c r="D7" s="11">
        <f>[3]Julho!$K$7</f>
        <v>12.6</v>
      </c>
      <c r="E7" s="11">
        <f>[3]Julho!$K$8</f>
        <v>24.2</v>
      </c>
      <c r="F7" s="11">
        <f>[3]Julho!$K$9</f>
        <v>0</v>
      </c>
      <c r="G7" s="11">
        <f>[3]Julho!$K$10</f>
        <v>0</v>
      </c>
      <c r="H7" s="11">
        <f>[3]Julho!$K$11</f>
        <v>0</v>
      </c>
      <c r="I7" s="11">
        <f>[3]Julho!$K$12</f>
        <v>0</v>
      </c>
      <c r="J7" s="11">
        <f>[3]Julho!$K$13</f>
        <v>0</v>
      </c>
      <c r="K7" s="11">
        <f>[3]Julho!$K$14</f>
        <v>0</v>
      </c>
      <c r="L7" s="11">
        <f>[3]Julho!$K$15</f>
        <v>0</v>
      </c>
      <c r="M7" s="11">
        <f>[3]Julho!$K$16</f>
        <v>0</v>
      </c>
      <c r="N7" s="11">
        <f>[3]Julho!$K$17</f>
        <v>0</v>
      </c>
      <c r="O7" s="11">
        <f>[3]Julho!$K$18</f>
        <v>0</v>
      </c>
      <c r="P7" s="11">
        <f>[3]Julho!$K$19</f>
        <v>0.6</v>
      </c>
      <c r="Q7" s="11">
        <f>[3]Julho!$K$20</f>
        <v>0.8</v>
      </c>
      <c r="R7" s="11">
        <f>[3]Julho!$K$21</f>
        <v>0</v>
      </c>
      <c r="S7" s="11">
        <f>[3]Julho!$K$22</f>
        <v>0</v>
      </c>
      <c r="T7" s="11">
        <f>[3]Julho!$K$23</f>
        <v>0</v>
      </c>
      <c r="U7" s="11">
        <f>[3]Julho!$K$24</f>
        <v>0</v>
      </c>
      <c r="V7" s="11">
        <f>[3]Julho!$K$25</f>
        <v>0</v>
      </c>
      <c r="W7" s="11">
        <f>[3]Julho!$K$26</f>
        <v>0</v>
      </c>
      <c r="X7" s="11">
        <f>[3]Julho!$K$27</f>
        <v>0</v>
      </c>
      <c r="Y7" s="11">
        <f>[3]Julho!$K$28</f>
        <v>0</v>
      </c>
      <c r="Z7" s="11">
        <f>[3]Julho!$K$29</f>
        <v>0</v>
      </c>
      <c r="AA7" s="11">
        <f>[3]Julho!$K$30</f>
        <v>0</v>
      </c>
      <c r="AB7" s="11">
        <f>[3]Julho!$K$31</f>
        <v>0</v>
      </c>
      <c r="AC7" s="11">
        <f>[3]Julho!$K$32</f>
        <v>0</v>
      </c>
      <c r="AD7" s="11">
        <f>[3]Julho!$K$33</f>
        <v>0</v>
      </c>
      <c r="AE7" s="11">
        <f>[3]Julho!$K$34</f>
        <v>0</v>
      </c>
      <c r="AF7" s="108">
        <f>[3]Julho!$K$35</f>
        <v>0</v>
      </c>
      <c r="AG7" s="129">
        <f t="shared" ref="AG7" si="5">SUM(B7:AF7)</f>
        <v>38.199999999999996</v>
      </c>
      <c r="AH7" s="83">
        <f t="shared" ref="AH7" si="6">MAX(B7:AF7)</f>
        <v>24.2</v>
      </c>
      <c r="AI7" s="150">
        <f t="shared" ref="AI7" si="7">COUNTIF(B7:AF7,"=0,0")</f>
        <v>27</v>
      </c>
    </row>
    <row r="8" spans="1:35" x14ac:dyDescent="0.2">
      <c r="A8" s="53" t="s">
        <v>1</v>
      </c>
      <c r="B8" s="11">
        <f>[4]Julho!$K$5</f>
        <v>0</v>
      </c>
      <c r="C8" s="11">
        <f>[4]Julho!$K$6</f>
        <v>0</v>
      </c>
      <c r="D8" s="11" t="str">
        <f>[4]Julho!$K$7</f>
        <v>*</v>
      </c>
      <c r="E8" s="11" t="str">
        <f>[4]Julho!$K$8</f>
        <v>*</v>
      </c>
      <c r="F8" s="11" t="str">
        <f>[4]Julho!$K$9</f>
        <v>*</v>
      </c>
      <c r="G8" s="11">
        <f>[4]Julho!$K$10</f>
        <v>0</v>
      </c>
      <c r="H8" s="11">
        <f>[4]Julho!$K$11</f>
        <v>0</v>
      </c>
      <c r="I8" s="11">
        <f>[4]Julho!$K$12</f>
        <v>0</v>
      </c>
      <c r="J8" s="11">
        <f>[4]Julho!$K$13</f>
        <v>0</v>
      </c>
      <c r="K8" s="11">
        <f>[4]Julho!$K$14</f>
        <v>0</v>
      </c>
      <c r="L8" s="11">
        <f>[4]Julho!$K$15</f>
        <v>0</v>
      </c>
      <c r="M8" s="11">
        <f>[4]Julho!$K$16</f>
        <v>0</v>
      </c>
      <c r="N8" s="11">
        <f>[4]Julho!$K$17</f>
        <v>0</v>
      </c>
      <c r="O8" s="11" t="str">
        <f>[4]Julho!$K$18</f>
        <v>*</v>
      </c>
      <c r="P8" s="11" t="str">
        <f>[4]Julho!$K$19</f>
        <v>*</v>
      </c>
      <c r="Q8" s="11" t="str">
        <f>[4]Julho!$K$20</f>
        <v>*</v>
      </c>
      <c r="R8" s="11" t="str">
        <f>[4]Julho!$K$21</f>
        <v>*</v>
      </c>
      <c r="S8" s="11" t="str">
        <f>[4]Julho!$K$22</f>
        <v>*</v>
      </c>
      <c r="T8" s="11" t="str">
        <f>[4]Julho!$K$23</f>
        <v>*</v>
      </c>
      <c r="U8" s="11" t="str">
        <f>[4]Julho!$K$24</f>
        <v>*</v>
      </c>
      <c r="V8" s="11" t="str">
        <f>[4]Julho!$K$25</f>
        <v>*</v>
      </c>
      <c r="W8" s="11">
        <f>[4]Julho!$K$26</f>
        <v>0</v>
      </c>
      <c r="X8" s="11">
        <f>[4]Julho!$K$27</f>
        <v>0</v>
      </c>
      <c r="Y8" s="11">
        <f>[4]Julho!$K$28</f>
        <v>0</v>
      </c>
      <c r="Z8" s="11">
        <f>[4]Julho!$K$29</f>
        <v>0</v>
      </c>
      <c r="AA8" s="11">
        <f>[4]Julho!$K$30</f>
        <v>0</v>
      </c>
      <c r="AB8" s="11">
        <f>[4]Julho!$K$31</f>
        <v>0</v>
      </c>
      <c r="AC8" s="11">
        <f>[4]Julho!$K$32</f>
        <v>0</v>
      </c>
      <c r="AD8" s="11">
        <f>[4]Julho!$K$33</f>
        <v>0</v>
      </c>
      <c r="AE8" s="11">
        <f>[4]Julho!$K$34</f>
        <v>0</v>
      </c>
      <c r="AF8" s="108">
        <f>[4]Julho!$K$35</f>
        <v>0</v>
      </c>
      <c r="AG8" s="129">
        <f t="shared" ref="AG8:AG9" si="8">SUM(B8:AF8)</f>
        <v>0</v>
      </c>
      <c r="AH8" s="83">
        <f t="shared" ref="AH8:AH9" si="9">MAX(B8:AF8)</f>
        <v>0</v>
      </c>
      <c r="AI8" s="150">
        <f t="shared" ref="AI8:AI9" si="10">COUNTIF(B8:AF8,"=0,0")</f>
        <v>20</v>
      </c>
    </row>
    <row r="9" spans="1:35" x14ac:dyDescent="0.2">
      <c r="A9" s="53" t="s">
        <v>167</v>
      </c>
      <c r="B9" s="11">
        <f>[5]Julho!$K$5</f>
        <v>0.4</v>
      </c>
      <c r="C9" s="11">
        <f>[5]Julho!$K$6</f>
        <v>1</v>
      </c>
      <c r="D9" s="11">
        <f>[5]Julho!$K$7</f>
        <v>1.5999999999999999</v>
      </c>
      <c r="E9" s="11">
        <f>[5]Julho!$K$8</f>
        <v>0.60000000000000009</v>
      </c>
      <c r="F9" s="11">
        <f>[5]Julho!$K$9</f>
        <v>0.2</v>
      </c>
      <c r="G9" s="11">
        <f>[5]Julho!$K$10</f>
        <v>0</v>
      </c>
      <c r="H9" s="11">
        <f>[5]Julho!$K$11</f>
        <v>0</v>
      </c>
      <c r="I9" s="11">
        <f>[5]Julho!$K$12</f>
        <v>0</v>
      </c>
      <c r="J9" s="11">
        <f>[5]Julho!$K$13</f>
        <v>0</v>
      </c>
      <c r="K9" s="11">
        <f>[5]Julho!$K$14</f>
        <v>0</v>
      </c>
      <c r="L9" s="11">
        <f>[5]Julho!$K$15</f>
        <v>0</v>
      </c>
      <c r="M9" s="11">
        <f>[5]Julho!$K$16</f>
        <v>0</v>
      </c>
      <c r="N9" s="11">
        <f>[5]Julho!$K$17</f>
        <v>0</v>
      </c>
      <c r="O9" s="11">
        <f>[5]Julho!$K$18</f>
        <v>0</v>
      </c>
      <c r="P9" s="11">
        <f>[5]Julho!$K$19</f>
        <v>8.1999999999999993</v>
      </c>
      <c r="Q9" s="11">
        <f>[5]Julho!$K$20</f>
        <v>0.4</v>
      </c>
      <c r="R9" s="11">
        <f>[5]Julho!$K$21</f>
        <v>0</v>
      </c>
      <c r="S9" s="11">
        <f>[5]Julho!$K$22</f>
        <v>0</v>
      </c>
      <c r="T9" s="11">
        <f>[5]Julho!$K$23</f>
        <v>0.6</v>
      </c>
      <c r="U9" s="11">
        <f>[5]Julho!$K$24</f>
        <v>0</v>
      </c>
      <c r="V9" s="11">
        <f>[5]Julho!$K$25</f>
        <v>0</v>
      </c>
      <c r="W9" s="11">
        <f>[5]Julho!$K$26</f>
        <v>0</v>
      </c>
      <c r="X9" s="11">
        <f>[5]Julho!$K$27</f>
        <v>0</v>
      </c>
      <c r="Y9" s="11">
        <f>[5]Julho!$K$28</f>
        <v>2.4000000000000004</v>
      </c>
      <c r="Z9" s="11">
        <f>[5]Julho!$K$29</f>
        <v>0.4</v>
      </c>
      <c r="AA9" s="11">
        <f>[5]Julho!$K$30</f>
        <v>0.8</v>
      </c>
      <c r="AB9" s="11">
        <f>[5]Julho!$K$31</f>
        <v>0</v>
      </c>
      <c r="AC9" s="11">
        <f>[5]Julho!$K$32</f>
        <v>0</v>
      </c>
      <c r="AD9" s="11">
        <f>[5]Julho!$K$33</f>
        <v>0</v>
      </c>
      <c r="AE9" s="11">
        <f>[5]Julho!$K$34</f>
        <v>0</v>
      </c>
      <c r="AF9" s="108">
        <f>[5]Julho!$K$35</f>
        <v>0</v>
      </c>
      <c r="AG9" s="129">
        <f t="shared" si="8"/>
        <v>16.600000000000001</v>
      </c>
      <c r="AH9" s="83">
        <f t="shared" si="9"/>
        <v>8.1999999999999993</v>
      </c>
      <c r="AI9" s="150">
        <f t="shared" si="10"/>
        <v>20</v>
      </c>
    </row>
    <row r="10" spans="1:35" x14ac:dyDescent="0.2">
      <c r="A10" s="53" t="s">
        <v>111</v>
      </c>
      <c r="B10" s="11" t="str">
        <f>[6]Julho!$K$5</f>
        <v>*</v>
      </c>
      <c r="C10" s="11" t="str">
        <f>[6]Julho!$K$6</f>
        <v>*</v>
      </c>
      <c r="D10" s="11" t="str">
        <f>[6]Julho!$K$7</f>
        <v>*</v>
      </c>
      <c r="E10" s="11" t="str">
        <f>[6]Julho!$K$8</f>
        <v>*</v>
      </c>
      <c r="F10" s="11" t="str">
        <f>[6]Julho!$K$9</f>
        <v>*</v>
      </c>
      <c r="G10" s="11" t="str">
        <f>[6]Julho!$K$10</f>
        <v>*</v>
      </c>
      <c r="H10" s="11" t="str">
        <f>[6]Julho!$K$11</f>
        <v>*</v>
      </c>
      <c r="I10" s="11" t="str">
        <f>[6]Julho!$K$12</f>
        <v>*</v>
      </c>
      <c r="J10" s="11" t="str">
        <f>[6]Julho!$K$13</f>
        <v>*</v>
      </c>
      <c r="K10" s="11" t="str">
        <f>[6]Julho!$K$14</f>
        <v>*</v>
      </c>
      <c r="L10" s="11" t="str">
        <f>[6]Julho!$K$15</f>
        <v>*</v>
      </c>
      <c r="M10" s="11" t="str">
        <f>[6]Julho!$K$16</f>
        <v>*</v>
      </c>
      <c r="N10" s="11" t="str">
        <f>[6]Julho!$K$17</f>
        <v>*</v>
      </c>
      <c r="O10" s="11" t="str">
        <f>[6]Julho!$K$18</f>
        <v>*</v>
      </c>
      <c r="P10" s="11" t="str">
        <f>[6]Julho!$K$19</f>
        <v>*</v>
      </c>
      <c r="Q10" s="11" t="str">
        <f>[6]Julho!$K$20</f>
        <v>*</v>
      </c>
      <c r="R10" s="11" t="str">
        <f>[6]Julho!$K$21</f>
        <v>*</v>
      </c>
      <c r="S10" s="11" t="str">
        <f>[6]Julho!$K$22</f>
        <v>*</v>
      </c>
      <c r="T10" s="11" t="str">
        <f>[6]Julho!$K$23</f>
        <v>*</v>
      </c>
      <c r="U10" s="11" t="str">
        <f>[6]Julho!$K$24</f>
        <v>*</v>
      </c>
      <c r="V10" s="11" t="str">
        <f>[6]Julho!$K$25</f>
        <v>*</v>
      </c>
      <c r="W10" s="11" t="str">
        <f>[6]Julho!$K$26</f>
        <v>*</v>
      </c>
      <c r="X10" s="11" t="str">
        <f>[6]Julho!$K$27</f>
        <v>*</v>
      </c>
      <c r="Y10" s="11" t="str">
        <f>[6]Julho!$K$28</f>
        <v>*</v>
      </c>
      <c r="Z10" s="11" t="str">
        <f>[6]Julho!$K$29</f>
        <v>*</v>
      </c>
      <c r="AA10" s="11" t="str">
        <f>[6]Julho!$K$30</f>
        <v>*</v>
      </c>
      <c r="AB10" s="11" t="str">
        <f>[6]Julho!$K$31</f>
        <v>*</v>
      </c>
      <c r="AC10" s="11" t="str">
        <f>[6]Julho!$K$32</f>
        <v>*</v>
      </c>
      <c r="AD10" s="11" t="str">
        <f>[6]Julho!$K$33</f>
        <v>*</v>
      </c>
      <c r="AE10" s="11" t="str">
        <f>[6]Julho!$K$34</f>
        <v>*</v>
      </c>
      <c r="AF10" s="108" t="str">
        <f>[6]Julho!$K$35</f>
        <v>*</v>
      </c>
      <c r="AG10" s="129" t="s">
        <v>224</v>
      </c>
      <c r="AH10" s="83" t="s">
        <v>224</v>
      </c>
      <c r="AI10" s="150" t="s">
        <v>224</v>
      </c>
    </row>
    <row r="11" spans="1:35" x14ac:dyDescent="0.2">
      <c r="A11" s="53" t="s">
        <v>64</v>
      </c>
      <c r="B11" s="11">
        <f>[7]Julho!$K$5</f>
        <v>0</v>
      </c>
      <c r="C11" s="11">
        <f>[7]Julho!$K$6</f>
        <v>0</v>
      </c>
      <c r="D11" s="11">
        <f>[7]Julho!$K$7</f>
        <v>13.6</v>
      </c>
      <c r="E11" s="11">
        <f>[7]Julho!$K$8</f>
        <v>18.199999999999996</v>
      </c>
      <c r="F11" s="11">
        <f>[7]Julho!$K$9</f>
        <v>9.9999999999999982</v>
      </c>
      <c r="G11" s="11">
        <f>[7]Julho!$K$10</f>
        <v>0</v>
      </c>
      <c r="H11" s="11">
        <f>[7]Julho!$K$11</f>
        <v>0</v>
      </c>
      <c r="I11" s="11">
        <f>[7]Julho!$K$12</f>
        <v>0</v>
      </c>
      <c r="J11" s="11">
        <f>[7]Julho!$K$13</f>
        <v>0</v>
      </c>
      <c r="K11" s="11">
        <f>[7]Julho!$K$14</f>
        <v>0</v>
      </c>
      <c r="L11" s="11">
        <f>[7]Julho!$K$15</f>
        <v>0</v>
      </c>
      <c r="M11" s="11">
        <f>[7]Julho!$K$16</f>
        <v>0</v>
      </c>
      <c r="N11" s="11">
        <f>[7]Julho!$K$17</f>
        <v>0</v>
      </c>
      <c r="O11" s="11">
        <f>[7]Julho!$K$18</f>
        <v>0</v>
      </c>
      <c r="P11" s="11">
        <f>[7]Julho!$K$19</f>
        <v>0</v>
      </c>
      <c r="Q11" s="11">
        <f>[7]Julho!$K$20</f>
        <v>1.4</v>
      </c>
      <c r="R11" s="11">
        <f>[7]Julho!$K$21</f>
        <v>0</v>
      </c>
      <c r="S11" s="11">
        <f>[7]Julho!$K$22</f>
        <v>0</v>
      </c>
      <c r="T11" s="11">
        <f>[7]Julho!$K$23</f>
        <v>0</v>
      </c>
      <c r="U11" s="11">
        <f>[7]Julho!$K$24</f>
        <v>0</v>
      </c>
      <c r="V11" s="11">
        <f>[7]Julho!$K$25</f>
        <v>0</v>
      </c>
      <c r="W11" s="11">
        <f>[7]Julho!$K$26</f>
        <v>0</v>
      </c>
      <c r="X11" s="11">
        <f>[7]Julho!$K$27</f>
        <v>0</v>
      </c>
      <c r="Y11" s="11">
        <f>[7]Julho!$K$28</f>
        <v>0</v>
      </c>
      <c r="Z11" s="11">
        <f>[7]Julho!$K$29</f>
        <v>0</v>
      </c>
      <c r="AA11" s="11">
        <f>[7]Julho!$K$30</f>
        <v>0</v>
      </c>
      <c r="AB11" s="11">
        <f>[7]Julho!$K$31</f>
        <v>0</v>
      </c>
      <c r="AC11" s="11">
        <f>[7]Julho!$K$32</f>
        <v>0</v>
      </c>
      <c r="AD11" s="11">
        <f>[7]Julho!$K$33</f>
        <v>0</v>
      </c>
      <c r="AE11" s="11">
        <f>[7]Julho!$K$34</f>
        <v>0</v>
      </c>
      <c r="AF11" s="108">
        <f>[7]Julho!$K$35</f>
        <v>0</v>
      </c>
      <c r="AG11" s="129">
        <f t="shared" ref="AG11" si="11">SUM(B11:AF11)</f>
        <v>43.199999999999996</v>
      </c>
      <c r="AH11" s="83">
        <f t="shared" ref="AH11:AH12" si="12">MAX(B11:AF11)</f>
        <v>18.199999999999996</v>
      </c>
      <c r="AI11" s="150">
        <f t="shared" ref="AI11:AI15" si="13">COUNTIF(B11:AF11,"=0,0")</f>
        <v>27</v>
      </c>
    </row>
    <row r="12" spans="1:35" x14ac:dyDescent="0.2">
      <c r="A12" s="53" t="s">
        <v>41</v>
      </c>
      <c r="B12" s="11">
        <f>[8]Julho!$K$5</f>
        <v>0</v>
      </c>
      <c r="C12" s="11">
        <f>[8]Julho!$K$6</f>
        <v>0.2</v>
      </c>
      <c r="D12" s="11">
        <f>[8]Julho!$K$7</f>
        <v>39.600000000000009</v>
      </c>
      <c r="E12" s="11">
        <f>[8]Julho!$K$8</f>
        <v>11.200000000000001</v>
      </c>
      <c r="F12" s="11">
        <f>[8]Julho!$K$9</f>
        <v>0</v>
      </c>
      <c r="G12" s="11">
        <f>[8]Julho!$K$10</f>
        <v>0</v>
      </c>
      <c r="H12" s="11">
        <f>[8]Julho!$K$11</f>
        <v>0</v>
      </c>
      <c r="I12" s="11">
        <f>[8]Julho!$K$12</f>
        <v>0.2</v>
      </c>
      <c r="J12" s="11">
        <f>[8]Julho!$K$13</f>
        <v>0</v>
      </c>
      <c r="K12" s="11">
        <f>[8]Julho!$K$14</f>
        <v>0</v>
      </c>
      <c r="L12" s="11">
        <f>[8]Julho!$K$15</f>
        <v>0</v>
      </c>
      <c r="M12" s="11">
        <f>[8]Julho!$K$16</f>
        <v>0</v>
      </c>
      <c r="N12" s="11">
        <f>[8]Julho!$K$17</f>
        <v>0</v>
      </c>
      <c r="O12" s="11">
        <f>[8]Julho!$K$18</f>
        <v>0</v>
      </c>
      <c r="P12" s="11">
        <f>[8]Julho!$K$19</f>
        <v>4.4000000000000004</v>
      </c>
      <c r="Q12" s="11">
        <f>[8]Julho!$K$20</f>
        <v>0</v>
      </c>
      <c r="R12" s="11">
        <f>[8]Julho!$K$21</f>
        <v>0.2</v>
      </c>
      <c r="S12" s="11">
        <f>[8]Julho!$K$22</f>
        <v>0</v>
      </c>
      <c r="T12" s="11">
        <f>[8]Julho!$K$23</f>
        <v>7.1999999999999993</v>
      </c>
      <c r="U12" s="11">
        <f>[8]Julho!$K$24</f>
        <v>0</v>
      </c>
      <c r="V12" s="11">
        <f>[8]Julho!$K$25</f>
        <v>0</v>
      </c>
      <c r="W12" s="11">
        <f>[8]Julho!$K$26</f>
        <v>0</v>
      </c>
      <c r="X12" s="11">
        <f>[8]Julho!$K$27</f>
        <v>0</v>
      </c>
      <c r="Y12" s="11">
        <f>[8]Julho!$K$28</f>
        <v>0</v>
      </c>
      <c r="Z12" s="11">
        <f>[8]Julho!$K$29</f>
        <v>0</v>
      </c>
      <c r="AA12" s="11">
        <f>[8]Julho!$K$30</f>
        <v>0.2</v>
      </c>
      <c r="AB12" s="11">
        <f>[8]Julho!$K$31</f>
        <v>0</v>
      </c>
      <c r="AC12" s="11">
        <f>[8]Julho!$K$32</f>
        <v>0</v>
      </c>
      <c r="AD12" s="11">
        <f>[8]Julho!$K$33</f>
        <v>0</v>
      </c>
      <c r="AE12" s="11">
        <f>[8]Julho!$K$34</f>
        <v>0</v>
      </c>
      <c r="AF12" s="108">
        <f>[8]Julho!$K$35</f>
        <v>0</v>
      </c>
      <c r="AG12" s="129">
        <f t="shared" ref="AG12" si="14">SUM(B12:AF12)</f>
        <v>63.200000000000017</v>
      </c>
      <c r="AH12" s="83">
        <f t="shared" si="12"/>
        <v>39.600000000000009</v>
      </c>
      <c r="AI12" s="150">
        <f t="shared" si="13"/>
        <v>23</v>
      </c>
    </row>
    <row r="13" spans="1:35" x14ac:dyDescent="0.2">
      <c r="A13" s="53" t="s">
        <v>114</v>
      </c>
      <c r="B13" s="11" t="str">
        <f>[9]Julho!$K$5</f>
        <v>*</v>
      </c>
      <c r="C13" s="11" t="str">
        <f>[9]Julho!$K$6</f>
        <v>*</v>
      </c>
      <c r="D13" s="11" t="str">
        <f>[9]Julho!$K$7</f>
        <v>*</v>
      </c>
      <c r="E13" s="11" t="str">
        <f>[9]Julho!$K$8</f>
        <v>*</v>
      </c>
      <c r="F13" s="11" t="str">
        <f>[9]Julho!$K$9</f>
        <v>*</v>
      </c>
      <c r="G13" s="11" t="str">
        <f>[9]Julho!$K$10</f>
        <v>*</v>
      </c>
      <c r="H13" s="11" t="str">
        <f>[9]Julho!$K$11</f>
        <v>*</v>
      </c>
      <c r="I13" s="11" t="str">
        <f>[9]Julho!$K$12</f>
        <v>*</v>
      </c>
      <c r="J13" s="11" t="str">
        <f>[9]Julho!$K$13</f>
        <v>*</v>
      </c>
      <c r="K13" s="11" t="str">
        <f>[9]Julho!$K$14</f>
        <v>*</v>
      </c>
      <c r="L13" s="11" t="str">
        <f>[9]Julho!$K$15</f>
        <v>*</v>
      </c>
      <c r="M13" s="11" t="str">
        <f>[9]Julho!$K$16</f>
        <v>*</v>
      </c>
      <c r="N13" s="11" t="str">
        <f>[9]Julho!$K$17</f>
        <v>*</v>
      </c>
      <c r="O13" s="11" t="str">
        <f>[9]Julho!$K$18</f>
        <v>*</v>
      </c>
      <c r="P13" s="11" t="str">
        <f>[9]Julho!$K$19</f>
        <v>*</v>
      </c>
      <c r="Q13" s="11" t="str">
        <f>[9]Julho!$K$20</f>
        <v>*</v>
      </c>
      <c r="R13" s="11" t="str">
        <f>[9]Julho!$K$21</f>
        <v>*</v>
      </c>
      <c r="S13" s="11" t="str">
        <f>[9]Julho!$K$22</f>
        <v>*</v>
      </c>
      <c r="T13" s="11" t="str">
        <f>[9]Julho!$K$23</f>
        <v>*</v>
      </c>
      <c r="U13" s="11" t="str">
        <f>[9]Julho!$K$24</f>
        <v>*</v>
      </c>
      <c r="V13" s="11" t="str">
        <f>[9]Julho!$K$25</f>
        <v>*</v>
      </c>
      <c r="W13" s="11" t="str">
        <f>[9]Julho!$K$26</f>
        <v>*</v>
      </c>
      <c r="X13" s="11" t="str">
        <f>[9]Julho!$K$27</f>
        <v>*</v>
      </c>
      <c r="Y13" s="11" t="str">
        <f>[9]Julho!$K$28</f>
        <v>*</v>
      </c>
      <c r="Z13" s="11" t="str">
        <f>[9]Julho!$K$29</f>
        <v>*</v>
      </c>
      <c r="AA13" s="11" t="str">
        <f>[9]Julho!$K$30</f>
        <v>*</v>
      </c>
      <c r="AB13" s="11" t="str">
        <f>[9]Julho!$K$31</f>
        <v>*</v>
      </c>
      <c r="AC13" s="11" t="str">
        <f>[9]Julho!$K$32</f>
        <v>*</v>
      </c>
      <c r="AD13" s="11" t="str">
        <f>[9]Julho!$K$33</f>
        <v>*</v>
      </c>
      <c r="AE13" s="11" t="str">
        <f>[9]Julho!$K$34</f>
        <v>*</v>
      </c>
      <c r="AF13" s="108" t="str">
        <f>[9]Julho!$K$35</f>
        <v>*</v>
      </c>
      <c r="AG13" s="129" t="s">
        <v>224</v>
      </c>
      <c r="AH13" s="83" t="s">
        <v>224</v>
      </c>
      <c r="AI13" s="150" t="s">
        <v>224</v>
      </c>
    </row>
    <row r="14" spans="1:35" x14ac:dyDescent="0.2">
      <c r="A14" s="53" t="s">
        <v>118</v>
      </c>
      <c r="B14" s="11">
        <f>[10]Julho!$K$5</f>
        <v>0</v>
      </c>
      <c r="C14" s="11">
        <f>[10]Julho!$K$6</f>
        <v>0</v>
      </c>
      <c r="D14" s="11">
        <f>[10]Julho!$K$7</f>
        <v>0.8</v>
      </c>
      <c r="E14" s="11">
        <f>[10]Julho!$K$8</f>
        <v>43.400000000000006</v>
      </c>
      <c r="F14" s="11">
        <f>[10]Julho!$K$9</f>
        <v>42.599999999999994</v>
      </c>
      <c r="G14" s="11">
        <f>[10]Julho!$K$10</f>
        <v>0</v>
      </c>
      <c r="H14" s="11">
        <f>[10]Julho!$K$11</f>
        <v>0</v>
      </c>
      <c r="I14" s="11">
        <f>[10]Julho!$K$12</f>
        <v>0</v>
      </c>
      <c r="J14" s="11">
        <f>[10]Julho!$K$13</f>
        <v>0</v>
      </c>
      <c r="K14" s="11">
        <f>[10]Julho!$K$14</f>
        <v>0</v>
      </c>
      <c r="L14" s="11">
        <f>[10]Julho!$K$15</f>
        <v>0</v>
      </c>
      <c r="M14" s="11">
        <f>[10]Julho!$K$16</f>
        <v>0</v>
      </c>
      <c r="N14" s="11">
        <f>[10]Julho!$K$17</f>
        <v>0</v>
      </c>
      <c r="O14" s="11">
        <f>[10]Julho!$K$18</f>
        <v>0</v>
      </c>
      <c r="P14" s="11">
        <f>[10]Julho!$K$19</f>
        <v>0</v>
      </c>
      <c r="Q14" s="11">
        <f>[10]Julho!$K$20</f>
        <v>0.4</v>
      </c>
      <c r="R14" s="11">
        <f>[10]Julho!$K$21</f>
        <v>0</v>
      </c>
      <c r="S14" s="11">
        <f>[10]Julho!$K$22</f>
        <v>0</v>
      </c>
      <c r="T14" s="11">
        <f>[10]Julho!$K$23</f>
        <v>0</v>
      </c>
      <c r="U14" s="11">
        <f>[10]Julho!$K$24</f>
        <v>0</v>
      </c>
      <c r="V14" s="11">
        <f>[10]Julho!$K$25</f>
        <v>0</v>
      </c>
      <c r="W14" s="11">
        <f>[10]Julho!$K$26</f>
        <v>0</v>
      </c>
      <c r="X14" s="11">
        <f>[10]Julho!$K$27</f>
        <v>0</v>
      </c>
      <c r="Y14" s="11">
        <f>[10]Julho!$K$28</f>
        <v>0</v>
      </c>
      <c r="Z14" s="11">
        <f>[10]Julho!$K$29</f>
        <v>0</v>
      </c>
      <c r="AA14" s="11">
        <f>[10]Julho!$K$30</f>
        <v>0</v>
      </c>
      <c r="AB14" s="11">
        <f>[10]Julho!$K$31</f>
        <v>0</v>
      </c>
      <c r="AC14" s="11">
        <f>[10]Julho!$K$32</f>
        <v>0</v>
      </c>
      <c r="AD14" s="11">
        <f>[10]Julho!$K$33</f>
        <v>0</v>
      </c>
      <c r="AE14" s="11">
        <f>[10]Julho!$K$34</f>
        <v>0</v>
      </c>
      <c r="AF14" s="108" t="str">
        <f>[10]Julho!$K$35</f>
        <v>*</v>
      </c>
      <c r="AG14" s="129">
        <f t="shared" ref="AG14:AG15" si="15">SUM(B14:AF14)</f>
        <v>87.2</v>
      </c>
      <c r="AH14" s="83">
        <f t="shared" ref="AH14:AH15" si="16">MAX(B14:AF14)</f>
        <v>43.400000000000006</v>
      </c>
      <c r="AI14" s="150">
        <f t="shared" si="13"/>
        <v>26</v>
      </c>
    </row>
    <row r="15" spans="1:35" x14ac:dyDescent="0.2">
      <c r="A15" s="53" t="s">
        <v>121</v>
      </c>
      <c r="B15" s="11">
        <f>[11]Julho!$K$5</f>
        <v>0</v>
      </c>
      <c r="C15" s="11">
        <f>[11]Julho!$K$6</f>
        <v>0</v>
      </c>
      <c r="D15" s="11">
        <f>[11]Julho!$K$7</f>
        <v>0.2</v>
      </c>
      <c r="E15" s="11">
        <f>[11]Julho!$K$8</f>
        <v>2.8</v>
      </c>
      <c r="F15" s="11">
        <f>[11]Julho!$K$9</f>
        <v>0</v>
      </c>
      <c r="G15" s="11">
        <f>[11]Julho!$K$10</f>
        <v>0</v>
      </c>
      <c r="H15" s="11">
        <f>[11]Julho!$K$11</f>
        <v>0</v>
      </c>
      <c r="I15" s="11">
        <f>[11]Julho!$K$12</f>
        <v>0</v>
      </c>
      <c r="J15" s="11">
        <f>[11]Julho!$K$13</f>
        <v>0</v>
      </c>
      <c r="K15" s="11">
        <f>[11]Julho!$K$14</f>
        <v>0</v>
      </c>
      <c r="L15" s="11">
        <f>[11]Julho!$K$15</f>
        <v>0</v>
      </c>
      <c r="M15" s="11">
        <f>[11]Julho!$K$16</f>
        <v>0</v>
      </c>
      <c r="N15" s="11">
        <f>[11]Julho!$K$17</f>
        <v>0</v>
      </c>
      <c r="O15" s="11">
        <f>[11]Julho!$K$18</f>
        <v>0</v>
      </c>
      <c r="P15" s="11">
        <f>[11]Julho!$K$19</f>
        <v>3.2</v>
      </c>
      <c r="Q15" s="11">
        <f>[11]Julho!$K$20</f>
        <v>0</v>
      </c>
      <c r="R15" s="11">
        <f>[11]Julho!$K$21</f>
        <v>0</v>
      </c>
      <c r="S15" s="11">
        <f>[11]Julho!$K$22</f>
        <v>0</v>
      </c>
      <c r="T15" s="11">
        <f>[11]Julho!$K$23</f>
        <v>0</v>
      </c>
      <c r="U15" s="11">
        <f>[11]Julho!$K$24</f>
        <v>0</v>
      </c>
      <c r="V15" s="11">
        <f>[11]Julho!$K$25</f>
        <v>0</v>
      </c>
      <c r="W15" s="11">
        <f>[11]Julho!$K$26</f>
        <v>0</v>
      </c>
      <c r="X15" s="11">
        <f>[11]Julho!$K$27</f>
        <v>0</v>
      </c>
      <c r="Y15" s="11">
        <f>[11]Julho!$K$28</f>
        <v>0</v>
      </c>
      <c r="Z15" s="11">
        <f>[11]Julho!$K$29</f>
        <v>0</v>
      </c>
      <c r="AA15" s="11">
        <f>[11]Julho!$K$30</f>
        <v>0.2</v>
      </c>
      <c r="AB15" s="11">
        <f>[11]Julho!$K$31</f>
        <v>0</v>
      </c>
      <c r="AC15" s="11">
        <f>[11]Julho!$K$32</f>
        <v>0</v>
      </c>
      <c r="AD15" s="11">
        <f>[11]Julho!$K$33</f>
        <v>0</v>
      </c>
      <c r="AE15" s="11">
        <f>[11]Julho!$K$34</f>
        <v>0</v>
      </c>
      <c r="AF15" s="108">
        <f>[11]Julho!$K$35</f>
        <v>0</v>
      </c>
      <c r="AG15" s="129">
        <f t="shared" si="15"/>
        <v>6.4</v>
      </c>
      <c r="AH15" s="83">
        <f t="shared" si="16"/>
        <v>3.2</v>
      </c>
      <c r="AI15" s="150">
        <f t="shared" si="13"/>
        <v>27</v>
      </c>
    </row>
    <row r="16" spans="1:35" x14ac:dyDescent="0.2">
      <c r="A16" s="53" t="s">
        <v>168</v>
      </c>
      <c r="B16" s="11" t="str">
        <f>[12]Julho!$K$5</f>
        <v>*</v>
      </c>
      <c r="C16" s="11" t="str">
        <f>[12]Julho!$K$6</f>
        <v>*</v>
      </c>
      <c r="D16" s="11" t="str">
        <f>[12]Julho!$K$7</f>
        <v>*</v>
      </c>
      <c r="E16" s="11" t="str">
        <f>[12]Julho!$K$8</f>
        <v>*</v>
      </c>
      <c r="F16" s="11" t="str">
        <f>[12]Julho!$K$9</f>
        <v>*</v>
      </c>
      <c r="G16" s="11" t="str">
        <f>[12]Julho!$K$10</f>
        <v>*</v>
      </c>
      <c r="H16" s="11" t="str">
        <f>[12]Julho!$K$11</f>
        <v>*</v>
      </c>
      <c r="I16" s="11" t="str">
        <f>[12]Julho!$K$12</f>
        <v>*</v>
      </c>
      <c r="J16" s="11" t="str">
        <f>[12]Julho!$K$13</f>
        <v>*</v>
      </c>
      <c r="K16" s="11" t="str">
        <f>[12]Julho!$K$14</f>
        <v>*</v>
      </c>
      <c r="L16" s="11" t="str">
        <f>[12]Julho!$K$15</f>
        <v>*</v>
      </c>
      <c r="M16" s="11" t="str">
        <f>[12]Julho!$K$16</f>
        <v>*</v>
      </c>
      <c r="N16" s="11" t="str">
        <f>[12]Julho!$K$17</f>
        <v>*</v>
      </c>
      <c r="O16" s="11" t="str">
        <f>[12]Julho!$K$18</f>
        <v>*</v>
      </c>
      <c r="P16" s="11" t="str">
        <f>[12]Julho!$K$19</f>
        <v>*</v>
      </c>
      <c r="Q16" s="11" t="str">
        <f>[12]Julho!$K$20</f>
        <v>*</v>
      </c>
      <c r="R16" s="11" t="str">
        <f>[12]Julho!$K$21</f>
        <v>*</v>
      </c>
      <c r="S16" s="11" t="str">
        <f>[12]Julho!$K$22</f>
        <v>*</v>
      </c>
      <c r="T16" s="11" t="str">
        <f>[12]Julho!$K$23</f>
        <v>*</v>
      </c>
      <c r="U16" s="11" t="str">
        <f>[12]Julho!$K$24</f>
        <v>*</v>
      </c>
      <c r="V16" s="11" t="str">
        <f>[12]Julho!$K$25</f>
        <v>*</v>
      </c>
      <c r="W16" s="11" t="str">
        <f>[12]Julho!$K$26</f>
        <v>*</v>
      </c>
      <c r="X16" s="11" t="str">
        <f>[12]Julho!$K$27</f>
        <v>*</v>
      </c>
      <c r="Y16" s="11" t="str">
        <f>[12]Julho!$K$28</f>
        <v>*</v>
      </c>
      <c r="Z16" s="11" t="str">
        <f>[12]Julho!$K$29</f>
        <v>*</v>
      </c>
      <c r="AA16" s="11" t="str">
        <f>[12]Julho!$K$30</f>
        <v>*</v>
      </c>
      <c r="AB16" s="11" t="str">
        <f>[12]Julho!$K$31</f>
        <v>*</v>
      </c>
      <c r="AC16" s="11" t="str">
        <f>[12]Julho!$K$32</f>
        <v>*</v>
      </c>
      <c r="AD16" s="11" t="str">
        <f>[12]Julho!$K$33</f>
        <v>*</v>
      </c>
      <c r="AE16" s="11" t="str">
        <f>[12]Julho!$K$34</f>
        <v>*</v>
      </c>
      <c r="AF16" s="108" t="str">
        <f>[12]Julho!$K$35</f>
        <v>*</v>
      </c>
      <c r="AG16" s="129" t="s">
        <v>224</v>
      </c>
      <c r="AH16" s="83" t="s">
        <v>224</v>
      </c>
      <c r="AI16" s="150" t="s">
        <v>224</v>
      </c>
    </row>
    <row r="17" spans="1:37" x14ac:dyDescent="0.2">
      <c r="A17" s="53" t="s">
        <v>2</v>
      </c>
      <c r="B17" s="11">
        <f>[13]Julho!$K$5</f>
        <v>0</v>
      </c>
      <c r="C17" s="11">
        <f>[13]Julho!$K$6</f>
        <v>0.2</v>
      </c>
      <c r="D17" s="11">
        <f>[13]Julho!$K$7</f>
        <v>4.4000000000000004</v>
      </c>
      <c r="E17" s="11">
        <f>[13]Julho!$K$8</f>
        <v>24.400000000000002</v>
      </c>
      <c r="F17" s="11">
        <f>[13]Julho!$K$9</f>
        <v>6.5999999999999988</v>
      </c>
      <c r="G17" s="11">
        <f>[13]Julho!$K$10</f>
        <v>0</v>
      </c>
      <c r="H17" s="11">
        <f>[13]Julho!$K$11</f>
        <v>0</v>
      </c>
      <c r="I17" s="11">
        <f>[13]Julho!$K$12</f>
        <v>0</v>
      </c>
      <c r="J17" s="11">
        <f>[13]Julho!$K$13</f>
        <v>0</v>
      </c>
      <c r="K17" s="11">
        <f>[13]Julho!$K$14</f>
        <v>0</v>
      </c>
      <c r="L17" s="11">
        <f>[13]Julho!$K$15</f>
        <v>0</v>
      </c>
      <c r="M17" s="11">
        <f>[13]Julho!$K$16</f>
        <v>0</v>
      </c>
      <c r="N17" s="11">
        <f>[13]Julho!$K$17</f>
        <v>0</v>
      </c>
      <c r="O17" s="11">
        <f>[13]Julho!$K$18</f>
        <v>0</v>
      </c>
      <c r="P17" s="11">
        <f>[13]Julho!$K$19</f>
        <v>0.4</v>
      </c>
      <c r="Q17" s="11">
        <f>[13]Julho!$K$20</f>
        <v>10.200000000000001</v>
      </c>
      <c r="R17" s="11">
        <f>[13]Julho!$K$21</f>
        <v>0.2</v>
      </c>
      <c r="S17" s="11">
        <f>[13]Julho!$K$22</f>
        <v>0</v>
      </c>
      <c r="T17" s="11">
        <f>[13]Julho!$K$23</f>
        <v>0</v>
      </c>
      <c r="U17" s="11">
        <f>[13]Julho!$K$24</f>
        <v>0</v>
      </c>
      <c r="V17" s="11">
        <f>[13]Julho!$K$25</f>
        <v>0</v>
      </c>
      <c r="W17" s="11">
        <f>[13]Julho!$K$26</f>
        <v>0</v>
      </c>
      <c r="X17" s="11">
        <f>[13]Julho!$K$27</f>
        <v>0</v>
      </c>
      <c r="Y17" s="11">
        <f>[13]Julho!$K$28</f>
        <v>0</v>
      </c>
      <c r="Z17" s="11">
        <f>[13]Julho!$K$29</f>
        <v>0</v>
      </c>
      <c r="AA17" s="11">
        <f>[13]Julho!$K$30</f>
        <v>0</v>
      </c>
      <c r="AB17" s="11">
        <f>[13]Julho!$K$31</f>
        <v>0</v>
      </c>
      <c r="AC17" s="11">
        <f>[13]Julho!$K$32</f>
        <v>0</v>
      </c>
      <c r="AD17" s="11">
        <f>[13]Julho!$K$33</f>
        <v>0</v>
      </c>
      <c r="AE17" s="11">
        <f>[13]Julho!$K$34</f>
        <v>0</v>
      </c>
      <c r="AF17" s="108">
        <f>[13]Julho!$K$35</f>
        <v>0</v>
      </c>
      <c r="AG17" s="129">
        <f t="shared" ref="AG17:AG23" si="17">SUM(B17:AF17)</f>
        <v>46.400000000000006</v>
      </c>
      <c r="AH17" s="83">
        <f t="shared" ref="AH17:AH23" si="18">MAX(B17:AF17)</f>
        <v>24.400000000000002</v>
      </c>
      <c r="AI17" s="150">
        <f t="shared" ref="AI17:AI23" si="19">COUNTIF(B17:AF17,"=0,0")</f>
        <v>24</v>
      </c>
      <c r="AK17" s="12" t="s">
        <v>47</v>
      </c>
    </row>
    <row r="18" spans="1:37" x14ac:dyDescent="0.2">
      <c r="A18" s="53" t="s">
        <v>3</v>
      </c>
      <c r="B18" s="11">
        <f>[14]Julho!$K$5</f>
        <v>0</v>
      </c>
      <c r="C18" s="11">
        <f>[14]Julho!$K$6</f>
        <v>0</v>
      </c>
      <c r="D18" s="11">
        <f>[14]Julho!$K$7</f>
        <v>0</v>
      </c>
      <c r="E18" s="11">
        <f>[14]Julho!$K$8</f>
        <v>0</v>
      </c>
      <c r="F18" s="11">
        <f>[14]Julho!$K$9</f>
        <v>0.6</v>
      </c>
      <c r="G18" s="11">
        <f>[14]Julho!$K$10</f>
        <v>0</v>
      </c>
      <c r="H18" s="11">
        <f>[14]Julho!$K$11</f>
        <v>0</v>
      </c>
      <c r="I18" s="11">
        <f>[14]Julho!$K$12</f>
        <v>0</v>
      </c>
      <c r="J18" s="11">
        <f>[14]Julho!$K$13</f>
        <v>0</v>
      </c>
      <c r="K18" s="11">
        <f>[14]Julho!$K$14</f>
        <v>0</v>
      </c>
      <c r="L18" s="11">
        <f>[14]Julho!$K$15</f>
        <v>0</v>
      </c>
      <c r="M18" s="11">
        <f>[14]Julho!$K$16</f>
        <v>0</v>
      </c>
      <c r="N18" s="11">
        <f>[14]Julho!$K$17</f>
        <v>0</v>
      </c>
      <c r="O18" s="11">
        <f>[14]Julho!$K$18</f>
        <v>0</v>
      </c>
      <c r="P18" s="11">
        <f>[14]Julho!$K$19</f>
        <v>0</v>
      </c>
      <c r="Q18" s="11">
        <f>[14]Julho!$K$20</f>
        <v>0</v>
      </c>
      <c r="R18" s="11">
        <f>[14]Julho!$K$21</f>
        <v>0</v>
      </c>
      <c r="S18" s="11">
        <f>[14]Julho!$K$22</f>
        <v>0</v>
      </c>
      <c r="T18" s="11">
        <f>[14]Julho!$K$23</f>
        <v>0</v>
      </c>
      <c r="U18" s="11">
        <f>[14]Julho!$K$24</f>
        <v>0</v>
      </c>
      <c r="V18" s="11">
        <f>[14]Julho!$K$25</f>
        <v>0</v>
      </c>
      <c r="W18" s="11">
        <f>[14]Julho!$K$26</f>
        <v>0</v>
      </c>
      <c r="X18" s="11">
        <f>[14]Julho!$K$27</f>
        <v>0</v>
      </c>
      <c r="Y18" s="11">
        <f>[14]Julho!$K$28</f>
        <v>0</v>
      </c>
      <c r="Z18" s="11">
        <f>[14]Julho!$K$29</f>
        <v>0</v>
      </c>
      <c r="AA18" s="11">
        <f>[14]Julho!$K$30</f>
        <v>0</v>
      </c>
      <c r="AB18" s="11">
        <f>[14]Julho!$K$31</f>
        <v>0</v>
      </c>
      <c r="AC18" s="11">
        <f>[14]Julho!$K$32</f>
        <v>0</v>
      </c>
      <c r="AD18" s="11">
        <f>[14]Julho!$K$33</f>
        <v>0</v>
      </c>
      <c r="AE18" s="11">
        <f>[14]Julho!$K$34</f>
        <v>0</v>
      </c>
      <c r="AF18" s="108">
        <f>[14]Julho!$K$35</f>
        <v>0</v>
      </c>
      <c r="AG18" s="129">
        <f t="shared" si="17"/>
        <v>0.6</v>
      </c>
      <c r="AH18" s="83">
        <f t="shared" si="18"/>
        <v>0.6</v>
      </c>
      <c r="AI18" s="150">
        <f t="shared" si="19"/>
        <v>30</v>
      </c>
      <c r="AJ18" s="12" t="s">
        <v>47</v>
      </c>
      <c r="AK18" s="12" t="s">
        <v>47</v>
      </c>
    </row>
    <row r="19" spans="1:37" x14ac:dyDescent="0.2">
      <c r="A19" s="53" t="s">
        <v>4</v>
      </c>
      <c r="B19" s="11">
        <f>[15]Julho!$K$5</f>
        <v>0</v>
      </c>
      <c r="C19" s="11">
        <f>[15]Julho!$K$6</f>
        <v>0</v>
      </c>
      <c r="D19" s="11">
        <f>[15]Julho!$K$7</f>
        <v>0</v>
      </c>
      <c r="E19" s="11">
        <f>[15]Julho!$K$8</f>
        <v>0.2</v>
      </c>
      <c r="F19" s="11">
        <f>[15]Julho!$K$9</f>
        <v>0.4</v>
      </c>
      <c r="G19" s="11">
        <f>[15]Julho!$K$10</f>
        <v>0</v>
      </c>
      <c r="H19" s="11">
        <f>[15]Julho!$K$11</f>
        <v>0</v>
      </c>
      <c r="I19" s="11">
        <f>[15]Julho!$K$12</f>
        <v>0</v>
      </c>
      <c r="J19" s="11">
        <f>[15]Julho!$K$13</f>
        <v>0</v>
      </c>
      <c r="K19" s="11">
        <f>[15]Julho!$K$14</f>
        <v>0</v>
      </c>
      <c r="L19" s="11">
        <f>[15]Julho!$K$15</f>
        <v>0</v>
      </c>
      <c r="M19" s="11">
        <f>[15]Julho!$K$16</f>
        <v>0</v>
      </c>
      <c r="N19" s="11">
        <f>[15]Julho!$K$17</f>
        <v>0</v>
      </c>
      <c r="O19" s="11">
        <f>[15]Julho!$K$18</f>
        <v>0</v>
      </c>
      <c r="P19" s="11">
        <f>[15]Julho!$K$19</f>
        <v>0</v>
      </c>
      <c r="Q19" s="11">
        <f>[15]Julho!$K$20</f>
        <v>0</v>
      </c>
      <c r="R19" s="11">
        <f>[15]Julho!$K$21</f>
        <v>0</v>
      </c>
      <c r="S19" s="11">
        <f>[15]Julho!$K$22</f>
        <v>0</v>
      </c>
      <c r="T19" s="11">
        <f>[15]Julho!$K$23</f>
        <v>0</v>
      </c>
      <c r="U19" s="11">
        <f>[15]Julho!$K$24</f>
        <v>0</v>
      </c>
      <c r="V19" s="11">
        <f>[15]Julho!$K$25</f>
        <v>0</v>
      </c>
      <c r="W19" s="11">
        <f>[15]Julho!$K$26</f>
        <v>0</v>
      </c>
      <c r="X19" s="11">
        <f>[15]Julho!$K$27</f>
        <v>0</v>
      </c>
      <c r="Y19" s="11">
        <f>[15]Julho!$K$28</f>
        <v>0</v>
      </c>
      <c r="Z19" s="11">
        <f>[15]Julho!$K$29</f>
        <v>0</v>
      </c>
      <c r="AA19" s="11">
        <f>[15]Julho!$K$30</f>
        <v>0</v>
      </c>
      <c r="AB19" s="11">
        <f>[15]Julho!$K$31</f>
        <v>0</v>
      </c>
      <c r="AC19" s="11">
        <f>[15]Julho!$K$32</f>
        <v>0</v>
      </c>
      <c r="AD19" s="11">
        <f>[15]Julho!$K$33</f>
        <v>0</v>
      </c>
      <c r="AE19" s="11">
        <f>[15]Julho!$K$34</f>
        <v>0</v>
      </c>
      <c r="AF19" s="108">
        <f>[15]Julho!$K$35</f>
        <v>0</v>
      </c>
      <c r="AG19" s="129">
        <f t="shared" si="17"/>
        <v>0.60000000000000009</v>
      </c>
      <c r="AH19" s="83">
        <f t="shared" si="18"/>
        <v>0.4</v>
      </c>
      <c r="AI19" s="150">
        <f t="shared" si="19"/>
        <v>29</v>
      </c>
    </row>
    <row r="20" spans="1:37" x14ac:dyDescent="0.2">
      <c r="A20" s="53" t="s">
        <v>5</v>
      </c>
      <c r="B20" s="11">
        <f>[16]Julho!$K$5</f>
        <v>0</v>
      </c>
      <c r="C20" s="11">
        <f>[16]Julho!$K$6</f>
        <v>0</v>
      </c>
      <c r="D20" s="11">
        <f>[16]Julho!$K$7</f>
        <v>2.8000000000000007</v>
      </c>
      <c r="E20" s="11">
        <f>[16]Julho!$K$8</f>
        <v>2.8000000000000003</v>
      </c>
      <c r="F20" s="11">
        <f>[16]Julho!$K$9</f>
        <v>1.7999999999999998</v>
      </c>
      <c r="G20" s="11">
        <f>[16]Julho!$K$10</f>
        <v>0</v>
      </c>
      <c r="H20" s="11">
        <f>[16]Julho!$K$11</f>
        <v>0</v>
      </c>
      <c r="I20" s="11">
        <f>[16]Julho!$K$12</f>
        <v>0</v>
      </c>
      <c r="J20" s="11">
        <f>[16]Julho!$K$13</f>
        <v>0</v>
      </c>
      <c r="K20" s="11">
        <f>[16]Julho!$K$14</f>
        <v>0</v>
      </c>
      <c r="L20" s="11">
        <f>[16]Julho!$K$15</f>
        <v>0</v>
      </c>
      <c r="M20" s="11">
        <f>[16]Julho!$K$16</f>
        <v>0</v>
      </c>
      <c r="N20" s="11">
        <f>[16]Julho!$K$17</f>
        <v>0</v>
      </c>
      <c r="O20" s="11">
        <f>[16]Julho!$K$18</f>
        <v>0</v>
      </c>
      <c r="P20" s="11">
        <f>[16]Julho!$K$19</f>
        <v>0</v>
      </c>
      <c r="Q20" s="11">
        <f>[16]Julho!$K$20</f>
        <v>0</v>
      </c>
      <c r="R20" s="11">
        <f>[16]Julho!$K$21</f>
        <v>0</v>
      </c>
      <c r="S20" s="11">
        <f>[16]Julho!$K$22</f>
        <v>0</v>
      </c>
      <c r="T20" s="11">
        <f>[16]Julho!$K$23</f>
        <v>0</v>
      </c>
      <c r="U20" s="11">
        <f>[16]Julho!$K$24</f>
        <v>0</v>
      </c>
      <c r="V20" s="11">
        <f>[16]Julho!$K$25</f>
        <v>0</v>
      </c>
      <c r="W20" s="11">
        <f>[16]Julho!$K$26</f>
        <v>0</v>
      </c>
      <c r="X20" s="11">
        <f>[16]Julho!$K$27</f>
        <v>0</v>
      </c>
      <c r="Y20" s="11">
        <f>[16]Julho!$K$28</f>
        <v>0</v>
      </c>
      <c r="Z20" s="11">
        <f>[16]Julho!$K$29</f>
        <v>0</v>
      </c>
      <c r="AA20" s="11">
        <f>[16]Julho!$K$30</f>
        <v>0</v>
      </c>
      <c r="AB20" s="11">
        <f>[16]Julho!$K$31</f>
        <v>0</v>
      </c>
      <c r="AC20" s="11">
        <f>[16]Julho!$K$32</f>
        <v>0</v>
      </c>
      <c r="AD20" s="11">
        <f>[16]Julho!$K$33</f>
        <v>0</v>
      </c>
      <c r="AE20" s="11">
        <f>[16]Julho!$K$34</f>
        <v>0</v>
      </c>
      <c r="AF20" s="108">
        <f>[16]Julho!$K$35</f>
        <v>0</v>
      </c>
      <c r="AG20" s="129">
        <f t="shared" si="17"/>
        <v>7.4000000000000012</v>
      </c>
      <c r="AH20" s="83">
        <f t="shared" si="18"/>
        <v>2.8000000000000007</v>
      </c>
      <c r="AI20" s="150">
        <f t="shared" si="19"/>
        <v>28</v>
      </c>
      <c r="AJ20" s="12" t="s">
        <v>47</v>
      </c>
    </row>
    <row r="21" spans="1:37" x14ac:dyDescent="0.2">
      <c r="A21" s="53" t="s">
        <v>43</v>
      </c>
      <c r="B21" s="11">
        <f>[17]Julho!$K$5</f>
        <v>0</v>
      </c>
      <c r="C21" s="11">
        <f>[17]Julho!$K$6</f>
        <v>0</v>
      </c>
      <c r="D21" s="11">
        <f>[17]Julho!$K$7</f>
        <v>0</v>
      </c>
      <c r="E21" s="11">
        <f>[17]Julho!$K$8</f>
        <v>0.2</v>
      </c>
      <c r="F21" s="11">
        <f>[17]Julho!$K$9</f>
        <v>0.8</v>
      </c>
      <c r="G21" s="11">
        <f>[17]Julho!$K$10</f>
        <v>0</v>
      </c>
      <c r="H21" s="11">
        <f>[17]Julho!$K$11</f>
        <v>0</v>
      </c>
      <c r="I21" s="11">
        <f>[17]Julho!$K$12</f>
        <v>0</v>
      </c>
      <c r="J21" s="11">
        <f>[17]Julho!$K$13</f>
        <v>0</v>
      </c>
      <c r="K21" s="11">
        <f>[17]Julho!$K$14</f>
        <v>0</v>
      </c>
      <c r="L21" s="11">
        <f>[17]Julho!$K$15</f>
        <v>0</v>
      </c>
      <c r="M21" s="11">
        <f>[17]Julho!$K$16</f>
        <v>0</v>
      </c>
      <c r="N21" s="11">
        <f>[17]Julho!$K$17</f>
        <v>0</v>
      </c>
      <c r="O21" s="11">
        <f>[17]Julho!$K$18</f>
        <v>0</v>
      </c>
      <c r="P21" s="11">
        <f>[17]Julho!$K$19</f>
        <v>0</v>
      </c>
      <c r="Q21" s="11">
        <f>[17]Julho!$K$20</f>
        <v>0</v>
      </c>
      <c r="R21" s="11">
        <f>[17]Julho!$K$21</f>
        <v>0</v>
      </c>
      <c r="S21" s="11">
        <f>[17]Julho!$K$22</f>
        <v>0</v>
      </c>
      <c r="T21" s="11">
        <f>[17]Julho!$K$23</f>
        <v>0</v>
      </c>
      <c r="U21" s="11">
        <f>[17]Julho!$K$24</f>
        <v>0</v>
      </c>
      <c r="V21" s="11">
        <f>[17]Julho!$K$25</f>
        <v>0</v>
      </c>
      <c r="W21" s="11">
        <f>[17]Julho!$K$26</f>
        <v>0</v>
      </c>
      <c r="X21" s="11">
        <f>[17]Julho!$K$27</f>
        <v>0</v>
      </c>
      <c r="Y21" s="11">
        <f>[17]Julho!$K$28</f>
        <v>0</v>
      </c>
      <c r="Z21" s="11">
        <f>[17]Julho!$K$29</f>
        <v>0</v>
      </c>
      <c r="AA21" s="11">
        <f>[17]Julho!$K$30</f>
        <v>0</v>
      </c>
      <c r="AB21" s="11">
        <f>[17]Julho!$K$31</f>
        <v>0</v>
      </c>
      <c r="AC21" s="11">
        <f>[17]Julho!$K$32</f>
        <v>0</v>
      </c>
      <c r="AD21" s="11">
        <f>[17]Julho!$K$33</f>
        <v>0</v>
      </c>
      <c r="AE21" s="11">
        <f>[17]Julho!$K$34</f>
        <v>0</v>
      </c>
      <c r="AF21" s="108">
        <f>[17]Julho!$K$35</f>
        <v>0</v>
      </c>
      <c r="AG21" s="129">
        <f>SUM(B21:AF21)</f>
        <v>1</v>
      </c>
      <c r="AH21" s="83">
        <f>MAX(B21:AF21)</f>
        <v>0.8</v>
      </c>
      <c r="AI21" s="150">
        <f t="shared" si="19"/>
        <v>29</v>
      </c>
    </row>
    <row r="22" spans="1:37" x14ac:dyDescent="0.2">
      <c r="A22" s="53" t="s">
        <v>6</v>
      </c>
      <c r="B22" s="11" t="str">
        <f>[18]Julho!$K$5</f>
        <v>*</v>
      </c>
      <c r="C22" s="11" t="str">
        <f>[18]Julho!$K$6</f>
        <v>*</v>
      </c>
      <c r="D22" s="11" t="str">
        <f>[18]Julho!$K$7</f>
        <v>*</v>
      </c>
      <c r="E22" s="11" t="str">
        <f>[18]Julho!$K$8</f>
        <v>*</v>
      </c>
      <c r="F22" s="11" t="str">
        <f>[18]Julho!$K$9</f>
        <v>*</v>
      </c>
      <c r="G22" s="11" t="str">
        <f>[18]Julho!$K$10</f>
        <v>*</v>
      </c>
      <c r="H22" s="11" t="str">
        <f>[18]Julho!$K$11</f>
        <v>*</v>
      </c>
      <c r="I22" s="11" t="str">
        <f>[18]Julho!$K$12</f>
        <v>*</v>
      </c>
      <c r="J22" s="11" t="str">
        <f>[18]Julho!$K$13</f>
        <v>*</v>
      </c>
      <c r="K22" s="11" t="str">
        <f>[18]Julho!$K$14</f>
        <v>*</v>
      </c>
      <c r="L22" s="11" t="str">
        <f>[18]Julho!$K$15</f>
        <v>*</v>
      </c>
      <c r="M22" s="11" t="str">
        <f>[18]Julho!$K$16</f>
        <v>*</v>
      </c>
      <c r="N22" s="11" t="str">
        <f>[18]Julho!$K$17</f>
        <v>*</v>
      </c>
      <c r="O22" s="11" t="str">
        <f>[18]Julho!$K$18</f>
        <v>*</v>
      </c>
      <c r="P22" s="11" t="str">
        <f>[18]Julho!$K$19</f>
        <v>*</v>
      </c>
      <c r="Q22" s="11" t="str">
        <f>[18]Julho!$K$20</f>
        <v>*</v>
      </c>
      <c r="R22" s="11" t="str">
        <f>[18]Julho!$K$21</f>
        <v>*</v>
      </c>
      <c r="S22" s="11" t="str">
        <f>[18]Julho!$K$22</f>
        <v>*</v>
      </c>
      <c r="T22" s="11" t="str">
        <f>[18]Julho!$K$23</f>
        <v>*</v>
      </c>
      <c r="U22" s="11" t="str">
        <f>[18]Julho!$K$24</f>
        <v>*</v>
      </c>
      <c r="V22" s="11" t="str">
        <f>[18]Julho!$K$25</f>
        <v>*</v>
      </c>
      <c r="W22" s="11" t="str">
        <f>[18]Julho!$K$26</f>
        <v>*</v>
      </c>
      <c r="X22" s="11" t="str">
        <f>[18]Julho!$K$27</f>
        <v>*</v>
      </c>
      <c r="Y22" s="11" t="str">
        <f>[18]Julho!$K$28</f>
        <v>*</v>
      </c>
      <c r="Z22" s="11" t="str">
        <f>[18]Julho!$K$29</f>
        <v>*</v>
      </c>
      <c r="AA22" s="11" t="str">
        <f>[18]Julho!$K$30</f>
        <v>*</v>
      </c>
      <c r="AB22" s="11" t="str">
        <f>[18]Julho!$K$31</f>
        <v>*</v>
      </c>
      <c r="AC22" s="11" t="str">
        <f>[18]Julho!$K$32</f>
        <v>*</v>
      </c>
      <c r="AD22" s="11" t="str">
        <f>[18]Julho!$K$33</f>
        <v>*</v>
      </c>
      <c r="AE22" s="11" t="str">
        <f>[18]Julho!$K$34</f>
        <v>*</v>
      </c>
      <c r="AF22" s="108" t="str">
        <f>[18]Julho!$K$35</f>
        <v>*</v>
      </c>
      <c r="AG22" s="129" t="s">
        <v>224</v>
      </c>
      <c r="AH22" s="83" t="s">
        <v>224</v>
      </c>
      <c r="AI22" s="150" t="s">
        <v>224</v>
      </c>
    </row>
    <row r="23" spans="1:37" x14ac:dyDescent="0.2">
      <c r="A23" s="53" t="s">
        <v>7</v>
      </c>
      <c r="B23" s="11">
        <f>[19]Julho!$K$5</f>
        <v>0</v>
      </c>
      <c r="C23" s="11">
        <f>[19]Julho!$K$6</f>
        <v>0.2</v>
      </c>
      <c r="D23" s="11">
        <f>[19]Julho!$K$7</f>
        <v>27.4</v>
      </c>
      <c r="E23" s="11">
        <f>[19]Julho!$K$8</f>
        <v>4.2</v>
      </c>
      <c r="F23" s="11">
        <f>[19]Julho!$K$9</f>
        <v>0</v>
      </c>
      <c r="G23" s="11">
        <f>[19]Julho!$K$10</f>
        <v>0</v>
      </c>
      <c r="H23" s="11">
        <f>[19]Julho!$K$11</f>
        <v>0</v>
      </c>
      <c r="I23" s="11">
        <f>[19]Julho!$K$12</f>
        <v>0</v>
      </c>
      <c r="J23" s="11">
        <f>[19]Julho!$K$13</f>
        <v>0</v>
      </c>
      <c r="K23" s="11">
        <f>[19]Julho!$K$14</f>
        <v>0</v>
      </c>
      <c r="L23" s="11">
        <f>[19]Julho!$K$15</f>
        <v>0</v>
      </c>
      <c r="M23" s="11">
        <f>[19]Julho!$K$16</f>
        <v>0</v>
      </c>
      <c r="N23" s="11">
        <f>[19]Julho!$K$17</f>
        <v>0</v>
      </c>
      <c r="O23" s="11">
        <f>[19]Julho!$K$18</f>
        <v>0</v>
      </c>
      <c r="P23" s="11">
        <f>[19]Julho!$K$19</f>
        <v>4.8</v>
      </c>
      <c r="Q23" s="11">
        <f>[19]Julho!$K$20</f>
        <v>0</v>
      </c>
      <c r="R23" s="11">
        <f>[19]Julho!$K$21</f>
        <v>0</v>
      </c>
      <c r="S23" s="11">
        <f>[19]Julho!$K$22</f>
        <v>0</v>
      </c>
      <c r="T23" s="11">
        <f>[19]Julho!$K$23</f>
        <v>0</v>
      </c>
      <c r="U23" s="11">
        <f>[19]Julho!$K$24</f>
        <v>0</v>
      </c>
      <c r="V23" s="11">
        <f>[19]Julho!$K$25</f>
        <v>0</v>
      </c>
      <c r="W23" s="11">
        <f>[19]Julho!$K$26</f>
        <v>0</v>
      </c>
      <c r="X23" s="11">
        <f>[19]Julho!$K$27</f>
        <v>0</v>
      </c>
      <c r="Y23" s="11">
        <f>[19]Julho!$K$28</f>
        <v>0</v>
      </c>
      <c r="Z23" s="11">
        <f>[19]Julho!$K$29</f>
        <v>0</v>
      </c>
      <c r="AA23" s="11">
        <f>[19]Julho!$K$30</f>
        <v>0</v>
      </c>
      <c r="AB23" s="11">
        <f>[19]Julho!$K$31</f>
        <v>0</v>
      </c>
      <c r="AC23" s="11">
        <f>[19]Julho!$K$32</f>
        <v>0</v>
      </c>
      <c r="AD23" s="11">
        <f>[19]Julho!$K$33</f>
        <v>0</v>
      </c>
      <c r="AE23" s="11">
        <f>[19]Julho!$K$34</f>
        <v>0</v>
      </c>
      <c r="AF23" s="108">
        <f>[19]Julho!$K$35</f>
        <v>0</v>
      </c>
      <c r="AG23" s="129">
        <f t="shared" si="17"/>
        <v>36.599999999999994</v>
      </c>
      <c r="AH23" s="83">
        <f t="shared" si="18"/>
        <v>27.4</v>
      </c>
      <c r="AI23" s="150">
        <f t="shared" si="19"/>
        <v>27</v>
      </c>
    </row>
    <row r="24" spans="1:37" x14ac:dyDescent="0.2">
      <c r="A24" s="53" t="s">
        <v>169</v>
      </c>
      <c r="B24" s="11" t="str">
        <f>[20]Julho!$K$5</f>
        <v>*</v>
      </c>
      <c r="C24" s="11" t="str">
        <f>[20]Julho!$K$6</f>
        <v>*</v>
      </c>
      <c r="D24" s="11" t="str">
        <f>[20]Julho!$K$7</f>
        <v>*</v>
      </c>
      <c r="E24" s="11" t="str">
        <f>[20]Julho!$K$8</f>
        <v>*</v>
      </c>
      <c r="F24" s="11" t="str">
        <f>[20]Julho!$K$9</f>
        <v>*</v>
      </c>
      <c r="G24" s="11" t="str">
        <f>[20]Julho!$K$10</f>
        <v>*</v>
      </c>
      <c r="H24" s="11" t="str">
        <f>[20]Julho!$K$11</f>
        <v>*</v>
      </c>
      <c r="I24" s="11" t="str">
        <f>[20]Julho!$K$12</f>
        <v>*</v>
      </c>
      <c r="J24" s="11" t="str">
        <f>[20]Julho!$K$13</f>
        <v>*</v>
      </c>
      <c r="K24" s="11" t="str">
        <f>[20]Julho!$K$14</f>
        <v>*</v>
      </c>
      <c r="L24" s="11" t="str">
        <f>[20]Julho!$K$15</f>
        <v>*</v>
      </c>
      <c r="M24" s="11" t="str">
        <f>[20]Julho!$K$16</f>
        <v>*</v>
      </c>
      <c r="N24" s="11" t="str">
        <f>[20]Julho!$K$17</f>
        <v>*</v>
      </c>
      <c r="O24" s="11" t="str">
        <f>[20]Julho!$K$18</f>
        <v>*</v>
      </c>
      <c r="P24" s="11" t="str">
        <f>[20]Julho!$K$19</f>
        <v>*</v>
      </c>
      <c r="Q24" s="11" t="str">
        <f>[20]Julho!$K$20</f>
        <v>*</v>
      </c>
      <c r="R24" s="11" t="str">
        <f>[20]Julho!$K$21</f>
        <v>*</v>
      </c>
      <c r="S24" s="11" t="str">
        <f>[20]Julho!$K$22</f>
        <v>*</v>
      </c>
      <c r="T24" s="11" t="str">
        <f>[20]Julho!$K$23</f>
        <v>*</v>
      </c>
      <c r="U24" s="11" t="str">
        <f>[20]Julho!$K$24</f>
        <v>*</v>
      </c>
      <c r="V24" s="11" t="str">
        <f>[20]Julho!$K$25</f>
        <v>*</v>
      </c>
      <c r="W24" s="11" t="str">
        <f>[20]Julho!$K$26</f>
        <v>*</v>
      </c>
      <c r="X24" s="11" t="str">
        <f>[20]Julho!$K$27</f>
        <v>*</v>
      </c>
      <c r="Y24" s="11" t="str">
        <f>[20]Julho!$K$28</f>
        <v>*</v>
      </c>
      <c r="Z24" s="11" t="str">
        <f>[20]Julho!$K$29</f>
        <v>*</v>
      </c>
      <c r="AA24" s="11" t="str">
        <f>[20]Julho!$K$30</f>
        <v>*</v>
      </c>
      <c r="AB24" s="11" t="str">
        <f>[20]Julho!$K$31</f>
        <v>*</v>
      </c>
      <c r="AC24" s="11" t="str">
        <f>[20]Julho!$K$32</f>
        <v>*</v>
      </c>
      <c r="AD24" s="11" t="str">
        <f>[20]Julho!$K$33</f>
        <v>*</v>
      </c>
      <c r="AE24" s="11" t="str">
        <f>[20]Julho!$K$34</f>
        <v>*</v>
      </c>
      <c r="AF24" s="108" t="str">
        <f>[20]Julho!$K$35</f>
        <v>*</v>
      </c>
      <c r="AG24" s="129" t="s">
        <v>224</v>
      </c>
      <c r="AH24" s="83" t="s">
        <v>224</v>
      </c>
      <c r="AI24" s="150" t="s">
        <v>224</v>
      </c>
    </row>
    <row r="25" spans="1:37" x14ac:dyDescent="0.2">
      <c r="A25" s="53" t="s">
        <v>170</v>
      </c>
      <c r="B25" s="11">
        <f>[21]Julho!$K$5</f>
        <v>0</v>
      </c>
      <c r="C25" s="11">
        <f>[21]Julho!$K$6</f>
        <v>0</v>
      </c>
      <c r="D25" s="11">
        <f>[21]Julho!$K$7</f>
        <v>0</v>
      </c>
      <c r="E25" s="11">
        <f>[21]Julho!$K$8</f>
        <v>0</v>
      </c>
      <c r="F25" s="11">
        <f>[21]Julho!$K$9</f>
        <v>0.2</v>
      </c>
      <c r="G25" s="11">
        <f>[21]Julho!$K$10</f>
        <v>0</v>
      </c>
      <c r="H25" s="11">
        <f>[21]Julho!$K$11</f>
        <v>0</v>
      </c>
      <c r="I25" s="11">
        <f>[21]Julho!$K$12</f>
        <v>0</v>
      </c>
      <c r="J25" s="11">
        <f>[21]Julho!$K$13</f>
        <v>0</v>
      </c>
      <c r="K25" s="11">
        <f>[21]Julho!$K$14</f>
        <v>0</v>
      </c>
      <c r="L25" s="11">
        <f>[21]Julho!$K$15</f>
        <v>0</v>
      </c>
      <c r="M25" s="11">
        <f>[21]Julho!$K$16</f>
        <v>0</v>
      </c>
      <c r="N25" s="11">
        <f>[21]Julho!$K$17</f>
        <v>0</v>
      </c>
      <c r="O25" s="11">
        <f>[21]Julho!$K$18</f>
        <v>0</v>
      </c>
      <c r="P25" s="11">
        <f>[21]Julho!$K$19</f>
        <v>7.8</v>
      </c>
      <c r="Q25" s="11">
        <f>[21]Julho!$K$20</f>
        <v>0</v>
      </c>
      <c r="R25" s="11">
        <f>[21]Julho!$K$21</f>
        <v>0</v>
      </c>
      <c r="S25" s="11">
        <f>[21]Julho!$K$22</f>
        <v>0</v>
      </c>
      <c r="T25" s="11">
        <f>[21]Julho!$K$23</f>
        <v>0</v>
      </c>
      <c r="U25" s="11">
        <f>[21]Julho!$K$24</f>
        <v>0</v>
      </c>
      <c r="V25" s="11">
        <f>[21]Julho!$K$25</f>
        <v>0</v>
      </c>
      <c r="W25" s="11">
        <f>[21]Julho!$K$26</f>
        <v>0</v>
      </c>
      <c r="X25" s="11">
        <f>[21]Julho!$K$27</f>
        <v>0</v>
      </c>
      <c r="Y25" s="11">
        <f>[21]Julho!$K$28</f>
        <v>0</v>
      </c>
      <c r="Z25" s="11">
        <f>[21]Julho!$K$29</f>
        <v>0</v>
      </c>
      <c r="AA25" s="11">
        <f>[21]Julho!$K$30</f>
        <v>0</v>
      </c>
      <c r="AB25" s="11">
        <f>[21]Julho!$K$31</f>
        <v>0</v>
      </c>
      <c r="AC25" s="11">
        <f>[21]Julho!$K$32</f>
        <v>0</v>
      </c>
      <c r="AD25" s="11">
        <f>[21]Julho!$K$33</f>
        <v>0</v>
      </c>
      <c r="AE25" s="11">
        <f>[21]Julho!$K$34</f>
        <v>0</v>
      </c>
      <c r="AF25" s="108">
        <f>[21]Julho!$K$35</f>
        <v>0</v>
      </c>
      <c r="AG25" s="129">
        <f t="shared" ref="AG25:AG26" si="20">SUM(B25:AF25)</f>
        <v>8</v>
      </c>
      <c r="AH25" s="83">
        <f t="shared" ref="AH25:AH26" si="21">MAX(B25:AF25)</f>
        <v>7.8</v>
      </c>
      <c r="AI25" s="150">
        <f t="shared" ref="AI25:AI26" si="22">COUNTIF(B25:AF25,"=0,0")</f>
        <v>29</v>
      </c>
      <c r="AJ25" s="12" t="s">
        <v>47</v>
      </c>
    </row>
    <row r="26" spans="1:37" x14ac:dyDescent="0.2">
      <c r="A26" s="53" t="s">
        <v>171</v>
      </c>
      <c r="B26" s="11">
        <f>[22]Julho!$K$5</f>
        <v>0</v>
      </c>
      <c r="C26" s="11">
        <f>[22]Julho!$K$6</f>
        <v>0</v>
      </c>
      <c r="D26" s="11">
        <f>[22]Julho!$K$7</f>
        <v>24.6</v>
      </c>
      <c r="E26" s="11">
        <f>[22]Julho!$K$8</f>
        <v>11.2</v>
      </c>
      <c r="F26" s="11">
        <f>[22]Julho!$K$9</f>
        <v>0</v>
      </c>
      <c r="G26" s="11">
        <f>[22]Julho!$K$10</f>
        <v>0</v>
      </c>
      <c r="H26" s="11">
        <f>[22]Julho!$K$11</f>
        <v>0</v>
      </c>
      <c r="I26" s="11">
        <f>[22]Julho!$K$12</f>
        <v>0</v>
      </c>
      <c r="J26" s="11">
        <f>[22]Julho!$K$13</f>
        <v>0</v>
      </c>
      <c r="K26" s="11">
        <f>[22]Julho!$K$14</f>
        <v>0</v>
      </c>
      <c r="L26" s="11">
        <f>[22]Julho!$K$15</f>
        <v>0</v>
      </c>
      <c r="M26" s="11">
        <f>[22]Julho!$K$16</f>
        <v>0</v>
      </c>
      <c r="N26" s="11">
        <f>[22]Julho!$K$17</f>
        <v>0</v>
      </c>
      <c r="O26" s="11">
        <f>[22]Julho!$K$18</f>
        <v>0</v>
      </c>
      <c r="P26" s="11">
        <f>[22]Julho!$K$19</f>
        <v>6.8000000000000007</v>
      </c>
      <c r="Q26" s="11">
        <f>[22]Julho!$K$20</f>
        <v>0</v>
      </c>
      <c r="R26" s="11">
        <f>[22]Julho!$K$21</f>
        <v>0</v>
      </c>
      <c r="S26" s="11">
        <f>[22]Julho!$K$22</f>
        <v>0</v>
      </c>
      <c r="T26" s="11">
        <f>[22]Julho!$K$23</f>
        <v>0</v>
      </c>
      <c r="U26" s="11">
        <f>[22]Julho!$K$24</f>
        <v>0</v>
      </c>
      <c r="V26" s="11">
        <f>[22]Julho!$K$25</f>
        <v>0</v>
      </c>
      <c r="W26" s="11">
        <f>[22]Julho!$K$26</f>
        <v>0</v>
      </c>
      <c r="X26" s="11">
        <f>[22]Julho!$K$27</f>
        <v>0</v>
      </c>
      <c r="Y26" s="11">
        <f>[22]Julho!$K$28</f>
        <v>0</v>
      </c>
      <c r="Z26" s="11">
        <f>[22]Julho!$K$29</f>
        <v>0</v>
      </c>
      <c r="AA26" s="11">
        <f>[22]Julho!$K$30</f>
        <v>0</v>
      </c>
      <c r="AB26" s="11">
        <f>[22]Julho!$K$31</f>
        <v>0</v>
      </c>
      <c r="AC26" s="11">
        <f>[22]Julho!$K$32</f>
        <v>0</v>
      </c>
      <c r="AD26" s="11">
        <f>[22]Julho!$K$33</f>
        <v>0</v>
      </c>
      <c r="AE26" s="11">
        <f>[22]Julho!$K$34</f>
        <v>0</v>
      </c>
      <c r="AF26" s="108">
        <f>[22]Julho!$K$35</f>
        <v>0</v>
      </c>
      <c r="AG26" s="129">
        <f t="shared" si="20"/>
        <v>42.599999999999994</v>
      </c>
      <c r="AH26" s="83">
        <f t="shared" si="21"/>
        <v>24.6</v>
      </c>
      <c r="AI26" s="150">
        <f t="shared" si="22"/>
        <v>28</v>
      </c>
    </row>
    <row r="27" spans="1:37" x14ac:dyDescent="0.2">
      <c r="A27" s="53" t="s">
        <v>8</v>
      </c>
      <c r="B27" s="11">
        <f>[23]Julho!$K$5</f>
        <v>0</v>
      </c>
      <c r="C27" s="11">
        <f>[23]Julho!$K$6</f>
        <v>0</v>
      </c>
      <c r="D27" s="11">
        <f>[23]Julho!$K$7</f>
        <v>3.8000000000000003</v>
      </c>
      <c r="E27" s="11">
        <f>[23]Julho!$K$8</f>
        <v>1</v>
      </c>
      <c r="F27" s="11">
        <f>[23]Julho!$K$9</f>
        <v>0.4</v>
      </c>
      <c r="G27" s="11">
        <f>[23]Julho!$K$10</f>
        <v>0</v>
      </c>
      <c r="H27" s="11">
        <f>[23]Julho!$K$11</f>
        <v>0</v>
      </c>
      <c r="I27" s="11">
        <f>[23]Julho!$K$12</f>
        <v>0</v>
      </c>
      <c r="J27" s="11">
        <f>[23]Julho!$K$13</f>
        <v>0</v>
      </c>
      <c r="K27" s="11">
        <f>[23]Julho!$K$14</f>
        <v>0</v>
      </c>
      <c r="L27" s="11">
        <f>[23]Julho!$K$15</f>
        <v>0</v>
      </c>
      <c r="M27" s="11">
        <f>[23]Julho!$K$16</f>
        <v>0</v>
      </c>
      <c r="N27" s="11">
        <f>[23]Julho!$K$17</f>
        <v>0</v>
      </c>
      <c r="O27" s="11">
        <f>[23]Julho!$K$18</f>
        <v>0</v>
      </c>
      <c r="P27" s="11">
        <f>[23]Julho!$K$19</f>
        <v>9.7999999999999989</v>
      </c>
      <c r="Q27" s="11">
        <f>[23]Julho!$K$20</f>
        <v>0</v>
      </c>
      <c r="R27" s="11">
        <f>[23]Julho!$K$21</f>
        <v>0</v>
      </c>
      <c r="S27" s="11">
        <f>[23]Julho!$K$22</f>
        <v>0</v>
      </c>
      <c r="T27" s="11">
        <f>[23]Julho!$K$23</f>
        <v>0</v>
      </c>
      <c r="U27" s="11">
        <f>[23]Julho!$K$24</f>
        <v>0</v>
      </c>
      <c r="V27" s="11">
        <f>[23]Julho!$K$25</f>
        <v>0</v>
      </c>
      <c r="W27" s="11">
        <f>[23]Julho!$K$26</f>
        <v>0</v>
      </c>
      <c r="X27" s="11">
        <f>[23]Julho!$K$27</f>
        <v>0</v>
      </c>
      <c r="Y27" s="11">
        <f>[23]Julho!$K$28</f>
        <v>0</v>
      </c>
      <c r="Z27" s="11">
        <f>[23]Julho!$K$29</f>
        <v>0</v>
      </c>
      <c r="AA27" s="11">
        <f>[23]Julho!$K$30</f>
        <v>0</v>
      </c>
      <c r="AB27" s="11">
        <f>[23]Julho!$K$31</f>
        <v>0</v>
      </c>
      <c r="AC27" s="11">
        <f>[23]Julho!$K$32</f>
        <v>0</v>
      </c>
      <c r="AD27" s="11">
        <f>[23]Julho!$K$33</f>
        <v>0</v>
      </c>
      <c r="AE27" s="11">
        <f>[23]Julho!$K$34</f>
        <v>0</v>
      </c>
      <c r="AF27" s="108">
        <f>[23]Julho!$K$35</f>
        <v>0</v>
      </c>
      <c r="AG27" s="129">
        <f t="shared" ref="AG27" si="23">SUM(B27:AF27)</f>
        <v>15</v>
      </c>
      <c r="AH27" s="83">
        <f t="shared" ref="AH27:AH31" si="24">MAX(B27:AF27)</f>
        <v>9.7999999999999989</v>
      </c>
      <c r="AI27" s="150">
        <f t="shared" ref="AI27:AI31" si="25">COUNTIF(B27:AF27,"=0,0")</f>
        <v>27</v>
      </c>
    </row>
    <row r="28" spans="1:37" x14ac:dyDescent="0.2">
      <c r="A28" s="53" t="s">
        <v>9</v>
      </c>
      <c r="B28" s="11">
        <f>[24]Julho!$K$5</f>
        <v>0</v>
      </c>
      <c r="C28" s="11">
        <f>[24]Julho!$K$6</f>
        <v>0</v>
      </c>
      <c r="D28" s="11">
        <f>[24]Julho!$K$7</f>
        <v>19</v>
      </c>
      <c r="E28" s="11">
        <f>[24]Julho!$K$8</f>
        <v>29.79999999999999</v>
      </c>
      <c r="F28" s="11">
        <f>[24]Julho!$K$9</f>
        <v>3.2</v>
      </c>
      <c r="G28" s="11">
        <f>[24]Julho!$K$10</f>
        <v>0</v>
      </c>
      <c r="H28" s="11">
        <f>[24]Julho!$K$11</f>
        <v>0</v>
      </c>
      <c r="I28" s="11">
        <f>[24]Julho!$K$12</f>
        <v>0</v>
      </c>
      <c r="J28" s="11">
        <f>[24]Julho!$K$13</f>
        <v>0</v>
      </c>
      <c r="K28" s="11">
        <f>[24]Julho!$K$14</f>
        <v>0</v>
      </c>
      <c r="L28" s="11">
        <f>[24]Julho!$K$15</f>
        <v>0</v>
      </c>
      <c r="M28" s="11">
        <f>[24]Julho!$K$16</f>
        <v>0</v>
      </c>
      <c r="N28" s="11">
        <f>[24]Julho!$K$17</f>
        <v>0</v>
      </c>
      <c r="O28" s="11">
        <f>[24]Julho!$K$18</f>
        <v>0</v>
      </c>
      <c r="P28" s="11">
        <f>[24]Julho!$K$19</f>
        <v>1.4</v>
      </c>
      <c r="Q28" s="11">
        <f>[24]Julho!$K$20</f>
        <v>0.6</v>
      </c>
      <c r="R28" s="11">
        <f>[24]Julho!$K$21</f>
        <v>0</v>
      </c>
      <c r="S28" s="11">
        <f>[24]Julho!$K$22</f>
        <v>0</v>
      </c>
      <c r="T28" s="11">
        <f>[24]Julho!$K$23</f>
        <v>0</v>
      </c>
      <c r="U28" s="11">
        <f>[24]Julho!$K$24</f>
        <v>0</v>
      </c>
      <c r="V28" s="11">
        <f>[24]Julho!$K$25</f>
        <v>0</v>
      </c>
      <c r="W28" s="11">
        <f>[24]Julho!$K$26</f>
        <v>0</v>
      </c>
      <c r="X28" s="11">
        <f>[24]Julho!$K$27</f>
        <v>0</v>
      </c>
      <c r="Y28" s="11">
        <f>[24]Julho!$K$28</f>
        <v>0</v>
      </c>
      <c r="Z28" s="11">
        <f>[24]Julho!$K$29</f>
        <v>0</v>
      </c>
      <c r="AA28" s="11">
        <f>[24]Julho!$K$30</f>
        <v>0</v>
      </c>
      <c r="AB28" s="11">
        <f>[24]Julho!$K$31</f>
        <v>0</v>
      </c>
      <c r="AC28" s="11">
        <f>[24]Julho!$K$32</f>
        <v>0</v>
      </c>
      <c r="AD28" s="11">
        <f>[24]Julho!$K$33</f>
        <v>0</v>
      </c>
      <c r="AE28" s="11">
        <f>[24]Julho!$K$34</f>
        <v>0</v>
      </c>
      <c r="AF28" s="108">
        <f>[24]Julho!$K$35</f>
        <v>0</v>
      </c>
      <c r="AG28" s="129">
        <f t="shared" ref="AG28:AG30" si="26">SUM(B28:AF28)</f>
        <v>53.999999999999993</v>
      </c>
      <c r="AH28" s="83">
        <f t="shared" si="24"/>
        <v>29.79999999999999</v>
      </c>
      <c r="AI28" s="150">
        <f t="shared" si="25"/>
        <v>26</v>
      </c>
    </row>
    <row r="29" spans="1:37" x14ac:dyDescent="0.2">
      <c r="A29" s="53" t="s">
        <v>42</v>
      </c>
      <c r="B29" s="11">
        <f>[25]Julho!$K$5</f>
        <v>0</v>
      </c>
      <c r="C29" s="11">
        <f>[25]Julho!$K$6</f>
        <v>0</v>
      </c>
      <c r="D29" s="11">
        <f>[25]Julho!$K$7</f>
        <v>14.8</v>
      </c>
      <c r="E29" s="11">
        <f>[25]Julho!$K$8</f>
        <v>28</v>
      </c>
      <c r="F29" s="11">
        <f>[25]Julho!$K$9</f>
        <v>0</v>
      </c>
      <c r="G29" s="11">
        <f>[25]Julho!$K$10</f>
        <v>0</v>
      </c>
      <c r="H29" s="11">
        <f>[25]Julho!$K$11</f>
        <v>0</v>
      </c>
      <c r="I29" s="11">
        <f>[25]Julho!$K$12</f>
        <v>0</v>
      </c>
      <c r="J29" s="11">
        <f>[25]Julho!$K$13</f>
        <v>0</v>
      </c>
      <c r="K29" s="11">
        <f>[25]Julho!$K$14</f>
        <v>0</v>
      </c>
      <c r="L29" s="11">
        <f>[25]Julho!$K$15</f>
        <v>0</v>
      </c>
      <c r="M29" s="11">
        <f>[25]Julho!$K$16</f>
        <v>0</v>
      </c>
      <c r="N29" s="11">
        <f>[25]Julho!$K$17</f>
        <v>0</v>
      </c>
      <c r="O29" s="11">
        <f>[25]Julho!$K$18</f>
        <v>0</v>
      </c>
      <c r="P29" s="11">
        <f>[25]Julho!$K$19</f>
        <v>2.6</v>
      </c>
      <c r="Q29" s="11">
        <f>[25]Julho!$K$20</f>
        <v>2.6000000000000005</v>
      </c>
      <c r="R29" s="11">
        <f>[25]Julho!$K$21</f>
        <v>0</v>
      </c>
      <c r="S29" s="11">
        <f>[25]Julho!$K$22</f>
        <v>0</v>
      </c>
      <c r="T29" s="11">
        <f>[25]Julho!$K$23</f>
        <v>1.2</v>
      </c>
      <c r="U29" s="11">
        <f>[25]Julho!$K$24</f>
        <v>0</v>
      </c>
      <c r="V29" s="11">
        <f>[25]Julho!$K$25</f>
        <v>0</v>
      </c>
      <c r="W29" s="11">
        <f>[25]Julho!$K$26</f>
        <v>0</v>
      </c>
      <c r="X29" s="11">
        <f>[25]Julho!$K$27</f>
        <v>0</v>
      </c>
      <c r="Y29" s="11">
        <f>[25]Julho!$K$28</f>
        <v>0</v>
      </c>
      <c r="Z29" s="11">
        <f>[25]Julho!$K$29</f>
        <v>0</v>
      </c>
      <c r="AA29" s="11">
        <f>[25]Julho!$K$30</f>
        <v>0.2</v>
      </c>
      <c r="AB29" s="11">
        <f>[25]Julho!$K$31</f>
        <v>0</v>
      </c>
      <c r="AC29" s="11">
        <f>[25]Julho!$K$32</f>
        <v>0</v>
      </c>
      <c r="AD29" s="11">
        <f>[25]Julho!$K$33</f>
        <v>0</v>
      </c>
      <c r="AE29" s="11">
        <f>[25]Julho!$K$34</f>
        <v>0</v>
      </c>
      <c r="AF29" s="108">
        <f>[25]Julho!$K$35</f>
        <v>0</v>
      </c>
      <c r="AG29" s="129">
        <f t="shared" si="26"/>
        <v>49.400000000000006</v>
      </c>
      <c r="AH29" s="83">
        <f t="shared" si="24"/>
        <v>28</v>
      </c>
      <c r="AI29" s="150">
        <f t="shared" si="25"/>
        <v>25</v>
      </c>
    </row>
    <row r="30" spans="1:37" x14ac:dyDescent="0.2">
      <c r="A30" s="53" t="s">
        <v>10</v>
      </c>
      <c r="B30" s="11">
        <f>[26]Julho!$K$5</f>
        <v>0</v>
      </c>
      <c r="C30" s="11">
        <f>[26]Julho!$K$6</f>
        <v>0.2</v>
      </c>
      <c r="D30" s="11">
        <f>[26]Julho!$K$7</f>
        <v>10</v>
      </c>
      <c r="E30" s="11">
        <f>[26]Julho!$K$8</f>
        <v>2.8000000000000003</v>
      </c>
      <c r="F30" s="11">
        <f>[26]Julho!$K$9</f>
        <v>0.60000000000000009</v>
      </c>
      <c r="G30" s="11">
        <f>[26]Julho!$K$10</f>
        <v>0</v>
      </c>
      <c r="H30" s="11">
        <f>[26]Julho!$K$11</f>
        <v>0</v>
      </c>
      <c r="I30" s="11">
        <f>[26]Julho!$K$12</f>
        <v>0</v>
      </c>
      <c r="J30" s="11">
        <f>[26]Julho!$K$13</f>
        <v>0</v>
      </c>
      <c r="K30" s="11">
        <f>[26]Julho!$K$14</f>
        <v>0</v>
      </c>
      <c r="L30" s="11">
        <f>[26]Julho!$K$15</f>
        <v>0</v>
      </c>
      <c r="M30" s="11">
        <f>[26]Julho!$K$16</f>
        <v>0</v>
      </c>
      <c r="N30" s="11">
        <f>[26]Julho!$K$17</f>
        <v>0</v>
      </c>
      <c r="O30" s="11">
        <f>[26]Julho!$K$18</f>
        <v>0</v>
      </c>
      <c r="P30" s="11">
        <f>[26]Julho!$K$19</f>
        <v>5.6</v>
      </c>
      <c r="Q30" s="11">
        <f>[26]Julho!$K$20</f>
        <v>0</v>
      </c>
      <c r="R30" s="11">
        <f>[26]Julho!$K$21</f>
        <v>0</v>
      </c>
      <c r="S30" s="11">
        <f>[26]Julho!$K$22</f>
        <v>0</v>
      </c>
      <c r="T30" s="11">
        <f>[26]Julho!$K$23</f>
        <v>0</v>
      </c>
      <c r="U30" s="11">
        <f>[26]Julho!$K$24</f>
        <v>0</v>
      </c>
      <c r="V30" s="11">
        <f>[26]Julho!$K$25</f>
        <v>0</v>
      </c>
      <c r="W30" s="11">
        <f>[26]Julho!$K$26</f>
        <v>0</v>
      </c>
      <c r="X30" s="11">
        <f>[26]Julho!$K$27</f>
        <v>0</v>
      </c>
      <c r="Y30" s="11">
        <f>[26]Julho!$K$28</f>
        <v>0</v>
      </c>
      <c r="Z30" s="11">
        <f>[26]Julho!$K$29</f>
        <v>0</v>
      </c>
      <c r="AA30" s="11">
        <f>[26]Julho!$K$30</f>
        <v>0.2</v>
      </c>
      <c r="AB30" s="11">
        <f>[26]Julho!$K$31</f>
        <v>0</v>
      </c>
      <c r="AC30" s="11">
        <f>[26]Julho!$K$32</f>
        <v>0</v>
      </c>
      <c r="AD30" s="11">
        <f>[26]Julho!$K$33</f>
        <v>0</v>
      </c>
      <c r="AE30" s="11">
        <f>[26]Julho!$K$34</f>
        <v>0</v>
      </c>
      <c r="AF30" s="108">
        <f>[26]Julho!$K$35</f>
        <v>0</v>
      </c>
      <c r="AG30" s="129">
        <f t="shared" si="26"/>
        <v>19.399999999999999</v>
      </c>
      <c r="AH30" s="83">
        <f t="shared" si="24"/>
        <v>10</v>
      </c>
      <c r="AI30" s="150">
        <f t="shared" si="25"/>
        <v>25</v>
      </c>
    </row>
    <row r="31" spans="1:37" x14ac:dyDescent="0.2">
      <c r="A31" s="53" t="s">
        <v>172</v>
      </c>
      <c r="B31" s="11">
        <f>[27]Julho!$K$5</f>
        <v>0</v>
      </c>
      <c r="C31" s="11">
        <f>[27]Julho!$K$6</f>
        <v>0.2</v>
      </c>
      <c r="D31" s="11">
        <f>[27]Julho!$K$7</f>
        <v>19</v>
      </c>
      <c r="E31" s="11">
        <f>[27]Julho!$K$8</f>
        <v>4.4000000000000004</v>
      </c>
      <c r="F31" s="11">
        <f>[27]Julho!$K$9</f>
        <v>0</v>
      </c>
      <c r="G31" s="11">
        <f>[27]Julho!$K$10</f>
        <v>0</v>
      </c>
      <c r="H31" s="11">
        <f>[27]Julho!$K$11</f>
        <v>0</v>
      </c>
      <c r="I31" s="11">
        <f>[27]Julho!$K$12</f>
        <v>0</v>
      </c>
      <c r="J31" s="11">
        <f>[27]Julho!$K$13</f>
        <v>0</v>
      </c>
      <c r="K31" s="11">
        <f>[27]Julho!$K$14</f>
        <v>0</v>
      </c>
      <c r="L31" s="11">
        <f>[27]Julho!$K$15</f>
        <v>0</v>
      </c>
      <c r="M31" s="11">
        <f>[27]Julho!$K$16</f>
        <v>0</v>
      </c>
      <c r="N31" s="11">
        <f>[27]Julho!$K$17</f>
        <v>0</v>
      </c>
      <c r="O31" s="11">
        <f>[27]Julho!$K$18</f>
        <v>0</v>
      </c>
      <c r="P31" s="11">
        <f>[27]Julho!$K$19</f>
        <v>6.8</v>
      </c>
      <c r="Q31" s="11">
        <f>[27]Julho!$K$20</f>
        <v>0.2</v>
      </c>
      <c r="R31" s="11">
        <f>[27]Julho!$K$21</f>
        <v>0</v>
      </c>
      <c r="S31" s="11">
        <f>[27]Julho!$K$22</f>
        <v>0</v>
      </c>
      <c r="T31" s="11">
        <f>[27]Julho!$K$23</f>
        <v>1</v>
      </c>
      <c r="U31" s="11">
        <f>[27]Julho!$K$24</f>
        <v>0</v>
      </c>
      <c r="V31" s="11">
        <f>[27]Julho!$K$25</f>
        <v>0</v>
      </c>
      <c r="W31" s="11">
        <f>[27]Julho!$K$26</f>
        <v>0</v>
      </c>
      <c r="X31" s="11">
        <f>[27]Julho!$K$27</f>
        <v>0</v>
      </c>
      <c r="Y31" s="11">
        <f>[27]Julho!$K$28</f>
        <v>0</v>
      </c>
      <c r="Z31" s="11">
        <f>[27]Julho!$K$29</f>
        <v>0</v>
      </c>
      <c r="AA31" s="11">
        <f>[27]Julho!$K$30</f>
        <v>0.60000000000000009</v>
      </c>
      <c r="AB31" s="11">
        <f>[27]Julho!$K$31</f>
        <v>0</v>
      </c>
      <c r="AC31" s="11">
        <f>[27]Julho!$K$32</f>
        <v>0</v>
      </c>
      <c r="AD31" s="11">
        <f>[27]Julho!$K$33</f>
        <v>0</v>
      </c>
      <c r="AE31" s="11">
        <f>[27]Julho!$K$34</f>
        <v>0</v>
      </c>
      <c r="AF31" s="108">
        <f>[27]Julho!$K$35</f>
        <v>0</v>
      </c>
      <c r="AG31" s="129">
        <f t="shared" ref="AG31" si="27">SUM(B31:AF31)</f>
        <v>32.200000000000003</v>
      </c>
      <c r="AH31" s="83">
        <f t="shared" si="24"/>
        <v>19</v>
      </c>
      <c r="AI31" s="150">
        <f t="shared" si="25"/>
        <v>24</v>
      </c>
      <c r="AJ31" s="12" t="s">
        <v>47</v>
      </c>
    </row>
    <row r="32" spans="1:37" x14ac:dyDescent="0.2">
      <c r="A32" s="53" t="s">
        <v>11</v>
      </c>
      <c r="B32" s="11">
        <f>[28]Julho!$K$5</f>
        <v>0</v>
      </c>
      <c r="C32" s="11">
        <f>[28]Julho!$K$6</f>
        <v>0.2</v>
      </c>
      <c r="D32" s="11">
        <f>[28]Julho!$K$7</f>
        <v>36</v>
      </c>
      <c r="E32" s="11">
        <f>[28]Julho!$K$8</f>
        <v>19</v>
      </c>
      <c r="F32" s="11">
        <f>[28]Julho!$K$9</f>
        <v>2.2000000000000002</v>
      </c>
      <c r="G32" s="11">
        <f>[28]Julho!$K$10</f>
        <v>0</v>
      </c>
      <c r="H32" s="11">
        <f>[28]Julho!$K$11</f>
        <v>0</v>
      </c>
      <c r="I32" s="11">
        <f>[28]Julho!$K$12</f>
        <v>0</v>
      </c>
      <c r="J32" s="11">
        <f>[28]Julho!$K$13</f>
        <v>0</v>
      </c>
      <c r="K32" s="11">
        <f>[28]Julho!$K$14</f>
        <v>0</v>
      </c>
      <c r="L32" s="11">
        <f>[28]Julho!$K$15</f>
        <v>0</v>
      </c>
      <c r="M32" s="11">
        <f>[28]Julho!$K$16</f>
        <v>0</v>
      </c>
      <c r="N32" s="11">
        <f>[28]Julho!$K$17</f>
        <v>0</v>
      </c>
      <c r="O32" s="11">
        <f>[28]Julho!$K$18</f>
        <v>0</v>
      </c>
      <c r="P32" s="11">
        <f>[28]Julho!$K$19</f>
        <v>7</v>
      </c>
      <c r="Q32" s="11">
        <f>[28]Julho!$K$20</f>
        <v>1.4</v>
      </c>
      <c r="R32" s="11">
        <f>[28]Julho!$K$21</f>
        <v>0</v>
      </c>
      <c r="S32" s="11">
        <f>[28]Julho!$K$22</f>
        <v>0</v>
      </c>
      <c r="T32" s="11">
        <f>[28]Julho!$K$23</f>
        <v>0.6</v>
      </c>
      <c r="U32" s="11">
        <f>[28]Julho!$K$24</f>
        <v>0</v>
      </c>
      <c r="V32" s="11">
        <f>[28]Julho!$K$25</f>
        <v>0</v>
      </c>
      <c r="W32" s="11">
        <f>[28]Julho!$K$26</f>
        <v>0</v>
      </c>
      <c r="X32" s="11">
        <f>[28]Julho!$K$27</f>
        <v>0</v>
      </c>
      <c r="Y32" s="11">
        <f>[28]Julho!$K$28</f>
        <v>0</v>
      </c>
      <c r="Z32" s="11">
        <f>[28]Julho!$K$29</f>
        <v>0</v>
      </c>
      <c r="AA32" s="11">
        <f>[28]Julho!$K$30</f>
        <v>0</v>
      </c>
      <c r="AB32" s="11">
        <f>[28]Julho!$K$31</f>
        <v>0</v>
      </c>
      <c r="AC32" s="11">
        <f>[28]Julho!$K$32</f>
        <v>0</v>
      </c>
      <c r="AD32" s="11">
        <f>[28]Julho!$K$33</f>
        <v>0</v>
      </c>
      <c r="AE32" s="11">
        <f>[28]Julho!$K$34</f>
        <v>0</v>
      </c>
      <c r="AF32" s="108">
        <f>[28]Julho!$K$35</f>
        <v>0</v>
      </c>
      <c r="AG32" s="129">
        <f t="shared" ref="AG32:AG35" si="28">SUM(B32:AF32)</f>
        <v>66.400000000000006</v>
      </c>
      <c r="AH32" s="83">
        <f t="shared" ref="AH32:AH35" si="29">MAX(B32:AF32)</f>
        <v>36</v>
      </c>
      <c r="AI32" s="150">
        <f t="shared" ref="AI32:AI35" si="30">COUNTIF(B32:AF32,"=0,0")</f>
        <v>24</v>
      </c>
    </row>
    <row r="33" spans="1:37" s="5" customFormat="1" x14ac:dyDescent="0.2">
      <c r="A33" s="53" t="s">
        <v>12</v>
      </c>
      <c r="B33" s="11" t="str">
        <f>[29]Julho!$K$5</f>
        <v>*</v>
      </c>
      <c r="C33" s="11" t="str">
        <f>[29]Julho!$K$6</f>
        <v>*</v>
      </c>
      <c r="D33" s="11" t="str">
        <f>[29]Julho!$K$7</f>
        <v>*</v>
      </c>
      <c r="E33" s="11" t="str">
        <f>[29]Julho!$K$8</f>
        <v>*</v>
      </c>
      <c r="F33" s="11">
        <f>[29]Julho!$K$9</f>
        <v>0</v>
      </c>
      <c r="G33" s="11">
        <f>[29]Julho!$K$10</f>
        <v>0</v>
      </c>
      <c r="H33" s="11">
        <f>[29]Julho!$K$11</f>
        <v>0</v>
      </c>
      <c r="I33" s="11">
        <f>[29]Julho!$K$12</f>
        <v>0</v>
      </c>
      <c r="J33" s="11">
        <f>[29]Julho!$K$13</f>
        <v>0</v>
      </c>
      <c r="K33" s="11">
        <f>[29]Julho!$K$14</f>
        <v>0</v>
      </c>
      <c r="L33" s="11">
        <f>[29]Julho!$K$15</f>
        <v>0</v>
      </c>
      <c r="M33" s="11">
        <f>[29]Julho!$K$16</f>
        <v>0</v>
      </c>
      <c r="N33" s="11">
        <f>[29]Julho!$K$17</f>
        <v>0</v>
      </c>
      <c r="O33" s="11">
        <f>[29]Julho!$K$18</f>
        <v>0</v>
      </c>
      <c r="P33" s="11">
        <f>[29]Julho!$K$19</f>
        <v>4.5999999999999996</v>
      </c>
      <c r="Q33" s="11">
        <f>[29]Julho!$K$20</f>
        <v>4.2</v>
      </c>
      <c r="R33" s="11">
        <f>[29]Julho!$K$21</f>
        <v>0</v>
      </c>
      <c r="S33" s="11">
        <f>[29]Julho!$K$22</f>
        <v>0</v>
      </c>
      <c r="T33" s="11">
        <f>[29]Julho!$K$23</f>
        <v>0</v>
      </c>
      <c r="U33" s="11">
        <f>[29]Julho!$K$24</f>
        <v>0</v>
      </c>
      <c r="V33" s="11">
        <f>[29]Julho!$K$25</f>
        <v>0</v>
      </c>
      <c r="W33" s="11">
        <f>[29]Julho!$K$26</f>
        <v>0</v>
      </c>
      <c r="X33" s="11">
        <f>[29]Julho!$K$27</f>
        <v>0</v>
      </c>
      <c r="Y33" s="11">
        <f>[29]Julho!$K$28</f>
        <v>0</v>
      </c>
      <c r="Z33" s="11">
        <f>[29]Julho!$K$29</f>
        <v>0</v>
      </c>
      <c r="AA33" s="11">
        <f>[29]Julho!$K$30</f>
        <v>0</v>
      </c>
      <c r="AB33" s="11">
        <f>[29]Julho!$K$31</f>
        <v>0</v>
      </c>
      <c r="AC33" s="11">
        <f>[29]Julho!$K$32</f>
        <v>0</v>
      </c>
      <c r="AD33" s="11">
        <f>[29]Julho!$K$33</f>
        <v>0</v>
      </c>
      <c r="AE33" s="11">
        <f>[29]Julho!$K$34</f>
        <v>0</v>
      </c>
      <c r="AF33" s="108">
        <f>[29]Julho!$K$35</f>
        <v>0</v>
      </c>
      <c r="AG33" s="129">
        <f t="shared" si="28"/>
        <v>8.8000000000000007</v>
      </c>
      <c r="AH33" s="83">
        <f t="shared" si="29"/>
        <v>4.5999999999999996</v>
      </c>
      <c r="AI33" s="150">
        <f t="shared" si="30"/>
        <v>25</v>
      </c>
    </row>
    <row r="34" spans="1:37" x14ac:dyDescent="0.2">
      <c r="A34" s="53" t="s">
        <v>13</v>
      </c>
      <c r="B34" s="11">
        <f>[30]Julho!$K$5</f>
        <v>0</v>
      </c>
      <c r="C34" s="11">
        <f>[30]Julho!$K$6</f>
        <v>0</v>
      </c>
      <c r="D34" s="11">
        <f>[30]Julho!$K$7</f>
        <v>8.2000000000000011</v>
      </c>
      <c r="E34" s="11">
        <f>[30]Julho!$K$8</f>
        <v>3</v>
      </c>
      <c r="F34" s="11">
        <f>[30]Julho!$K$9</f>
        <v>0.2</v>
      </c>
      <c r="G34" s="11">
        <f>[30]Julho!$K$10</f>
        <v>0</v>
      </c>
      <c r="H34" s="11">
        <f>[30]Julho!$K$11</f>
        <v>0</v>
      </c>
      <c r="I34" s="11">
        <f>[30]Julho!$K$12</f>
        <v>0</v>
      </c>
      <c r="J34" s="11">
        <f>[30]Julho!$K$13</f>
        <v>0</v>
      </c>
      <c r="K34" s="11">
        <f>[30]Julho!$K$14</f>
        <v>0</v>
      </c>
      <c r="L34" s="11">
        <f>[30]Julho!$K$15</f>
        <v>0</v>
      </c>
      <c r="M34" s="11">
        <f>[30]Julho!$K$16</f>
        <v>0</v>
      </c>
      <c r="N34" s="11">
        <f>[30]Julho!$K$17</f>
        <v>0</v>
      </c>
      <c r="O34" s="11">
        <f>[30]Julho!$K$18</f>
        <v>0</v>
      </c>
      <c r="P34" s="11">
        <f>[30]Julho!$K$19</f>
        <v>0.2</v>
      </c>
      <c r="Q34" s="11">
        <f>[30]Julho!$K$20</f>
        <v>0</v>
      </c>
      <c r="R34" s="11">
        <f>[30]Julho!$K$21</f>
        <v>0</v>
      </c>
      <c r="S34" s="11">
        <f>[30]Julho!$K$22</f>
        <v>0</v>
      </c>
      <c r="T34" s="11">
        <f>[30]Julho!$K$23</f>
        <v>0</v>
      </c>
      <c r="U34" s="11">
        <f>[30]Julho!$K$24</f>
        <v>0</v>
      </c>
      <c r="V34" s="11">
        <f>[30]Julho!$K$25</f>
        <v>0</v>
      </c>
      <c r="W34" s="11">
        <f>[30]Julho!$K$26</f>
        <v>0</v>
      </c>
      <c r="X34" s="11">
        <f>[30]Julho!$K$27</f>
        <v>0.2</v>
      </c>
      <c r="Y34" s="11">
        <f>[30]Julho!$K$28</f>
        <v>0</v>
      </c>
      <c r="Z34" s="11">
        <f>[30]Julho!$K$29</f>
        <v>0</v>
      </c>
      <c r="AA34" s="11">
        <f>[30]Julho!$K$30</f>
        <v>0</v>
      </c>
      <c r="AB34" s="11">
        <f>[30]Julho!$K$31</f>
        <v>0</v>
      </c>
      <c r="AC34" s="11">
        <f>[30]Julho!$K$32</f>
        <v>0</v>
      </c>
      <c r="AD34" s="11">
        <f>[30]Julho!$K$33</f>
        <v>0.4</v>
      </c>
      <c r="AE34" s="11">
        <f>[30]Julho!$K$34</f>
        <v>0.2</v>
      </c>
      <c r="AF34" s="108">
        <f>[30]Julho!$K$35</f>
        <v>0</v>
      </c>
      <c r="AG34" s="129">
        <f t="shared" si="28"/>
        <v>12.399999999999999</v>
      </c>
      <c r="AH34" s="83">
        <f t="shared" si="29"/>
        <v>8.2000000000000011</v>
      </c>
      <c r="AI34" s="150">
        <f t="shared" si="30"/>
        <v>24</v>
      </c>
    </row>
    <row r="35" spans="1:37" x14ac:dyDescent="0.2">
      <c r="A35" s="53" t="s">
        <v>173</v>
      </c>
      <c r="B35" s="11">
        <f>[31]Julho!$K$5</f>
        <v>0</v>
      </c>
      <c r="C35" s="11">
        <f>[31]Julho!$K$6</f>
        <v>0</v>
      </c>
      <c r="D35" s="11">
        <f>[31]Julho!$K$7</f>
        <v>5.2</v>
      </c>
      <c r="E35" s="11">
        <f>[31]Julho!$K$8</f>
        <v>14.2</v>
      </c>
      <c r="F35" s="11">
        <f>[31]Julho!$K$9</f>
        <v>0</v>
      </c>
      <c r="G35" s="11">
        <f>[31]Julho!$K$10</f>
        <v>0</v>
      </c>
      <c r="H35" s="11">
        <f>[31]Julho!$K$11</f>
        <v>0</v>
      </c>
      <c r="I35" s="11">
        <f>[31]Julho!$K$12</f>
        <v>0</v>
      </c>
      <c r="J35" s="11">
        <f>[31]Julho!$K$13</f>
        <v>0</v>
      </c>
      <c r="K35" s="11">
        <f>[31]Julho!$K$14</f>
        <v>0</v>
      </c>
      <c r="L35" s="11">
        <f>[31]Julho!$K$15</f>
        <v>0</v>
      </c>
      <c r="M35" s="11">
        <f>[31]Julho!$K$16</f>
        <v>0</v>
      </c>
      <c r="N35" s="11">
        <f>[31]Julho!$K$17</f>
        <v>0</v>
      </c>
      <c r="O35" s="11">
        <f>[31]Julho!$K$18</f>
        <v>0</v>
      </c>
      <c r="P35" s="11">
        <f>[31]Julho!$K$19</f>
        <v>0</v>
      </c>
      <c r="Q35" s="11">
        <f>[31]Julho!$K$20</f>
        <v>0</v>
      </c>
      <c r="R35" s="11">
        <f>[31]Julho!$K$21</f>
        <v>0</v>
      </c>
      <c r="S35" s="11">
        <f>[31]Julho!$K$22</f>
        <v>0</v>
      </c>
      <c r="T35" s="11">
        <f>[31]Julho!$K$23</f>
        <v>0</v>
      </c>
      <c r="U35" s="11">
        <f>[31]Julho!$K$24</f>
        <v>0</v>
      </c>
      <c r="V35" s="11">
        <f>[31]Julho!$K$25</f>
        <v>0</v>
      </c>
      <c r="W35" s="11">
        <f>[31]Julho!$K$26</f>
        <v>0</v>
      </c>
      <c r="X35" s="11">
        <f>[31]Julho!$K$27</f>
        <v>0</v>
      </c>
      <c r="Y35" s="11">
        <f>[31]Julho!$K$28</f>
        <v>0</v>
      </c>
      <c r="Z35" s="11">
        <f>[31]Julho!$K$29</f>
        <v>0</v>
      </c>
      <c r="AA35" s="11">
        <f>[31]Julho!$K$30</f>
        <v>0</v>
      </c>
      <c r="AB35" s="11">
        <f>[31]Julho!$K$31</f>
        <v>0</v>
      </c>
      <c r="AC35" s="11">
        <f>[31]Julho!$K$32</f>
        <v>0</v>
      </c>
      <c r="AD35" s="11">
        <f>[31]Julho!$K$33</f>
        <v>0</v>
      </c>
      <c r="AE35" s="11">
        <f>[31]Julho!$K$34</f>
        <v>0</v>
      </c>
      <c r="AF35" s="108">
        <f>[31]Julho!$K$35</f>
        <v>0</v>
      </c>
      <c r="AG35" s="129">
        <f t="shared" si="28"/>
        <v>19.399999999999999</v>
      </c>
      <c r="AH35" s="83">
        <f t="shared" si="29"/>
        <v>14.2</v>
      </c>
      <c r="AI35" s="150">
        <f t="shared" si="30"/>
        <v>29</v>
      </c>
    </row>
    <row r="36" spans="1:37" x14ac:dyDescent="0.2">
      <c r="A36" s="53" t="s">
        <v>144</v>
      </c>
      <c r="B36" s="11" t="str">
        <f>[32]Julho!$K$5</f>
        <v>*</v>
      </c>
      <c r="C36" s="11" t="str">
        <f>[32]Julho!$K$6</f>
        <v>*</v>
      </c>
      <c r="D36" s="11" t="str">
        <f>[32]Julho!$K$7</f>
        <v>*</v>
      </c>
      <c r="E36" s="11" t="str">
        <f>[32]Julho!$K$8</f>
        <v>*</v>
      </c>
      <c r="F36" s="11" t="str">
        <f>[32]Julho!$K$9</f>
        <v>*</v>
      </c>
      <c r="G36" s="11" t="str">
        <f>[32]Julho!$K$10</f>
        <v>*</v>
      </c>
      <c r="H36" s="11" t="str">
        <f>[32]Julho!$K$11</f>
        <v>*</v>
      </c>
      <c r="I36" s="11" t="str">
        <f>[32]Julho!$K$12</f>
        <v>*</v>
      </c>
      <c r="J36" s="11" t="str">
        <f>[32]Julho!$K$13</f>
        <v>*</v>
      </c>
      <c r="K36" s="11" t="str">
        <f>[32]Julho!$K$14</f>
        <v>*</v>
      </c>
      <c r="L36" s="11" t="str">
        <f>[32]Julho!$K$15</f>
        <v>*</v>
      </c>
      <c r="M36" s="11" t="str">
        <f>[32]Julho!$K$16</f>
        <v>*</v>
      </c>
      <c r="N36" s="11" t="str">
        <f>[32]Julho!$K$17</f>
        <v>*</v>
      </c>
      <c r="O36" s="11" t="str">
        <f>[32]Julho!$K$18</f>
        <v>*</v>
      </c>
      <c r="P36" s="11" t="str">
        <f>[32]Julho!$K$19</f>
        <v>*</v>
      </c>
      <c r="Q36" s="11" t="str">
        <f>[32]Julho!$K$20</f>
        <v>*</v>
      </c>
      <c r="R36" s="11" t="str">
        <f>[32]Julho!$K$21</f>
        <v>*</v>
      </c>
      <c r="S36" s="11" t="str">
        <f>[32]Julho!$K$22</f>
        <v>*</v>
      </c>
      <c r="T36" s="11" t="str">
        <f>[32]Julho!$K$23</f>
        <v>*</v>
      </c>
      <c r="U36" s="11" t="str">
        <f>[32]Julho!$K$24</f>
        <v>*</v>
      </c>
      <c r="V36" s="11" t="str">
        <f>[32]Julho!$K$25</f>
        <v>*</v>
      </c>
      <c r="W36" s="11" t="str">
        <f>[32]Julho!$K$26</f>
        <v>*</v>
      </c>
      <c r="X36" s="11" t="str">
        <f>[32]Julho!$K$27</f>
        <v>*</v>
      </c>
      <c r="Y36" s="11" t="str">
        <f>[32]Julho!$K$28</f>
        <v>*</v>
      </c>
      <c r="Z36" s="11" t="str">
        <f>[32]Julho!$K$29</f>
        <v>*</v>
      </c>
      <c r="AA36" s="11" t="str">
        <f>[32]Julho!$K$30</f>
        <v>*</v>
      </c>
      <c r="AB36" s="11" t="str">
        <f>[32]Julho!$K$31</f>
        <v>*</v>
      </c>
      <c r="AC36" s="11" t="str">
        <f>[32]Julho!$K$32</f>
        <v>*</v>
      </c>
      <c r="AD36" s="11" t="str">
        <f>[32]Julho!$K$33</f>
        <v>*</v>
      </c>
      <c r="AE36" s="11" t="str">
        <f>[32]Julho!$K$34</f>
        <v>*</v>
      </c>
      <c r="AF36" s="108" t="str">
        <f>[32]Julho!$K$35</f>
        <v>*</v>
      </c>
      <c r="AG36" s="129" t="s">
        <v>224</v>
      </c>
      <c r="AH36" s="83" t="s">
        <v>224</v>
      </c>
      <c r="AI36" s="150" t="s">
        <v>224</v>
      </c>
    </row>
    <row r="37" spans="1:37" x14ac:dyDescent="0.2">
      <c r="A37" s="53" t="s">
        <v>14</v>
      </c>
      <c r="B37" s="11">
        <f>[33]Julho!$K$5</f>
        <v>0</v>
      </c>
      <c r="C37" s="11">
        <f>[33]Julho!$K$6</f>
        <v>0</v>
      </c>
      <c r="D37" s="11">
        <f>[33]Julho!$K$7</f>
        <v>0</v>
      </c>
      <c r="E37" s="11">
        <f>[33]Julho!$K$8</f>
        <v>4.4000000000000004</v>
      </c>
      <c r="F37" s="11">
        <f>[33]Julho!$K$9</f>
        <v>0.4</v>
      </c>
      <c r="G37" s="11">
        <f>[33]Julho!$K$10</f>
        <v>0</v>
      </c>
      <c r="H37" s="11">
        <f>[33]Julho!$K$11</f>
        <v>0</v>
      </c>
      <c r="I37" s="11">
        <f>[33]Julho!$K$12</f>
        <v>0</v>
      </c>
      <c r="J37" s="11">
        <f>[33]Julho!$K$13</f>
        <v>0</v>
      </c>
      <c r="K37" s="11">
        <f>[33]Julho!$K$14</f>
        <v>0</v>
      </c>
      <c r="L37" s="11">
        <f>[33]Julho!$K$15</f>
        <v>0</v>
      </c>
      <c r="M37" s="11">
        <f>[33]Julho!$K$16</f>
        <v>0</v>
      </c>
      <c r="N37" s="11">
        <f>[33]Julho!$K$17</f>
        <v>0</v>
      </c>
      <c r="O37" s="11">
        <f>[33]Julho!$K$18</f>
        <v>0</v>
      </c>
      <c r="P37" s="11">
        <f>[33]Julho!$K$19</f>
        <v>0</v>
      </c>
      <c r="Q37" s="11">
        <f>[33]Julho!$K$20</f>
        <v>0</v>
      </c>
      <c r="R37" s="11">
        <f>[33]Julho!$K$21</f>
        <v>0</v>
      </c>
      <c r="S37" s="11">
        <f>[33]Julho!$K$22</f>
        <v>0</v>
      </c>
      <c r="T37" s="11">
        <f>[33]Julho!$K$23</f>
        <v>0</v>
      </c>
      <c r="U37" s="11">
        <f>[33]Julho!$K$24</f>
        <v>0</v>
      </c>
      <c r="V37" s="11">
        <f>[33]Julho!$K$25</f>
        <v>0</v>
      </c>
      <c r="W37" s="11">
        <f>[33]Julho!$K$26</f>
        <v>0</v>
      </c>
      <c r="X37" s="11">
        <f>[33]Julho!$K$27</f>
        <v>0</v>
      </c>
      <c r="Y37" s="11">
        <f>[33]Julho!$K$28</f>
        <v>0</v>
      </c>
      <c r="Z37" s="11">
        <f>[33]Julho!$K$29</f>
        <v>0</v>
      </c>
      <c r="AA37" s="11">
        <f>[33]Julho!$K$30</f>
        <v>0</v>
      </c>
      <c r="AB37" s="11">
        <f>[33]Julho!$K$31</f>
        <v>0</v>
      </c>
      <c r="AC37" s="11">
        <f>[33]Julho!$K$32</f>
        <v>0</v>
      </c>
      <c r="AD37" s="11">
        <f>[33]Julho!$K$33</f>
        <v>0</v>
      </c>
      <c r="AE37" s="11">
        <f>[33]Julho!$K$34</f>
        <v>0</v>
      </c>
      <c r="AF37" s="108">
        <f>[33]Julho!$K$35</f>
        <v>0</v>
      </c>
      <c r="AG37" s="129">
        <f t="shared" ref="AG37" si="31">SUM(B37:AF37)</f>
        <v>4.8000000000000007</v>
      </c>
      <c r="AH37" s="83">
        <f t="shared" ref="AH37:AH38" si="32">MAX(B37:AF37)</f>
        <v>4.4000000000000004</v>
      </c>
      <c r="AI37" s="150">
        <f t="shared" ref="AI37:AI38" si="33">COUNTIF(B37:AF37,"=0,0")</f>
        <v>29</v>
      </c>
    </row>
    <row r="38" spans="1:37" x14ac:dyDescent="0.2">
      <c r="A38" s="53" t="s">
        <v>174</v>
      </c>
      <c r="B38" s="11">
        <f>[34]Julho!$K$5</f>
        <v>0</v>
      </c>
      <c r="C38" s="11">
        <f>[34]Julho!$K$6</f>
        <v>0</v>
      </c>
      <c r="D38" s="11">
        <f>[34]Julho!$K$7</f>
        <v>0</v>
      </c>
      <c r="E38" s="11">
        <f>[34]Julho!$K$8</f>
        <v>0</v>
      </c>
      <c r="F38" s="11">
        <f>[34]Julho!$K$9</f>
        <v>0</v>
      </c>
      <c r="G38" s="11">
        <f>[34]Julho!$K$10</f>
        <v>0</v>
      </c>
      <c r="H38" s="11">
        <f>[34]Julho!$K$11</f>
        <v>0</v>
      </c>
      <c r="I38" s="11">
        <f>[34]Julho!$K$12</f>
        <v>0</v>
      </c>
      <c r="J38" s="11">
        <f>[34]Julho!$K$13</f>
        <v>0</v>
      </c>
      <c r="K38" s="11">
        <f>[34]Julho!$K$14</f>
        <v>0</v>
      </c>
      <c r="L38" s="11">
        <f>[34]Julho!$K$15</f>
        <v>0</v>
      </c>
      <c r="M38" s="11">
        <f>[34]Julho!$K$16</f>
        <v>0</v>
      </c>
      <c r="N38" s="11">
        <f>[34]Julho!$K$17</f>
        <v>0</v>
      </c>
      <c r="O38" s="11">
        <f>[34]Julho!$K$18</f>
        <v>0</v>
      </c>
      <c r="P38" s="11">
        <f>[34]Julho!$K$19</f>
        <v>0</v>
      </c>
      <c r="Q38" s="11">
        <f>[34]Julho!$K$20</f>
        <v>0</v>
      </c>
      <c r="R38" s="11" t="str">
        <f>[34]Julho!$K$21</f>
        <v>*</v>
      </c>
      <c r="S38" s="11">
        <f>[34]Julho!$K$22</f>
        <v>0</v>
      </c>
      <c r="T38" s="11">
        <f>[34]Julho!$K$23</f>
        <v>0</v>
      </c>
      <c r="U38" s="11">
        <f>[34]Julho!$K$24</f>
        <v>0</v>
      </c>
      <c r="V38" s="11">
        <f>[34]Julho!$K$25</f>
        <v>0</v>
      </c>
      <c r="W38" s="11">
        <f>[34]Julho!$K$26</f>
        <v>0</v>
      </c>
      <c r="X38" s="11">
        <f>[34]Julho!$K$27</f>
        <v>0</v>
      </c>
      <c r="Y38" s="11">
        <f>[34]Julho!$K$28</f>
        <v>0</v>
      </c>
      <c r="Z38" s="11">
        <f>[34]Julho!$K$29</f>
        <v>0</v>
      </c>
      <c r="AA38" s="11">
        <f>[34]Julho!$K$30</f>
        <v>0</v>
      </c>
      <c r="AB38" s="11">
        <f>[34]Julho!$K$31</f>
        <v>0</v>
      </c>
      <c r="AC38" s="11">
        <f>[34]Julho!$K$32</f>
        <v>0</v>
      </c>
      <c r="AD38" s="11">
        <f>[34]Julho!$K$33</f>
        <v>0</v>
      </c>
      <c r="AE38" s="11">
        <f>[34]Julho!$K$34</f>
        <v>0</v>
      </c>
      <c r="AF38" s="108">
        <f>[34]Julho!$K$35</f>
        <v>0</v>
      </c>
      <c r="AG38" s="129">
        <f t="shared" ref="AG38" si="34">SUM(B38:AF38)</f>
        <v>0</v>
      </c>
      <c r="AH38" s="83">
        <f t="shared" si="32"/>
        <v>0</v>
      </c>
      <c r="AI38" s="150">
        <f t="shared" si="33"/>
        <v>30</v>
      </c>
    </row>
    <row r="39" spans="1:37" x14ac:dyDescent="0.2">
      <c r="A39" s="53" t="s">
        <v>15</v>
      </c>
      <c r="B39" s="11">
        <f>[35]Julho!$K$5</f>
        <v>0</v>
      </c>
      <c r="C39" s="11">
        <f>[35]Julho!$K$6</f>
        <v>0.2</v>
      </c>
      <c r="D39" s="11">
        <f>[35]Julho!$K$7</f>
        <v>12.2</v>
      </c>
      <c r="E39" s="11">
        <f>[35]Julho!$K$8</f>
        <v>4.8000000000000007</v>
      </c>
      <c r="F39" s="11">
        <f>[35]Julho!$K$9</f>
        <v>0.2</v>
      </c>
      <c r="G39" s="11">
        <f>[35]Julho!$K$10</f>
        <v>0</v>
      </c>
      <c r="H39" s="11">
        <f>[35]Julho!$K$11</f>
        <v>0</v>
      </c>
      <c r="I39" s="11">
        <f>[35]Julho!$K$12</f>
        <v>0</v>
      </c>
      <c r="J39" s="11">
        <f>[35]Julho!$K$13</f>
        <v>0</v>
      </c>
      <c r="K39" s="11">
        <f>[35]Julho!$K$14</f>
        <v>0</v>
      </c>
      <c r="L39" s="11">
        <f>[35]Julho!$K$15</f>
        <v>0</v>
      </c>
      <c r="M39" s="11">
        <f>[35]Julho!$K$16</f>
        <v>0</v>
      </c>
      <c r="N39" s="11">
        <f>[35]Julho!$K$17</f>
        <v>0</v>
      </c>
      <c r="O39" s="11">
        <f>[35]Julho!$K$18</f>
        <v>0</v>
      </c>
      <c r="P39" s="11">
        <f>[35]Julho!$K$19</f>
        <v>7.8000000000000007</v>
      </c>
      <c r="Q39" s="11">
        <f>[35]Julho!$K$20</f>
        <v>0.2</v>
      </c>
      <c r="R39" s="11">
        <f>[35]Julho!$K$21</f>
        <v>0</v>
      </c>
      <c r="S39" s="11">
        <f>[35]Julho!$K$22</f>
        <v>0</v>
      </c>
      <c r="T39" s="11">
        <f>[35]Julho!$K$23</f>
        <v>1.2</v>
      </c>
      <c r="U39" s="11">
        <f>[35]Julho!$K$24</f>
        <v>0</v>
      </c>
      <c r="V39" s="11">
        <f>[35]Julho!$K$25</f>
        <v>0</v>
      </c>
      <c r="W39" s="11">
        <f>[35]Julho!$K$26</f>
        <v>0</v>
      </c>
      <c r="X39" s="11">
        <f>[35]Julho!$K$27</f>
        <v>0</v>
      </c>
      <c r="Y39" s="11">
        <f>[35]Julho!$K$28</f>
        <v>0.4</v>
      </c>
      <c r="Z39" s="11">
        <f>[35]Julho!$K$29</f>
        <v>0.4</v>
      </c>
      <c r="AA39" s="11">
        <f>[35]Julho!$K$30</f>
        <v>1.4</v>
      </c>
      <c r="AB39" s="11">
        <f>[35]Julho!$K$31</f>
        <v>0</v>
      </c>
      <c r="AC39" s="11">
        <f>[35]Julho!$K$32</f>
        <v>0</v>
      </c>
      <c r="AD39" s="11">
        <f>[35]Julho!$K$33</f>
        <v>0</v>
      </c>
      <c r="AE39" s="11">
        <f>[35]Julho!$K$34</f>
        <v>0</v>
      </c>
      <c r="AF39" s="108">
        <f>[35]Julho!$K$35</f>
        <v>0</v>
      </c>
      <c r="AG39" s="129">
        <f t="shared" ref="AG39:AG40" si="35">SUM(B39:AF39)</f>
        <v>28.799999999999994</v>
      </c>
      <c r="AH39" s="83">
        <f t="shared" ref="AH39:AH41" si="36">MAX(B39:AF39)</f>
        <v>12.2</v>
      </c>
      <c r="AI39" s="150">
        <f t="shared" ref="AI39:AI41" si="37">COUNTIF(B39:AF39,"=0,0")</f>
        <v>21</v>
      </c>
      <c r="AJ39" s="12" t="s">
        <v>47</v>
      </c>
    </row>
    <row r="40" spans="1:37" x14ac:dyDescent="0.2">
      <c r="A40" s="53" t="s">
        <v>16</v>
      </c>
      <c r="B40" s="11">
        <f>[36]Julho!$K$5</f>
        <v>0.4</v>
      </c>
      <c r="C40" s="11">
        <f>[36]Julho!$K$6</f>
        <v>0</v>
      </c>
      <c r="D40" s="11">
        <f>[36]Julho!$K$7</f>
        <v>7.3999999999999995</v>
      </c>
      <c r="E40" s="11">
        <f>[36]Julho!$K$8</f>
        <v>4.2000000000000011</v>
      </c>
      <c r="F40" s="11">
        <f>[36]Julho!$K$9</f>
        <v>3</v>
      </c>
      <c r="G40" s="11">
        <f>[36]Julho!$K$10</f>
        <v>0</v>
      </c>
      <c r="H40" s="11">
        <f>[36]Julho!$K$11</f>
        <v>0</v>
      </c>
      <c r="I40" s="11">
        <f>[36]Julho!$K$12</f>
        <v>0.60000000000000009</v>
      </c>
      <c r="J40" s="11">
        <f>[36]Julho!$K$13</f>
        <v>1.4</v>
      </c>
      <c r="K40" s="11">
        <f>[36]Julho!$K$14</f>
        <v>1.2</v>
      </c>
      <c r="L40" s="11">
        <f>[36]Julho!$K$15</f>
        <v>0.2</v>
      </c>
      <c r="M40" s="11">
        <f>[36]Julho!$K$16</f>
        <v>0</v>
      </c>
      <c r="N40" s="11">
        <f>[36]Julho!$K$17</f>
        <v>0</v>
      </c>
      <c r="O40" s="11">
        <f>[36]Julho!$K$18</f>
        <v>0</v>
      </c>
      <c r="P40" s="11">
        <f>[36]Julho!$K$19</f>
        <v>10.4</v>
      </c>
      <c r="Q40" s="11">
        <f>[36]Julho!$K$20</f>
        <v>7.6000000000000005</v>
      </c>
      <c r="R40" s="11">
        <f>[36]Julho!$K$21</f>
        <v>0</v>
      </c>
      <c r="S40" s="11">
        <f>[36]Julho!$K$22</f>
        <v>0</v>
      </c>
      <c r="T40" s="11">
        <f>[36]Julho!$K$23</f>
        <v>0</v>
      </c>
      <c r="U40" s="11">
        <f>[36]Julho!$K$24</f>
        <v>0</v>
      </c>
      <c r="V40" s="11">
        <f>[36]Julho!$K$25</f>
        <v>0</v>
      </c>
      <c r="W40" s="11">
        <f>[36]Julho!$K$26</f>
        <v>0</v>
      </c>
      <c r="X40" s="11">
        <f>[36]Julho!$K$27</f>
        <v>0</v>
      </c>
      <c r="Y40" s="11">
        <f>[36]Julho!$K$28</f>
        <v>0</v>
      </c>
      <c r="Z40" s="11">
        <f>[36]Julho!$K$29</f>
        <v>0</v>
      </c>
      <c r="AA40" s="11">
        <f>[36]Julho!$K$30</f>
        <v>0</v>
      </c>
      <c r="AB40" s="11">
        <f>[36]Julho!$K$31</f>
        <v>0</v>
      </c>
      <c r="AC40" s="11">
        <f>[36]Julho!$K$32</f>
        <v>0</v>
      </c>
      <c r="AD40" s="11">
        <f>[36]Julho!$K$33</f>
        <v>0</v>
      </c>
      <c r="AE40" s="11">
        <f>[36]Julho!$K$34</f>
        <v>0</v>
      </c>
      <c r="AF40" s="108">
        <f>[36]Julho!$K$35</f>
        <v>0</v>
      </c>
      <c r="AG40" s="129">
        <f t="shared" si="35"/>
        <v>36.4</v>
      </c>
      <c r="AH40" s="83">
        <f t="shared" si="36"/>
        <v>10.4</v>
      </c>
      <c r="AI40" s="150">
        <f t="shared" si="37"/>
        <v>21</v>
      </c>
    </row>
    <row r="41" spans="1:37" x14ac:dyDescent="0.2">
      <c r="A41" s="53" t="s">
        <v>175</v>
      </c>
      <c r="B41" s="11">
        <f>[37]Julho!$K$5</f>
        <v>0</v>
      </c>
      <c r="C41" s="11">
        <f>[37]Julho!$K$6</f>
        <v>0</v>
      </c>
      <c r="D41" s="11">
        <f>[37]Julho!$K$7</f>
        <v>0</v>
      </c>
      <c r="E41" s="11">
        <f>[37]Julho!$K$8</f>
        <v>18.399999999999999</v>
      </c>
      <c r="F41" s="11">
        <f>[37]Julho!$K$9</f>
        <v>0</v>
      </c>
      <c r="G41" s="11">
        <f>[37]Julho!$K$10</f>
        <v>0</v>
      </c>
      <c r="H41" s="11">
        <f>[37]Julho!$K$11</f>
        <v>0</v>
      </c>
      <c r="I41" s="11">
        <f>[37]Julho!$K$12</f>
        <v>0</v>
      </c>
      <c r="J41" s="11">
        <f>[37]Julho!$K$13</f>
        <v>0</v>
      </c>
      <c r="K41" s="11">
        <f>[37]Julho!$K$14</f>
        <v>0</v>
      </c>
      <c r="L41" s="11">
        <f>[37]Julho!$K$15</f>
        <v>0</v>
      </c>
      <c r="M41" s="11">
        <f>[37]Julho!$K$16</f>
        <v>0</v>
      </c>
      <c r="N41" s="11">
        <f>[37]Julho!$K$17</f>
        <v>0</v>
      </c>
      <c r="O41" s="11">
        <f>[37]Julho!$K$18</f>
        <v>0</v>
      </c>
      <c r="P41" s="11">
        <f>[37]Julho!$K$19</f>
        <v>0</v>
      </c>
      <c r="Q41" s="11">
        <f>[37]Julho!$K$20</f>
        <v>0</v>
      </c>
      <c r="R41" s="11">
        <f>[37]Julho!$K$21</f>
        <v>0</v>
      </c>
      <c r="S41" s="11">
        <f>[37]Julho!$K$22</f>
        <v>0</v>
      </c>
      <c r="T41" s="11">
        <f>[37]Julho!$K$23</f>
        <v>0</v>
      </c>
      <c r="U41" s="11">
        <f>[37]Julho!$K$24</f>
        <v>0</v>
      </c>
      <c r="V41" s="11">
        <f>[37]Julho!$K$25</f>
        <v>0</v>
      </c>
      <c r="W41" s="11">
        <f>[37]Julho!$K$26</f>
        <v>0</v>
      </c>
      <c r="X41" s="11">
        <f>[37]Julho!$K$27</f>
        <v>0</v>
      </c>
      <c r="Y41" s="11">
        <f>[37]Julho!$K$28</f>
        <v>0</v>
      </c>
      <c r="Z41" s="11">
        <f>[37]Julho!$K$29</f>
        <v>0</v>
      </c>
      <c r="AA41" s="11">
        <f>[37]Julho!$K$30</f>
        <v>0</v>
      </c>
      <c r="AB41" s="11">
        <f>[37]Julho!$K$31</f>
        <v>0</v>
      </c>
      <c r="AC41" s="11">
        <f>[37]Julho!$K$32</f>
        <v>0</v>
      </c>
      <c r="AD41" s="11">
        <f>[37]Julho!$K$33</f>
        <v>0</v>
      </c>
      <c r="AE41" s="11">
        <f>[37]Julho!$K$34</f>
        <v>0</v>
      </c>
      <c r="AF41" s="108">
        <f>[37]Julho!$K$35</f>
        <v>0</v>
      </c>
      <c r="AG41" s="129">
        <f t="shared" ref="AG41" si="38">SUM(B41:AF41)</f>
        <v>18.399999999999999</v>
      </c>
      <c r="AH41" s="83">
        <f t="shared" si="36"/>
        <v>18.399999999999999</v>
      </c>
      <c r="AI41" s="150">
        <f t="shared" si="37"/>
        <v>30</v>
      </c>
    </row>
    <row r="42" spans="1:37" x14ac:dyDescent="0.2">
      <c r="A42" s="53" t="s">
        <v>17</v>
      </c>
      <c r="B42" s="11">
        <f>[38]Julho!$K$5</f>
        <v>0</v>
      </c>
      <c r="C42" s="11">
        <f>[38]Julho!$K$6</f>
        <v>0</v>
      </c>
      <c r="D42" s="11">
        <f>[38]Julho!$K$7</f>
        <v>24.800000000000004</v>
      </c>
      <c r="E42" s="11">
        <f>[38]Julho!$K$8</f>
        <v>32.599999999999994</v>
      </c>
      <c r="F42" s="11">
        <f>[38]Julho!$K$9</f>
        <v>2.2000000000000002</v>
      </c>
      <c r="G42" s="11">
        <f>[38]Julho!$K$10</f>
        <v>0</v>
      </c>
      <c r="H42" s="11">
        <f>[38]Julho!$K$11</f>
        <v>0</v>
      </c>
      <c r="I42" s="11">
        <f>[38]Julho!$K$12</f>
        <v>0</v>
      </c>
      <c r="J42" s="11">
        <f>[38]Julho!$K$13</f>
        <v>0</v>
      </c>
      <c r="K42" s="11">
        <f>[38]Julho!$K$14</f>
        <v>0</v>
      </c>
      <c r="L42" s="11">
        <f>[38]Julho!$K$15</f>
        <v>0</v>
      </c>
      <c r="M42" s="11">
        <f>[38]Julho!$K$16</f>
        <v>0</v>
      </c>
      <c r="N42" s="11">
        <f>[38]Julho!$K$17</f>
        <v>0</v>
      </c>
      <c r="O42" s="11">
        <f>[38]Julho!$K$18</f>
        <v>0</v>
      </c>
      <c r="P42" s="11">
        <f>[38]Julho!$K$19</f>
        <v>4.8</v>
      </c>
      <c r="Q42" s="11">
        <f>[38]Julho!$K$20</f>
        <v>2.8000000000000003</v>
      </c>
      <c r="R42" s="11">
        <f>[38]Julho!$K$21</f>
        <v>0</v>
      </c>
      <c r="S42" s="11">
        <f>[38]Julho!$K$22</f>
        <v>0</v>
      </c>
      <c r="T42" s="11">
        <f>[38]Julho!$K$23</f>
        <v>0</v>
      </c>
      <c r="U42" s="11">
        <f>[38]Julho!$K$24</f>
        <v>0</v>
      </c>
      <c r="V42" s="11">
        <f>[38]Julho!$K$25</f>
        <v>0</v>
      </c>
      <c r="W42" s="11">
        <f>[38]Julho!$K$26</f>
        <v>0</v>
      </c>
      <c r="X42" s="11">
        <f>[38]Julho!$K$27</f>
        <v>0</v>
      </c>
      <c r="Y42" s="11">
        <f>[38]Julho!$K$28</f>
        <v>0</v>
      </c>
      <c r="Z42" s="11">
        <f>[38]Julho!$K$29</f>
        <v>0</v>
      </c>
      <c r="AA42" s="11">
        <f>[38]Julho!$K$30</f>
        <v>0</v>
      </c>
      <c r="AB42" s="11">
        <f>[38]Julho!$K$31</f>
        <v>0</v>
      </c>
      <c r="AC42" s="11">
        <f>[38]Julho!$K$32</f>
        <v>0</v>
      </c>
      <c r="AD42" s="11">
        <f>[38]Julho!$K$33</f>
        <v>0</v>
      </c>
      <c r="AE42" s="11">
        <f>[38]Julho!$K$34</f>
        <v>0</v>
      </c>
      <c r="AF42" s="108">
        <f>[38]Julho!$K$35</f>
        <v>0</v>
      </c>
      <c r="AG42" s="129">
        <f t="shared" ref="AG42" si="39">SUM(B42:AF42)</f>
        <v>67.2</v>
      </c>
      <c r="AH42" s="83">
        <f t="shared" ref="AH42:AH43" si="40">MAX(B42:AF42)</f>
        <v>32.599999999999994</v>
      </c>
      <c r="AI42" s="150">
        <f t="shared" ref="AI42:AI43" si="41">COUNTIF(B42:AF42,"=0,0")</f>
        <v>26</v>
      </c>
    </row>
    <row r="43" spans="1:37" x14ac:dyDescent="0.2">
      <c r="A43" s="53" t="s">
        <v>157</v>
      </c>
      <c r="B43" s="11">
        <f>[39]Julho!$K$5</f>
        <v>0</v>
      </c>
      <c r="C43" s="11">
        <f>[39]Julho!$K$6</f>
        <v>0</v>
      </c>
      <c r="D43" s="11">
        <f>[39]Julho!$K$7</f>
        <v>3.8</v>
      </c>
      <c r="E43" s="11">
        <f>[39]Julho!$K$8</f>
        <v>26.799999999999997</v>
      </c>
      <c r="F43" s="11">
        <f>[39]Julho!$K$9</f>
        <v>0</v>
      </c>
      <c r="G43" s="11">
        <f>[39]Julho!$K$10</f>
        <v>0</v>
      </c>
      <c r="H43" s="11">
        <f>[39]Julho!$K$11</f>
        <v>0</v>
      </c>
      <c r="I43" s="11">
        <f>[39]Julho!$K$12</f>
        <v>0</v>
      </c>
      <c r="J43" s="11">
        <f>[39]Julho!$K$13</f>
        <v>0</v>
      </c>
      <c r="K43" s="11">
        <f>[39]Julho!$K$14</f>
        <v>0</v>
      </c>
      <c r="L43" s="11">
        <f>[39]Julho!$K$15</f>
        <v>0</v>
      </c>
      <c r="M43" s="11">
        <f>[39]Julho!$K$16</f>
        <v>0</v>
      </c>
      <c r="N43" s="11">
        <f>[39]Julho!$K$17</f>
        <v>0</v>
      </c>
      <c r="O43" s="11">
        <f>[39]Julho!$K$18</f>
        <v>0</v>
      </c>
      <c r="P43" s="11">
        <f>[39]Julho!$K$19</f>
        <v>0</v>
      </c>
      <c r="Q43" s="11">
        <f>[39]Julho!$K$20</f>
        <v>0</v>
      </c>
      <c r="R43" s="11">
        <f>[39]Julho!$K$21</f>
        <v>0</v>
      </c>
      <c r="S43" s="11">
        <f>[39]Julho!$K$22</f>
        <v>0</v>
      </c>
      <c r="T43" s="11">
        <f>[39]Julho!$K$23</f>
        <v>0</v>
      </c>
      <c r="U43" s="11">
        <f>[39]Julho!$K$24</f>
        <v>0</v>
      </c>
      <c r="V43" s="11">
        <f>[39]Julho!$K$25</f>
        <v>0</v>
      </c>
      <c r="W43" s="11">
        <f>[39]Julho!$K$26</f>
        <v>0</v>
      </c>
      <c r="X43" s="11">
        <f>[39]Julho!$K$27</f>
        <v>0</v>
      </c>
      <c r="Y43" s="11">
        <f>[39]Julho!$K$28</f>
        <v>0</v>
      </c>
      <c r="Z43" s="11">
        <f>[39]Julho!$K$29</f>
        <v>0</v>
      </c>
      <c r="AA43" s="11">
        <f>[39]Julho!$K$30</f>
        <v>0</v>
      </c>
      <c r="AB43" s="11">
        <f>[39]Julho!$K$31</f>
        <v>0</v>
      </c>
      <c r="AC43" s="11">
        <f>[39]Julho!$K$32</f>
        <v>0</v>
      </c>
      <c r="AD43" s="11">
        <f>[39]Julho!$K$33</f>
        <v>0</v>
      </c>
      <c r="AE43" s="11">
        <f>[39]Julho!$K$34</f>
        <v>0</v>
      </c>
      <c r="AF43" s="108">
        <f>[39]Julho!$K$35</f>
        <v>0</v>
      </c>
      <c r="AG43" s="129">
        <f t="shared" ref="AG43" si="42">SUM(B43:AF43)</f>
        <v>30.599999999999998</v>
      </c>
      <c r="AH43" s="83">
        <f t="shared" si="40"/>
        <v>26.799999999999997</v>
      </c>
      <c r="AI43" s="150">
        <f t="shared" si="41"/>
        <v>29</v>
      </c>
      <c r="AK43" s="12" t="s">
        <v>47</v>
      </c>
    </row>
    <row r="44" spans="1:37" x14ac:dyDescent="0.2">
      <c r="A44" s="53" t="s">
        <v>18</v>
      </c>
      <c r="B44" s="11">
        <f>[40]Julho!$K$5</f>
        <v>0</v>
      </c>
      <c r="C44" s="11">
        <f>[40]Julho!$K$6</f>
        <v>0</v>
      </c>
      <c r="D44" s="11">
        <f>[40]Julho!$K$7</f>
        <v>0</v>
      </c>
      <c r="E44" s="11">
        <f>[40]Julho!$K$8</f>
        <v>12.200000000000001</v>
      </c>
      <c r="F44" s="11">
        <f>[40]Julho!$K$9</f>
        <v>1</v>
      </c>
      <c r="G44" s="11">
        <f>[40]Julho!$K$10</f>
        <v>0</v>
      </c>
      <c r="H44" s="11">
        <f>[40]Julho!$K$11</f>
        <v>0</v>
      </c>
      <c r="I44" s="11">
        <f>[40]Julho!$K$12</f>
        <v>0</v>
      </c>
      <c r="J44" s="11">
        <f>[40]Julho!$K$13</f>
        <v>0</v>
      </c>
      <c r="K44" s="11">
        <f>[40]Julho!$K$14</f>
        <v>0</v>
      </c>
      <c r="L44" s="11">
        <f>[40]Julho!$K$15</f>
        <v>0</v>
      </c>
      <c r="M44" s="11">
        <f>[40]Julho!$K$16</f>
        <v>0</v>
      </c>
      <c r="N44" s="11">
        <f>[40]Julho!$K$17</f>
        <v>0</v>
      </c>
      <c r="O44" s="11">
        <f>[40]Julho!$K$18</f>
        <v>0</v>
      </c>
      <c r="P44" s="11">
        <f>[40]Julho!$K$19</f>
        <v>0</v>
      </c>
      <c r="Q44" s="11">
        <f>[40]Julho!$K$20</f>
        <v>0.2</v>
      </c>
      <c r="R44" s="11">
        <f>[40]Julho!$K$21</f>
        <v>0</v>
      </c>
      <c r="S44" s="11">
        <f>[40]Julho!$K$22</f>
        <v>0</v>
      </c>
      <c r="T44" s="11">
        <f>[40]Julho!$K$23</f>
        <v>0</v>
      </c>
      <c r="U44" s="11">
        <f>[40]Julho!$K$24</f>
        <v>0</v>
      </c>
      <c r="V44" s="11">
        <f>[40]Julho!$K$25</f>
        <v>0</v>
      </c>
      <c r="W44" s="11">
        <f>[40]Julho!$K$26</f>
        <v>0</v>
      </c>
      <c r="X44" s="11">
        <f>[40]Julho!$K$27</f>
        <v>0</v>
      </c>
      <c r="Y44" s="11">
        <f>[40]Julho!$K$28</f>
        <v>0</v>
      </c>
      <c r="Z44" s="11">
        <f>[40]Julho!$K$29</f>
        <v>0</v>
      </c>
      <c r="AA44" s="11">
        <f>[40]Julho!$K$30</f>
        <v>0.2</v>
      </c>
      <c r="AB44" s="11">
        <f>[40]Julho!$K$31</f>
        <v>0</v>
      </c>
      <c r="AC44" s="11">
        <f>[40]Julho!$K$32</f>
        <v>0</v>
      </c>
      <c r="AD44" s="11">
        <f>[40]Julho!$K$33</f>
        <v>0</v>
      </c>
      <c r="AE44" s="11">
        <f>[40]Julho!$K$34</f>
        <v>0</v>
      </c>
      <c r="AF44" s="108">
        <f>[40]Julho!$K$35</f>
        <v>0</v>
      </c>
      <c r="AG44" s="129">
        <f t="shared" ref="AG44" si="43">SUM(B44:AF44)</f>
        <v>13.6</v>
      </c>
      <c r="AH44" s="83">
        <f t="shared" ref="AH44:AH45" si="44">MAX(B44:AF44)</f>
        <v>12.200000000000001</v>
      </c>
      <c r="AI44" s="150">
        <f t="shared" ref="AI44:AI45" si="45">COUNTIF(B44:AF44,"=0,0")</f>
        <v>27</v>
      </c>
    </row>
    <row r="45" spans="1:37" x14ac:dyDescent="0.2">
      <c r="A45" s="53" t="s">
        <v>162</v>
      </c>
      <c r="B45" s="11">
        <f>[41]Julho!$K$5</f>
        <v>0</v>
      </c>
      <c r="C45" s="11">
        <f>[41]Julho!$K$6</f>
        <v>0</v>
      </c>
      <c r="D45" s="11">
        <f>[41]Julho!$K$7</f>
        <v>0</v>
      </c>
      <c r="E45" s="11">
        <f>[41]Julho!$K$8</f>
        <v>15.4</v>
      </c>
      <c r="F45" s="11">
        <f>[41]Julho!$K$9</f>
        <v>4</v>
      </c>
      <c r="G45" s="11">
        <f>[41]Julho!$K$10</f>
        <v>0</v>
      </c>
      <c r="H45" s="11">
        <f>[41]Julho!$K$11</f>
        <v>0</v>
      </c>
      <c r="I45" s="11">
        <f>[41]Julho!$K$12</f>
        <v>0</v>
      </c>
      <c r="J45" s="11">
        <f>[41]Julho!$K$13</f>
        <v>0</v>
      </c>
      <c r="K45" s="11">
        <f>[41]Julho!$K$14</f>
        <v>0</v>
      </c>
      <c r="L45" s="11">
        <f>[41]Julho!$K$15</f>
        <v>0</v>
      </c>
      <c r="M45" s="11">
        <f>[41]Julho!$K$16</f>
        <v>0</v>
      </c>
      <c r="N45" s="11">
        <f>[41]Julho!$K$17</f>
        <v>0</v>
      </c>
      <c r="O45" s="11">
        <f>[41]Julho!$K$18</f>
        <v>0</v>
      </c>
      <c r="P45" s="11">
        <f>[41]Julho!$K$19</f>
        <v>0</v>
      </c>
      <c r="Q45" s="11">
        <f>[41]Julho!$K$20</f>
        <v>0</v>
      </c>
      <c r="R45" s="11">
        <f>[41]Julho!$K$21</f>
        <v>0</v>
      </c>
      <c r="S45" s="11">
        <f>[41]Julho!$K$22</f>
        <v>0</v>
      </c>
      <c r="T45" s="11">
        <f>[41]Julho!$K$23</f>
        <v>0</v>
      </c>
      <c r="U45" s="11">
        <f>[41]Julho!$K$24</f>
        <v>0</v>
      </c>
      <c r="V45" s="11">
        <f>[41]Julho!$K$25</f>
        <v>0</v>
      </c>
      <c r="W45" s="11">
        <f>[41]Julho!$K$26</f>
        <v>0</v>
      </c>
      <c r="X45" s="11">
        <f>[41]Julho!$K$27</f>
        <v>0</v>
      </c>
      <c r="Y45" s="11">
        <f>[41]Julho!$K$28</f>
        <v>0</v>
      </c>
      <c r="Z45" s="11">
        <f>[41]Julho!$K$29</f>
        <v>0</v>
      </c>
      <c r="AA45" s="11">
        <f>[41]Julho!$K$30</f>
        <v>0</v>
      </c>
      <c r="AB45" s="11">
        <f>[41]Julho!$K$31</f>
        <v>0</v>
      </c>
      <c r="AC45" s="11">
        <f>[41]Julho!$K$32</f>
        <v>0</v>
      </c>
      <c r="AD45" s="11">
        <f>[41]Julho!$K$33</f>
        <v>0</v>
      </c>
      <c r="AE45" s="11">
        <f>[41]Julho!$K$34</f>
        <v>0</v>
      </c>
      <c r="AF45" s="108">
        <f>[41]Julho!$K$35</f>
        <v>0</v>
      </c>
      <c r="AG45" s="129">
        <f t="shared" ref="AG45" si="46">SUM(B45:AF45)</f>
        <v>19.399999999999999</v>
      </c>
      <c r="AH45" s="83">
        <f t="shared" si="44"/>
        <v>15.4</v>
      </c>
      <c r="AI45" s="150">
        <f t="shared" si="45"/>
        <v>29</v>
      </c>
    </row>
    <row r="46" spans="1:37" x14ac:dyDescent="0.2">
      <c r="A46" s="53" t="s">
        <v>19</v>
      </c>
      <c r="B46" s="11">
        <f>[42]Julho!$K$5</f>
        <v>0</v>
      </c>
      <c r="C46" s="11">
        <f>[42]Julho!$K$6</f>
        <v>0</v>
      </c>
      <c r="D46" s="11">
        <f>[42]Julho!$K$7</f>
        <v>0</v>
      </c>
      <c r="E46" s="11">
        <f>[42]Julho!$K$8</f>
        <v>0</v>
      </c>
      <c r="F46" s="11">
        <f>[42]Julho!$K$9</f>
        <v>0</v>
      </c>
      <c r="G46" s="11">
        <f>[42]Julho!$K$10</f>
        <v>0</v>
      </c>
      <c r="H46" s="11">
        <f>[42]Julho!$K$11</f>
        <v>0</v>
      </c>
      <c r="I46" s="11">
        <f>[42]Julho!$K$12</f>
        <v>0</v>
      </c>
      <c r="J46" s="11">
        <f>[42]Julho!$K$13</f>
        <v>0</v>
      </c>
      <c r="K46" s="11">
        <f>[42]Julho!$K$14</f>
        <v>0</v>
      </c>
      <c r="L46" s="11">
        <f>[42]Julho!$K$15</f>
        <v>0</v>
      </c>
      <c r="M46" s="11">
        <f>[42]Julho!$K$16</f>
        <v>0</v>
      </c>
      <c r="N46" s="11">
        <f>[42]Julho!$K$17</f>
        <v>0</v>
      </c>
      <c r="O46" s="11">
        <f>[42]Julho!$K$18</f>
        <v>0</v>
      </c>
      <c r="P46" s="11">
        <f>[42]Julho!$K$19</f>
        <v>0</v>
      </c>
      <c r="Q46" s="11">
        <f>[42]Julho!$K$20</f>
        <v>0</v>
      </c>
      <c r="R46" s="11">
        <f>[42]Julho!$K$21</f>
        <v>0</v>
      </c>
      <c r="S46" s="11">
        <f>[42]Julho!$K$22</f>
        <v>0</v>
      </c>
      <c r="T46" s="11">
        <f>[42]Julho!$K$23</f>
        <v>0</v>
      </c>
      <c r="U46" s="11">
        <f>[42]Julho!$K$24</f>
        <v>0</v>
      </c>
      <c r="V46" s="11">
        <f>[42]Julho!$K$25</f>
        <v>0</v>
      </c>
      <c r="W46" s="11">
        <f>[42]Julho!$K$26</f>
        <v>0</v>
      </c>
      <c r="X46" s="11">
        <f>[42]Julho!$K$27</f>
        <v>0</v>
      </c>
      <c r="Y46" s="11">
        <f>[42]Julho!$K$28</f>
        <v>0</v>
      </c>
      <c r="Z46" s="11">
        <f>[42]Julho!$K$29</f>
        <v>0</v>
      </c>
      <c r="AA46" s="11">
        <f>[42]Julho!$K$30</f>
        <v>0</v>
      </c>
      <c r="AB46" s="11">
        <f>[42]Julho!$K$31</f>
        <v>0</v>
      </c>
      <c r="AC46" s="11">
        <f>[42]Julho!$K$32</f>
        <v>0</v>
      </c>
      <c r="AD46" s="11">
        <f>[42]Julho!$K$33</f>
        <v>0</v>
      </c>
      <c r="AE46" s="11">
        <f>[42]Julho!$K$34</f>
        <v>0</v>
      </c>
      <c r="AF46" s="108">
        <f>[42]Julho!$K$35</f>
        <v>0</v>
      </c>
      <c r="AG46" s="129">
        <f t="shared" ref="AG46:AG49" si="47">SUM(B46:AF46)</f>
        <v>0</v>
      </c>
      <c r="AH46" s="83">
        <f t="shared" ref="AH46:AH49" si="48">MAX(B46:AF46)</f>
        <v>0</v>
      </c>
      <c r="AI46" s="150">
        <f t="shared" ref="AI46:AI48" si="49">COUNTIF(B46:AF46,"=0,0")</f>
        <v>31</v>
      </c>
      <c r="AJ46" s="12" t="s">
        <v>47</v>
      </c>
    </row>
    <row r="47" spans="1:37" x14ac:dyDescent="0.2">
      <c r="A47" s="53" t="s">
        <v>31</v>
      </c>
      <c r="B47" s="11">
        <f>[43]Julho!$K$5</f>
        <v>0</v>
      </c>
      <c r="C47" s="11">
        <f>[43]Julho!$K$6</f>
        <v>0.2</v>
      </c>
      <c r="D47" s="11">
        <f>[43]Julho!$K$7</f>
        <v>7.6</v>
      </c>
      <c r="E47" s="11">
        <f>[43]Julho!$K$8</f>
        <v>36.6</v>
      </c>
      <c r="F47" s="11">
        <f>[43]Julho!$K$9</f>
        <v>2.6000000000000005</v>
      </c>
      <c r="G47" s="11">
        <f>[43]Julho!$K$10</f>
        <v>0</v>
      </c>
      <c r="H47" s="11">
        <f>[43]Julho!$K$11</f>
        <v>0</v>
      </c>
      <c r="I47" s="11">
        <f>[43]Julho!$K$12</f>
        <v>0</v>
      </c>
      <c r="J47" s="11">
        <f>[43]Julho!$K$13</f>
        <v>0</v>
      </c>
      <c r="K47" s="11">
        <f>[43]Julho!$K$14</f>
        <v>0</v>
      </c>
      <c r="L47" s="11">
        <f>[43]Julho!$K$15</f>
        <v>0</v>
      </c>
      <c r="M47" s="11">
        <f>[43]Julho!$K$16</f>
        <v>0</v>
      </c>
      <c r="N47" s="11">
        <f>[43]Julho!$K$17</f>
        <v>0</v>
      </c>
      <c r="O47" s="11">
        <f>[43]Julho!$K$18</f>
        <v>0</v>
      </c>
      <c r="P47" s="11">
        <f>[43]Julho!$K$19</f>
        <v>0</v>
      </c>
      <c r="Q47" s="11">
        <f>[43]Julho!$K$20</f>
        <v>13.599999999999998</v>
      </c>
      <c r="R47" s="11">
        <f>[43]Julho!$K$21</f>
        <v>0</v>
      </c>
      <c r="S47" s="11">
        <f>[43]Julho!$K$22</f>
        <v>0</v>
      </c>
      <c r="T47" s="11">
        <f>[43]Julho!$K$23</f>
        <v>0</v>
      </c>
      <c r="U47" s="11">
        <f>[43]Julho!$K$24</f>
        <v>0.2</v>
      </c>
      <c r="V47" s="11">
        <f>[43]Julho!$K$25</f>
        <v>0</v>
      </c>
      <c r="W47" s="11">
        <f>[43]Julho!$K$26</f>
        <v>0</v>
      </c>
      <c r="X47" s="11">
        <f>[43]Julho!$K$27</f>
        <v>0</v>
      </c>
      <c r="Y47" s="11">
        <f>[43]Julho!$K$28</f>
        <v>0</v>
      </c>
      <c r="Z47" s="11">
        <f>[43]Julho!$K$29</f>
        <v>0</v>
      </c>
      <c r="AA47" s="11">
        <f>[43]Julho!$K$30</f>
        <v>0</v>
      </c>
      <c r="AB47" s="11">
        <f>[43]Julho!$K$31</f>
        <v>0</v>
      </c>
      <c r="AC47" s="11">
        <f>[43]Julho!$K$32</f>
        <v>0</v>
      </c>
      <c r="AD47" s="11">
        <f>[43]Julho!$K$33</f>
        <v>0</v>
      </c>
      <c r="AE47" s="11">
        <f>[43]Julho!$K$34</f>
        <v>0</v>
      </c>
      <c r="AF47" s="108">
        <f>[43]Julho!$K$35</f>
        <v>0</v>
      </c>
      <c r="AG47" s="129">
        <f t="shared" si="47"/>
        <v>60.8</v>
      </c>
      <c r="AH47" s="83">
        <f t="shared" si="48"/>
        <v>36.6</v>
      </c>
      <c r="AI47" s="150">
        <f t="shared" si="49"/>
        <v>25</v>
      </c>
    </row>
    <row r="48" spans="1:37" x14ac:dyDescent="0.2">
      <c r="A48" s="53" t="s">
        <v>44</v>
      </c>
      <c r="B48" s="11">
        <f>[44]Julho!$K$5</f>
        <v>0</v>
      </c>
      <c r="C48" s="11">
        <f>[44]Julho!$K$6</f>
        <v>0</v>
      </c>
      <c r="D48" s="11">
        <f>[44]Julho!$K$7</f>
        <v>0</v>
      </c>
      <c r="E48" s="11">
        <f>[44]Julho!$K$8</f>
        <v>0</v>
      </c>
      <c r="F48" s="11">
        <f>[44]Julho!$K$9</f>
        <v>0</v>
      </c>
      <c r="G48" s="11">
        <f>[44]Julho!$K$10</f>
        <v>0</v>
      </c>
      <c r="H48" s="11">
        <f>[44]Julho!$K$11</f>
        <v>0</v>
      </c>
      <c r="I48" s="11">
        <f>[44]Julho!$K$12</f>
        <v>0</v>
      </c>
      <c r="J48" s="11">
        <f>[44]Julho!$K$13</f>
        <v>0</v>
      </c>
      <c r="K48" s="11">
        <f>[44]Julho!$K$14</f>
        <v>0</v>
      </c>
      <c r="L48" s="11">
        <f>[44]Julho!$K$15</f>
        <v>0</v>
      </c>
      <c r="M48" s="11">
        <f>[44]Julho!$K$16</f>
        <v>0</v>
      </c>
      <c r="N48" s="11">
        <f>[44]Julho!$K$17</f>
        <v>0</v>
      </c>
      <c r="O48" s="11">
        <f>[44]Julho!$K$18</f>
        <v>0</v>
      </c>
      <c r="P48" s="11">
        <f>[44]Julho!$K$19</f>
        <v>0</v>
      </c>
      <c r="Q48" s="11">
        <f>[44]Julho!$K$20</f>
        <v>0</v>
      </c>
      <c r="R48" s="11">
        <f>[44]Julho!$K$21</f>
        <v>0</v>
      </c>
      <c r="S48" s="11">
        <f>[44]Julho!$K$22</f>
        <v>0</v>
      </c>
      <c r="T48" s="11">
        <f>[44]Julho!$K$23</f>
        <v>0</v>
      </c>
      <c r="U48" s="11">
        <f>[44]Julho!$K$24</f>
        <v>0</v>
      </c>
      <c r="V48" s="11">
        <f>[44]Julho!$K$25</f>
        <v>0</v>
      </c>
      <c r="W48" s="11">
        <f>[44]Julho!$K$26</f>
        <v>0</v>
      </c>
      <c r="X48" s="11">
        <f>[44]Julho!$K$27</f>
        <v>0</v>
      </c>
      <c r="Y48" s="11">
        <f>[44]Julho!$K$28</f>
        <v>0</v>
      </c>
      <c r="Z48" s="11">
        <f>[44]Julho!$K$29</f>
        <v>0</v>
      </c>
      <c r="AA48" s="11">
        <f>[44]Julho!$K$30</f>
        <v>0</v>
      </c>
      <c r="AB48" s="11">
        <f>[44]Julho!$K$31</f>
        <v>0</v>
      </c>
      <c r="AC48" s="11">
        <f>[44]Julho!$K$32</f>
        <v>0</v>
      </c>
      <c r="AD48" s="11">
        <f>[44]Julho!$K$33</f>
        <v>0</v>
      </c>
      <c r="AE48" s="11">
        <f>[44]Julho!$K$34</f>
        <v>0</v>
      </c>
      <c r="AF48" s="108">
        <f>[44]Julho!$K$35</f>
        <v>0</v>
      </c>
      <c r="AG48" s="129">
        <f t="shared" si="47"/>
        <v>0</v>
      </c>
      <c r="AH48" s="83">
        <f>MAX(B48:AF48)</f>
        <v>0</v>
      </c>
      <c r="AI48" s="150">
        <f t="shared" si="49"/>
        <v>31</v>
      </c>
      <c r="AJ48" s="12" t="s">
        <v>47</v>
      </c>
    </row>
    <row r="49" spans="1:39" ht="13.5" thickBot="1" x14ac:dyDescent="0.25">
      <c r="A49" s="113" t="s">
        <v>20</v>
      </c>
      <c r="B49" s="114">
        <f>[45]Julho!$K$5</f>
        <v>0</v>
      </c>
      <c r="C49" s="114">
        <f>[45]Julho!$K$6</f>
        <v>0</v>
      </c>
      <c r="D49" s="114">
        <f>[45]Julho!$K$7</f>
        <v>0</v>
      </c>
      <c r="E49" s="114">
        <f>[45]Julho!$K$8</f>
        <v>30.8</v>
      </c>
      <c r="F49" s="114">
        <f>[45]Julho!$K$9</f>
        <v>7.3999999999999995</v>
      </c>
      <c r="G49" s="114">
        <f>[45]Julho!$K$10</f>
        <v>0</v>
      </c>
      <c r="H49" s="114">
        <f>[45]Julho!$K$11</f>
        <v>0</v>
      </c>
      <c r="I49" s="114">
        <f>[45]Julho!$K$12</f>
        <v>0</v>
      </c>
      <c r="J49" s="114">
        <f>[45]Julho!$K$13</f>
        <v>0</v>
      </c>
      <c r="K49" s="114">
        <f>[45]Julho!$K$14</f>
        <v>1.4</v>
      </c>
      <c r="L49" s="114">
        <f>[45]Julho!$K$15</f>
        <v>0</v>
      </c>
      <c r="M49" s="114">
        <f>[45]Julho!$K$16</f>
        <v>0</v>
      </c>
      <c r="N49" s="114">
        <f>[45]Julho!$K$17</f>
        <v>0</v>
      </c>
      <c r="O49" s="114">
        <f>[45]Julho!$K$18</f>
        <v>0</v>
      </c>
      <c r="P49" s="114">
        <f>[45]Julho!$K$19</f>
        <v>0</v>
      </c>
      <c r="Q49" s="114">
        <f>[45]Julho!$K$20</f>
        <v>0</v>
      </c>
      <c r="R49" s="114">
        <f>[45]Julho!$K$21</f>
        <v>0</v>
      </c>
      <c r="S49" s="114">
        <f>[45]Julho!$K$22</f>
        <v>0</v>
      </c>
      <c r="T49" s="114">
        <f>[45]Julho!$K$23</f>
        <v>0</v>
      </c>
      <c r="U49" s="114">
        <f>[45]Julho!$K$24</f>
        <v>0</v>
      </c>
      <c r="V49" s="114">
        <f>[45]Julho!$K$25</f>
        <v>0</v>
      </c>
      <c r="W49" s="114">
        <f>[45]Julho!$K$26</f>
        <v>0</v>
      </c>
      <c r="X49" s="114">
        <f>[45]Julho!$K$27</f>
        <v>0</v>
      </c>
      <c r="Y49" s="114">
        <f>[45]Julho!$K$28</f>
        <v>0</v>
      </c>
      <c r="Z49" s="114">
        <f>[45]Julho!$K$29</f>
        <v>0</v>
      </c>
      <c r="AA49" s="114">
        <f>[45]Julho!$K$30</f>
        <v>0</v>
      </c>
      <c r="AB49" s="114">
        <f>[45]Julho!$K$31</f>
        <v>0</v>
      </c>
      <c r="AC49" s="114">
        <f>[45]Julho!$K$32</f>
        <v>0</v>
      </c>
      <c r="AD49" s="114">
        <f>[45]Julho!$K$33</f>
        <v>0</v>
      </c>
      <c r="AE49" s="114">
        <f>[45]Julho!$K$34</f>
        <v>0</v>
      </c>
      <c r="AF49" s="115">
        <f>[45]Julho!$K$35</f>
        <v>0</v>
      </c>
      <c r="AG49" s="131">
        <f t="shared" si="47"/>
        <v>39.6</v>
      </c>
      <c r="AH49" s="122">
        <f t="shared" si="48"/>
        <v>30.8</v>
      </c>
      <c r="AI49" s="151">
        <f>COUNTIF(B49:AF49,"=0,0")</f>
        <v>28</v>
      </c>
    </row>
    <row r="50" spans="1:39" s="5" customFormat="1" ht="17.100000000000001" customHeight="1" thickBot="1" x14ac:dyDescent="0.25">
      <c r="A50" s="117" t="s">
        <v>33</v>
      </c>
      <c r="B50" s="90">
        <f t="shared" ref="B50:AH50" si="50">MAX(B5:B49)</f>
        <v>0.4</v>
      </c>
      <c r="C50" s="90">
        <f t="shared" si="50"/>
        <v>1</v>
      </c>
      <c r="D50" s="90">
        <f t="shared" si="50"/>
        <v>39.600000000000009</v>
      </c>
      <c r="E50" s="90">
        <f t="shared" si="50"/>
        <v>43.400000000000006</v>
      </c>
      <c r="F50" s="90">
        <f t="shared" si="50"/>
        <v>42.599999999999994</v>
      </c>
      <c r="G50" s="90">
        <f t="shared" si="50"/>
        <v>0</v>
      </c>
      <c r="H50" s="90">
        <f t="shared" si="50"/>
        <v>0</v>
      </c>
      <c r="I50" s="90">
        <f t="shared" si="50"/>
        <v>0.60000000000000009</v>
      </c>
      <c r="J50" s="90">
        <f t="shared" si="50"/>
        <v>1.4</v>
      </c>
      <c r="K50" s="90">
        <f t="shared" si="50"/>
        <v>1.4</v>
      </c>
      <c r="L50" s="90">
        <f t="shared" si="50"/>
        <v>0.2</v>
      </c>
      <c r="M50" s="90">
        <f t="shared" si="50"/>
        <v>0</v>
      </c>
      <c r="N50" s="90">
        <f t="shared" si="50"/>
        <v>0</v>
      </c>
      <c r="O50" s="90">
        <f t="shared" si="50"/>
        <v>0</v>
      </c>
      <c r="P50" s="90">
        <f t="shared" si="50"/>
        <v>10.4</v>
      </c>
      <c r="Q50" s="90">
        <f t="shared" si="50"/>
        <v>13.599999999999998</v>
      </c>
      <c r="R50" s="90">
        <f t="shared" si="50"/>
        <v>0.2</v>
      </c>
      <c r="S50" s="90">
        <f t="shared" si="50"/>
        <v>0</v>
      </c>
      <c r="T50" s="90">
        <f t="shared" si="50"/>
        <v>7.1999999999999993</v>
      </c>
      <c r="U50" s="90">
        <f t="shared" si="50"/>
        <v>0.2</v>
      </c>
      <c r="V50" s="90">
        <f t="shared" si="50"/>
        <v>0</v>
      </c>
      <c r="W50" s="90">
        <f t="shared" si="50"/>
        <v>0</v>
      </c>
      <c r="X50" s="90">
        <f t="shared" si="50"/>
        <v>0.2</v>
      </c>
      <c r="Y50" s="90">
        <f t="shared" si="50"/>
        <v>2.4000000000000004</v>
      </c>
      <c r="Z50" s="90">
        <f t="shared" si="50"/>
        <v>0.4</v>
      </c>
      <c r="AA50" s="90">
        <f t="shared" si="50"/>
        <v>1.4</v>
      </c>
      <c r="AB50" s="90">
        <f t="shared" si="50"/>
        <v>0</v>
      </c>
      <c r="AC50" s="90">
        <f t="shared" si="50"/>
        <v>0</v>
      </c>
      <c r="AD50" s="90">
        <f t="shared" si="50"/>
        <v>0.4</v>
      </c>
      <c r="AE50" s="90">
        <f t="shared" si="50"/>
        <v>0.2</v>
      </c>
      <c r="AF50" s="95">
        <f t="shared" ref="AF50" si="51">MAX(AF5:AF49)</f>
        <v>0</v>
      </c>
      <c r="AG50" s="127">
        <f t="shared" si="50"/>
        <v>87.2</v>
      </c>
      <c r="AH50" s="128">
        <f t="shared" si="50"/>
        <v>43.400000000000006</v>
      </c>
      <c r="AI50" s="203"/>
    </row>
    <row r="51" spans="1:39" s="8" customFormat="1" ht="13.5" thickBot="1" x14ac:dyDescent="0.25">
      <c r="A51" s="152" t="s">
        <v>34</v>
      </c>
      <c r="B51" s="153">
        <f t="shared" ref="B51:AG51" si="52">SUM(B5:B49)</f>
        <v>0.8</v>
      </c>
      <c r="C51" s="153">
        <f t="shared" si="52"/>
        <v>2.6</v>
      </c>
      <c r="D51" s="153">
        <f t="shared" si="52"/>
        <v>299.40000000000003</v>
      </c>
      <c r="E51" s="153">
        <f t="shared" si="52"/>
        <v>444.59999999999997</v>
      </c>
      <c r="F51" s="153">
        <f t="shared" si="52"/>
        <v>93.000000000000014</v>
      </c>
      <c r="G51" s="153">
        <f t="shared" si="52"/>
        <v>0</v>
      </c>
      <c r="H51" s="153">
        <f t="shared" si="52"/>
        <v>0</v>
      </c>
      <c r="I51" s="153">
        <f t="shared" si="52"/>
        <v>0.8</v>
      </c>
      <c r="J51" s="153">
        <f t="shared" si="52"/>
        <v>1.4</v>
      </c>
      <c r="K51" s="153">
        <f t="shared" si="52"/>
        <v>2.5999999999999996</v>
      </c>
      <c r="L51" s="153">
        <f t="shared" si="52"/>
        <v>0.2</v>
      </c>
      <c r="M51" s="153">
        <f t="shared" si="52"/>
        <v>0</v>
      </c>
      <c r="N51" s="153">
        <f t="shared" si="52"/>
        <v>0</v>
      </c>
      <c r="O51" s="153">
        <f t="shared" si="52"/>
        <v>0</v>
      </c>
      <c r="P51" s="153">
        <f t="shared" si="52"/>
        <v>105.99999999999999</v>
      </c>
      <c r="Q51" s="153">
        <f t="shared" si="52"/>
        <v>46.8</v>
      </c>
      <c r="R51" s="153">
        <f t="shared" si="52"/>
        <v>0.4</v>
      </c>
      <c r="S51" s="153">
        <f t="shared" si="52"/>
        <v>0</v>
      </c>
      <c r="T51" s="153">
        <f t="shared" si="52"/>
        <v>11.999999999999998</v>
      </c>
      <c r="U51" s="153">
        <f t="shared" si="52"/>
        <v>0.4</v>
      </c>
      <c r="V51" s="153">
        <f t="shared" si="52"/>
        <v>0</v>
      </c>
      <c r="W51" s="153">
        <f t="shared" si="52"/>
        <v>0</v>
      </c>
      <c r="X51" s="153">
        <f t="shared" si="52"/>
        <v>0.2</v>
      </c>
      <c r="Y51" s="153">
        <f t="shared" si="52"/>
        <v>2.8000000000000003</v>
      </c>
      <c r="Z51" s="153">
        <f t="shared" si="52"/>
        <v>0.8</v>
      </c>
      <c r="AA51" s="153">
        <f t="shared" si="52"/>
        <v>4.2</v>
      </c>
      <c r="AB51" s="153">
        <f t="shared" si="52"/>
        <v>0</v>
      </c>
      <c r="AC51" s="153">
        <f t="shared" si="52"/>
        <v>0</v>
      </c>
      <c r="AD51" s="153">
        <f t="shared" si="52"/>
        <v>0.4</v>
      </c>
      <c r="AE51" s="153">
        <f t="shared" si="52"/>
        <v>0.2</v>
      </c>
      <c r="AF51" s="154">
        <f t="shared" ref="AF51" si="53">SUM(AF5:AF49)</f>
        <v>0</v>
      </c>
      <c r="AG51" s="127">
        <f t="shared" si="52"/>
        <v>1019.5999999999998</v>
      </c>
      <c r="AH51" s="148"/>
      <c r="AI51" s="204"/>
    </row>
    <row r="52" spans="1:39" x14ac:dyDescent="0.2">
      <c r="A52" s="42"/>
      <c r="B52" s="43"/>
      <c r="C52" s="43"/>
      <c r="D52" s="43" t="s">
        <v>101</v>
      </c>
      <c r="E52" s="43"/>
      <c r="F52" s="43"/>
      <c r="G52" s="43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50"/>
      <c r="AE52" s="54" t="s">
        <v>47</v>
      </c>
      <c r="AF52" s="54"/>
      <c r="AG52" s="47"/>
      <c r="AH52" s="51"/>
      <c r="AI52" s="49"/>
    </row>
    <row r="53" spans="1:39" x14ac:dyDescent="0.2">
      <c r="A53" s="42"/>
      <c r="B53" s="44" t="s">
        <v>102</v>
      </c>
      <c r="C53" s="44"/>
      <c r="D53" s="44"/>
      <c r="E53" s="44"/>
      <c r="F53" s="44"/>
      <c r="G53" s="44"/>
      <c r="H53" s="44"/>
      <c r="I53" s="44"/>
      <c r="J53" s="75"/>
      <c r="K53" s="75"/>
      <c r="L53" s="75"/>
      <c r="M53" s="75" t="s">
        <v>45</v>
      </c>
      <c r="N53" s="75"/>
      <c r="O53" s="75"/>
      <c r="P53" s="75"/>
      <c r="Q53" s="75"/>
      <c r="R53" s="75"/>
      <c r="S53" s="75"/>
      <c r="T53" s="159" t="s">
        <v>97</v>
      </c>
      <c r="U53" s="159"/>
      <c r="V53" s="159"/>
      <c r="W53" s="159"/>
      <c r="X53" s="159"/>
      <c r="Y53" s="75"/>
      <c r="Z53" s="75"/>
      <c r="AA53" s="75"/>
      <c r="AB53" s="75"/>
      <c r="AC53" s="75"/>
      <c r="AD53" s="75"/>
      <c r="AE53" s="75"/>
      <c r="AF53" s="93"/>
      <c r="AG53" s="47"/>
      <c r="AH53" s="75"/>
      <c r="AI53" s="49"/>
    </row>
    <row r="54" spans="1:39" x14ac:dyDescent="0.2">
      <c r="A54" s="45"/>
      <c r="B54" s="75"/>
      <c r="C54" s="75"/>
      <c r="D54" s="75"/>
      <c r="E54" s="75"/>
      <c r="F54" s="75"/>
      <c r="G54" s="75"/>
      <c r="H54" s="75"/>
      <c r="I54" s="75"/>
      <c r="J54" s="76"/>
      <c r="K54" s="76"/>
      <c r="L54" s="76"/>
      <c r="M54" s="76" t="s">
        <v>46</v>
      </c>
      <c r="N54" s="76"/>
      <c r="O54" s="76"/>
      <c r="P54" s="76"/>
      <c r="Q54" s="75"/>
      <c r="R54" s="75"/>
      <c r="S54" s="75"/>
      <c r="T54" s="160" t="s">
        <v>98</v>
      </c>
      <c r="U54" s="160"/>
      <c r="V54" s="160"/>
      <c r="W54" s="160"/>
      <c r="X54" s="160"/>
      <c r="Y54" s="75"/>
      <c r="Z54" s="75"/>
      <c r="AA54" s="75"/>
      <c r="AB54" s="75"/>
      <c r="AC54" s="75"/>
      <c r="AD54" s="50"/>
      <c r="AE54" s="50"/>
      <c r="AF54" s="50"/>
      <c r="AG54" s="47"/>
      <c r="AH54" s="75"/>
      <c r="AI54" s="46"/>
    </row>
    <row r="55" spans="1:39" x14ac:dyDescent="0.2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50"/>
      <c r="AE55" s="50"/>
      <c r="AF55" s="50"/>
      <c r="AG55" s="47"/>
      <c r="AH55" s="76"/>
      <c r="AI55" s="46"/>
    </row>
    <row r="56" spans="1:39" x14ac:dyDescent="0.2">
      <c r="A56" s="4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50"/>
      <c r="AF56" s="50"/>
      <c r="AG56" s="47"/>
      <c r="AH56" s="51"/>
      <c r="AI56" s="58"/>
    </row>
    <row r="57" spans="1:39" x14ac:dyDescent="0.2">
      <c r="A57" s="4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51"/>
      <c r="AF57" s="51"/>
      <c r="AG57" s="47"/>
      <c r="AH57" s="51"/>
      <c r="AI57" s="58"/>
    </row>
    <row r="58" spans="1:39" ht="13.5" thickBot="1" x14ac:dyDescent="0.25">
      <c r="A58" s="55"/>
      <c r="B58" s="56"/>
      <c r="C58" s="56"/>
      <c r="D58" s="56"/>
      <c r="E58" s="56"/>
      <c r="F58" s="56"/>
      <c r="G58" s="56" t="s">
        <v>47</v>
      </c>
      <c r="H58" s="56"/>
      <c r="I58" s="56"/>
      <c r="J58" s="56"/>
      <c r="K58" s="56"/>
      <c r="L58" s="56" t="s">
        <v>47</v>
      </c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7"/>
      <c r="AH58" s="59"/>
      <c r="AI58" s="52" t="s">
        <v>47</v>
      </c>
    </row>
    <row r="61" spans="1:39" x14ac:dyDescent="0.2">
      <c r="G61" s="2" t="s">
        <v>47</v>
      </c>
    </row>
    <row r="62" spans="1:39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  <c r="AM62" t="s">
        <v>47</v>
      </c>
    </row>
    <row r="63" spans="1:39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9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37" x14ac:dyDescent="0.2">
      <c r="J65" s="2" t="s">
        <v>47</v>
      </c>
      <c r="M65" s="2" t="s">
        <v>47</v>
      </c>
      <c r="O65" s="2" t="s">
        <v>227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F65" s="2" t="s">
        <v>47</v>
      </c>
      <c r="AI65" s="10" t="s">
        <v>47</v>
      </c>
    </row>
    <row r="66" spans="8:37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7" x14ac:dyDescent="0.2">
      <c r="H67" s="2" t="s">
        <v>47</v>
      </c>
      <c r="R67" s="2" t="s">
        <v>47</v>
      </c>
      <c r="S67" s="2" t="s">
        <v>47</v>
      </c>
      <c r="W67" s="2" t="s">
        <v>47</v>
      </c>
    </row>
    <row r="68" spans="8:37" x14ac:dyDescent="0.2">
      <c r="Q68" s="2" t="s">
        <v>47</v>
      </c>
      <c r="R68" s="2" t="s">
        <v>47</v>
      </c>
      <c r="AE68" s="2" t="s">
        <v>47</v>
      </c>
    </row>
    <row r="69" spans="8:37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8:37" x14ac:dyDescent="0.2">
      <c r="Y70" s="2" t="s">
        <v>47</v>
      </c>
    </row>
    <row r="74" spans="8:37" x14ac:dyDescent="0.2">
      <c r="S74" s="2" t="s">
        <v>47</v>
      </c>
    </row>
    <row r="77" spans="8:37" x14ac:dyDescent="0.2">
      <c r="AK77" s="12" t="s">
        <v>47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0:AI51"/>
    <mergeCell ref="S3:S4"/>
    <mergeCell ref="T53:X53"/>
    <mergeCell ref="R3:R4"/>
    <mergeCell ref="T54:X5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12 AG37 AG41:AG44 AG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25" zoomScaleNormal="100" workbookViewId="0"/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221</v>
      </c>
      <c r="B1" s="13" t="s">
        <v>48</v>
      </c>
      <c r="C1" s="13" t="s">
        <v>49</v>
      </c>
      <c r="D1" s="13" t="s">
        <v>50</v>
      </c>
      <c r="E1" s="13" t="s">
        <v>51</v>
      </c>
      <c r="F1" s="13" t="s">
        <v>52</v>
      </c>
      <c r="G1" s="13" t="s">
        <v>53</v>
      </c>
      <c r="H1" s="13" t="s">
        <v>103</v>
      </c>
      <c r="I1" s="13" t="s">
        <v>54</v>
      </c>
      <c r="J1" s="14"/>
      <c r="K1" s="14"/>
      <c r="L1" s="14"/>
      <c r="M1" s="14"/>
    </row>
    <row r="2" spans="1:13" s="20" customFormat="1" x14ac:dyDescent="0.2">
      <c r="A2" s="16" t="s">
        <v>176</v>
      </c>
      <c r="B2" s="16" t="s">
        <v>55</v>
      </c>
      <c r="C2" s="17" t="s">
        <v>56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57</v>
      </c>
      <c r="J2" s="14"/>
      <c r="K2" s="14"/>
      <c r="L2" s="14"/>
      <c r="M2" s="14"/>
    </row>
    <row r="3" spans="1:13" ht="12.75" customHeight="1" x14ac:dyDescent="0.2">
      <c r="A3" s="16" t="s">
        <v>177</v>
      </c>
      <c r="B3" s="16" t="s">
        <v>55</v>
      </c>
      <c r="C3" s="17" t="s">
        <v>58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59</v>
      </c>
      <c r="J3" s="22"/>
      <c r="K3" s="22"/>
      <c r="L3" s="22"/>
      <c r="M3" s="22"/>
    </row>
    <row r="4" spans="1:13" x14ac:dyDescent="0.2">
      <c r="A4" s="16" t="s">
        <v>178</v>
      </c>
      <c r="B4" s="16" t="s">
        <v>55</v>
      </c>
      <c r="C4" s="17" t="s">
        <v>60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61</v>
      </c>
      <c r="J4" s="22"/>
      <c r="K4" s="22"/>
      <c r="L4" s="22"/>
      <c r="M4" s="22"/>
    </row>
    <row r="5" spans="1:13" ht="14.25" customHeight="1" x14ac:dyDescent="0.2">
      <c r="A5" s="16" t="s">
        <v>179</v>
      </c>
      <c r="B5" s="16" t="s">
        <v>105</v>
      </c>
      <c r="C5" s="17" t="s">
        <v>106</v>
      </c>
      <c r="D5" s="62">
        <v>-11148083</v>
      </c>
      <c r="E5" s="63">
        <v>-53763736</v>
      </c>
      <c r="F5" s="23">
        <v>347</v>
      </c>
      <c r="G5" s="21">
        <v>43199</v>
      </c>
      <c r="H5" s="19">
        <v>1</v>
      </c>
      <c r="I5" s="17" t="s">
        <v>107</v>
      </c>
      <c r="J5" s="22"/>
      <c r="K5" s="22"/>
      <c r="L5" s="22"/>
      <c r="M5" s="22"/>
    </row>
    <row r="6" spans="1:13" ht="14.25" customHeight="1" x14ac:dyDescent="0.2">
      <c r="A6" s="16" t="s">
        <v>180</v>
      </c>
      <c r="B6" s="16" t="s">
        <v>105</v>
      </c>
      <c r="C6" s="17" t="s">
        <v>108</v>
      </c>
      <c r="D6" s="63">
        <v>-22955028</v>
      </c>
      <c r="E6" s="63">
        <v>-55626001</v>
      </c>
      <c r="F6" s="23">
        <v>605</v>
      </c>
      <c r="G6" s="21">
        <v>43203</v>
      </c>
      <c r="H6" s="19">
        <v>1</v>
      </c>
      <c r="I6" s="17" t="s">
        <v>109</v>
      </c>
      <c r="J6" s="22"/>
      <c r="K6" s="22"/>
      <c r="L6" s="22"/>
      <c r="M6" s="22"/>
    </row>
    <row r="7" spans="1:13" s="25" customFormat="1" x14ac:dyDescent="0.2">
      <c r="A7" s="16" t="s">
        <v>181</v>
      </c>
      <c r="B7" s="16" t="s">
        <v>55</v>
      </c>
      <c r="C7" s="17" t="s">
        <v>62</v>
      </c>
      <c r="D7" s="23">
        <v>-22.1008</v>
      </c>
      <c r="E7" s="23">
        <v>-56.54</v>
      </c>
      <c r="F7" s="23">
        <v>208</v>
      </c>
      <c r="G7" s="21">
        <v>40764</v>
      </c>
      <c r="H7" s="19">
        <v>1</v>
      </c>
      <c r="I7" s="24" t="s">
        <v>63</v>
      </c>
      <c r="J7" s="22"/>
      <c r="K7" s="22"/>
      <c r="L7" s="22"/>
      <c r="M7" s="22"/>
    </row>
    <row r="8" spans="1:13" s="25" customFormat="1" x14ac:dyDescent="0.2">
      <c r="A8" s="16" t="s">
        <v>182</v>
      </c>
      <c r="B8" s="16" t="s">
        <v>55</v>
      </c>
      <c r="C8" s="17" t="s">
        <v>65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110</v>
      </c>
      <c r="J8" s="22"/>
      <c r="K8" s="22"/>
      <c r="L8" s="22"/>
      <c r="M8" s="22"/>
    </row>
    <row r="9" spans="1:13" s="25" customFormat="1" x14ac:dyDescent="0.2">
      <c r="A9" s="16" t="s">
        <v>183</v>
      </c>
      <c r="B9" s="16" t="s">
        <v>105</v>
      </c>
      <c r="C9" s="17" t="s">
        <v>112</v>
      </c>
      <c r="D9" s="63">
        <v>-19945539</v>
      </c>
      <c r="E9" s="63">
        <v>-54368533</v>
      </c>
      <c r="F9" s="23">
        <v>624</v>
      </c>
      <c r="G9" s="21">
        <v>43129</v>
      </c>
      <c r="H9" s="19">
        <v>1</v>
      </c>
      <c r="I9" s="24" t="s">
        <v>113</v>
      </c>
      <c r="J9" s="22"/>
      <c r="K9" s="22"/>
      <c r="L9" s="22"/>
      <c r="M9" s="22"/>
    </row>
    <row r="10" spans="1:13" s="25" customFormat="1" x14ac:dyDescent="0.2">
      <c r="A10" s="16" t="s">
        <v>184</v>
      </c>
      <c r="B10" s="16" t="s">
        <v>105</v>
      </c>
      <c r="C10" s="17" t="s">
        <v>115</v>
      </c>
      <c r="D10" s="63">
        <v>-21246756</v>
      </c>
      <c r="E10" s="63">
        <v>-564560442</v>
      </c>
      <c r="F10" s="23">
        <v>329</v>
      </c>
      <c r="G10" s="21" t="s">
        <v>116</v>
      </c>
      <c r="H10" s="19">
        <v>1</v>
      </c>
      <c r="I10" s="24" t="s">
        <v>117</v>
      </c>
      <c r="J10" s="22"/>
      <c r="K10" s="22"/>
      <c r="L10" s="22"/>
      <c r="M10" s="22"/>
    </row>
    <row r="11" spans="1:13" s="25" customFormat="1" x14ac:dyDescent="0.2">
      <c r="A11" s="16" t="s">
        <v>185</v>
      </c>
      <c r="B11" s="16" t="s">
        <v>105</v>
      </c>
      <c r="C11" s="17" t="s">
        <v>119</v>
      </c>
      <c r="D11" s="63">
        <v>-21298278</v>
      </c>
      <c r="E11" s="63">
        <v>-52068917</v>
      </c>
      <c r="F11" s="23">
        <v>345</v>
      </c>
      <c r="G11" s="21">
        <v>43196</v>
      </c>
      <c r="H11" s="19">
        <v>1</v>
      </c>
      <c r="I11" s="24" t="s">
        <v>120</v>
      </c>
      <c r="J11" s="22"/>
      <c r="K11" s="22"/>
      <c r="L11" s="22"/>
      <c r="M11" s="22"/>
    </row>
    <row r="12" spans="1:13" s="25" customFormat="1" x14ac:dyDescent="0.2">
      <c r="A12" s="16" t="s">
        <v>186</v>
      </c>
      <c r="B12" s="16" t="s">
        <v>105</v>
      </c>
      <c r="C12" s="17" t="s">
        <v>122</v>
      </c>
      <c r="D12" s="63">
        <v>-22657056</v>
      </c>
      <c r="E12" s="63">
        <v>-54819306</v>
      </c>
      <c r="F12" s="23">
        <v>456</v>
      </c>
      <c r="G12" s="21">
        <v>43165</v>
      </c>
      <c r="H12" s="19">
        <v>1</v>
      </c>
      <c r="I12" s="24" t="s">
        <v>123</v>
      </c>
      <c r="J12" s="22"/>
      <c r="K12" s="22"/>
      <c r="L12" s="22"/>
      <c r="M12" s="22"/>
    </row>
    <row r="13" spans="1:13" s="72" customFormat="1" ht="15" x14ac:dyDescent="0.25">
      <c r="A13" s="64" t="s">
        <v>187</v>
      </c>
      <c r="B13" s="64" t="s">
        <v>105</v>
      </c>
      <c r="C13" s="65" t="s">
        <v>124</v>
      </c>
      <c r="D13" s="66">
        <v>-19587528</v>
      </c>
      <c r="E13" s="66">
        <v>-54030083</v>
      </c>
      <c r="F13" s="67">
        <v>540</v>
      </c>
      <c r="G13" s="68">
        <v>43206</v>
      </c>
      <c r="H13" s="69">
        <v>1</v>
      </c>
      <c r="I13" s="70" t="s">
        <v>125</v>
      </c>
      <c r="J13" s="71"/>
      <c r="K13" s="71"/>
      <c r="L13" s="71"/>
      <c r="M13" s="71"/>
    </row>
    <row r="14" spans="1:13" x14ac:dyDescent="0.2">
      <c r="A14" s="16" t="s">
        <v>188</v>
      </c>
      <c r="B14" s="16" t="s">
        <v>55</v>
      </c>
      <c r="C14" s="17" t="s">
        <v>126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66</v>
      </c>
      <c r="J14" s="22"/>
      <c r="K14" s="22"/>
      <c r="L14" s="22"/>
      <c r="M14" s="22"/>
    </row>
    <row r="15" spans="1:13" x14ac:dyDescent="0.2">
      <c r="A15" s="16" t="s">
        <v>189</v>
      </c>
      <c r="B15" s="16" t="s">
        <v>55</v>
      </c>
      <c r="C15" s="17" t="s">
        <v>127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67</v>
      </c>
      <c r="J15" s="22"/>
      <c r="K15" s="22"/>
      <c r="L15" s="22" t="s">
        <v>47</v>
      </c>
      <c r="M15" s="22"/>
    </row>
    <row r="16" spans="1:13" x14ac:dyDescent="0.2">
      <c r="A16" s="16" t="s">
        <v>190</v>
      </c>
      <c r="B16" s="16" t="s">
        <v>55</v>
      </c>
      <c r="C16" s="17" t="s">
        <v>128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99</v>
      </c>
      <c r="J16" s="22"/>
      <c r="K16" s="22"/>
      <c r="L16" s="22"/>
      <c r="M16" s="22"/>
    </row>
    <row r="17" spans="1:13" ht="13.5" customHeight="1" x14ac:dyDescent="0.2">
      <c r="A17" s="16" t="s">
        <v>191</v>
      </c>
      <c r="B17" s="16" t="s">
        <v>55</v>
      </c>
      <c r="C17" s="17" t="s">
        <v>129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68</v>
      </c>
      <c r="J17" s="22"/>
      <c r="K17" s="22"/>
      <c r="L17" s="22"/>
      <c r="M17" s="22"/>
    </row>
    <row r="18" spans="1:13" ht="13.5" customHeight="1" x14ac:dyDescent="0.2">
      <c r="A18" s="16" t="s">
        <v>192</v>
      </c>
      <c r="B18" s="16" t="s">
        <v>55</v>
      </c>
      <c r="C18" s="17" t="s">
        <v>130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69</v>
      </c>
      <c r="J18" s="22"/>
      <c r="K18" s="22"/>
      <c r="L18" s="22" t="s">
        <v>47</v>
      </c>
      <c r="M18" s="22"/>
    </row>
    <row r="19" spans="1:13" x14ac:dyDescent="0.2">
      <c r="A19" s="16" t="s">
        <v>193</v>
      </c>
      <c r="B19" s="16" t="s">
        <v>55</v>
      </c>
      <c r="C19" s="17" t="s">
        <v>131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70</v>
      </c>
      <c r="J19" s="22"/>
      <c r="K19" s="22"/>
      <c r="L19" s="22" t="s">
        <v>47</v>
      </c>
      <c r="M19" s="22"/>
    </row>
    <row r="20" spans="1:13" x14ac:dyDescent="0.2">
      <c r="A20" s="16" t="s">
        <v>194</v>
      </c>
      <c r="B20" s="16" t="s">
        <v>55</v>
      </c>
      <c r="C20" s="17" t="s">
        <v>132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71</v>
      </c>
      <c r="J20" s="22"/>
      <c r="K20" s="22"/>
      <c r="L20" s="22"/>
      <c r="M20" s="22"/>
    </row>
    <row r="21" spans="1:13" x14ac:dyDescent="0.2">
      <c r="A21" s="16" t="s">
        <v>195</v>
      </c>
      <c r="B21" s="16" t="s">
        <v>105</v>
      </c>
      <c r="C21" s="17" t="s">
        <v>133</v>
      </c>
      <c r="D21" s="63">
        <v>-22308694</v>
      </c>
      <c r="E21" s="73">
        <v>-54325833</v>
      </c>
      <c r="F21" s="23">
        <v>340</v>
      </c>
      <c r="G21" s="21">
        <v>43159</v>
      </c>
      <c r="H21" s="19">
        <v>1</v>
      </c>
      <c r="I21" s="17" t="s">
        <v>134</v>
      </c>
      <c r="J21" s="22"/>
      <c r="K21" s="22"/>
      <c r="L21" s="22"/>
      <c r="M21" s="22" t="s">
        <v>47</v>
      </c>
    </row>
    <row r="22" spans="1:13" ht="25.5" x14ac:dyDescent="0.2">
      <c r="A22" s="16" t="s">
        <v>196</v>
      </c>
      <c r="B22" s="16" t="s">
        <v>105</v>
      </c>
      <c r="C22" s="17" t="s">
        <v>135</v>
      </c>
      <c r="D22" s="63">
        <v>-23644881</v>
      </c>
      <c r="E22" s="73">
        <v>-54570289</v>
      </c>
      <c r="F22" s="23">
        <v>319</v>
      </c>
      <c r="G22" s="21">
        <v>43204</v>
      </c>
      <c r="H22" s="19">
        <v>1</v>
      </c>
      <c r="I22" s="17" t="s">
        <v>136</v>
      </c>
      <c r="J22" s="22"/>
      <c r="K22" s="22"/>
      <c r="L22" s="22"/>
      <c r="M22" s="22"/>
    </row>
    <row r="23" spans="1:13" x14ac:dyDescent="0.2">
      <c r="A23" s="16" t="s">
        <v>197</v>
      </c>
      <c r="B23" s="16" t="s">
        <v>105</v>
      </c>
      <c r="C23" s="17" t="s">
        <v>137</v>
      </c>
      <c r="D23" s="63">
        <v>-22092833</v>
      </c>
      <c r="E23" s="73">
        <v>-54798833</v>
      </c>
      <c r="F23" s="23">
        <v>360</v>
      </c>
      <c r="G23" s="21">
        <v>43157</v>
      </c>
      <c r="H23" s="19">
        <v>1</v>
      </c>
      <c r="I23" s="17" t="s">
        <v>138</v>
      </c>
      <c r="J23" s="22"/>
      <c r="K23" s="22"/>
      <c r="L23" s="22"/>
      <c r="M23" s="22"/>
    </row>
    <row r="24" spans="1:13" x14ac:dyDescent="0.2">
      <c r="A24" s="16" t="s">
        <v>198</v>
      </c>
      <c r="B24" s="16" t="s">
        <v>55</v>
      </c>
      <c r="C24" s="17" t="s">
        <v>72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73</v>
      </c>
      <c r="J24" s="22"/>
      <c r="K24" s="22"/>
      <c r="L24" s="22" t="s">
        <v>47</v>
      </c>
      <c r="M24" s="22" t="s">
        <v>47</v>
      </c>
    </row>
    <row r="25" spans="1:13" x14ac:dyDescent="0.2">
      <c r="A25" s="16" t="s">
        <v>199</v>
      </c>
      <c r="B25" s="16" t="s">
        <v>55</v>
      </c>
      <c r="C25" s="17" t="s">
        <v>74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75</v>
      </c>
      <c r="J25" s="22"/>
      <c r="K25" s="22"/>
      <c r="L25" s="22" t="s">
        <v>47</v>
      </c>
      <c r="M25" s="22"/>
    </row>
    <row r="26" spans="1:13" s="25" customFormat="1" x14ac:dyDescent="0.2">
      <c r="A26" s="16" t="s">
        <v>200</v>
      </c>
      <c r="B26" s="16" t="s">
        <v>55</v>
      </c>
      <c r="C26" s="17" t="s">
        <v>76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77</v>
      </c>
      <c r="J26" s="22"/>
      <c r="K26" s="22"/>
      <c r="L26" s="22"/>
      <c r="M26" s="22"/>
    </row>
    <row r="27" spans="1:13" x14ac:dyDescent="0.2">
      <c r="A27" s="16" t="s">
        <v>201</v>
      </c>
      <c r="B27" s="16" t="s">
        <v>55</v>
      </c>
      <c r="C27" s="17" t="s">
        <v>78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79</v>
      </c>
      <c r="J27" s="22"/>
      <c r="K27" s="22"/>
      <c r="L27" s="22"/>
      <c r="M27" s="22"/>
    </row>
    <row r="28" spans="1:13" x14ac:dyDescent="0.2">
      <c r="A28" s="16" t="s">
        <v>202</v>
      </c>
      <c r="B28" s="16" t="s">
        <v>105</v>
      </c>
      <c r="C28" s="17" t="s">
        <v>139</v>
      </c>
      <c r="D28" s="63">
        <v>-22575389</v>
      </c>
      <c r="E28" s="63">
        <v>-55160833</v>
      </c>
      <c r="F28" s="19">
        <v>499</v>
      </c>
      <c r="G28" s="21">
        <v>43166</v>
      </c>
      <c r="H28" s="19">
        <v>1</v>
      </c>
      <c r="I28" s="17" t="s">
        <v>140</v>
      </c>
      <c r="J28" s="22"/>
      <c r="K28" s="22"/>
      <c r="L28" s="22"/>
      <c r="M28" s="22"/>
    </row>
    <row r="29" spans="1:13" ht="12.75" customHeight="1" x14ac:dyDescent="0.2">
      <c r="A29" s="16" t="s">
        <v>203</v>
      </c>
      <c r="B29" s="16" t="s">
        <v>55</v>
      </c>
      <c r="C29" s="17" t="s">
        <v>141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80</v>
      </c>
      <c r="J29" s="22"/>
      <c r="K29" s="22"/>
      <c r="L29" s="22"/>
      <c r="M29" s="22"/>
    </row>
    <row r="30" spans="1:13" ht="12.75" customHeight="1" x14ac:dyDescent="0.2">
      <c r="A30" s="16" t="s">
        <v>204</v>
      </c>
      <c r="B30" s="16" t="s">
        <v>105</v>
      </c>
      <c r="C30" s="17" t="s">
        <v>142</v>
      </c>
      <c r="D30" s="63">
        <v>-21450972</v>
      </c>
      <c r="E30" s="63">
        <v>-54341972</v>
      </c>
      <c r="F30" s="23">
        <v>500</v>
      </c>
      <c r="G30" s="21">
        <v>43153</v>
      </c>
      <c r="H30" s="19">
        <v>1</v>
      </c>
      <c r="I30" s="17" t="s">
        <v>143</v>
      </c>
      <c r="J30" s="22"/>
      <c r="K30" s="22"/>
      <c r="L30" s="22"/>
      <c r="M30" s="22"/>
    </row>
    <row r="31" spans="1:13" ht="12.75" customHeight="1" x14ac:dyDescent="0.2">
      <c r="A31" s="16" t="s">
        <v>205</v>
      </c>
      <c r="B31" s="16" t="s">
        <v>105</v>
      </c>
      <c r="C31" s="17" t="s">
        <v>145</v>
      </c>
      <c r="D31" s="63">
        <v>-22078528</v>
      </c>
      <c r="E31" s="63">
        <v>-53465889</v>
      </c>
      <c r="F31" s="23">
        <v>372</v>
      </c>
      <c r="G31" s="21">
        <v>43199</v>
      </c>
      <c r="H31" s="19">
        <v>1</v>
      </c>
      <c r="I31" s="17" t="s">
        <v>146</v>
      </c>
      <c r="J31" s="22"/>
      <c r="K31" s="22"/>
      <c r="L31" s="22"/>
      <c r="M31" s="22"/>
    </row>
    <row r="32" spans="1:13" s="25" customFormat="1" x14ac:dyDescent="0.2">
      <c r="A32" s="16" t="s">
        <v>206</v>
      </c>
      <c r="B32" s="16" t="s">
        <v>55</v>
      </c>
      <c r="C32" s="17" t="s">
        <v>147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81</v>
      </c>
      <c r="J32" s="22"/>
      <c r="K32" s="22"/>
      <c r="L32" s="22"/>
      <c r="M32" s="22" t="s">
        <v>47</v>
      </c>
    </row>
    <row r="33" spans="1:13" x14ac:dyDescent="0.2">
      <c r="A33" s="16" t="s">
        <v>207</v>
      </c>
      <c r="B33" s="16" t="s">
        <v>55</v>
      </c>
      <c r="C33" s="17" t="s">
        <v>148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82</v>
      </c>
      <c r="J33" s="22"/>
      <c r="K33" s="22"/>
      <c r="L33" s="22"/>
      <c r="M33" s="22"/>
    </row>
    <row r="34" spans="1:13" s="25" customFormat="1" x14ac:dyDescent="0.2">
      <c r="A34" s="16" t="s">
        <v>208</v>
      </c>
      <c r="B34" s="16" t="s">
        <v>55</v>
      </c>
      <c r="C34" s="17" t="s">
        <v>149</v>
      </c>
      <c r="D34" s="23">
        <v>-19.414300000000001</v>
      </c>
      <c r="E34" s="23">
        <v>-51.1053</v>
      </c>
      <c r="F34" s="23">
        <v>424</v>
      </c>
      <c r="G34" s="21" t="s">
        <v>83</v>
      </c>
      <c r="H34" s="19">
        <v>1</v>
      </c>
      <c r="I34" s="17" t="s">
        <v>84</v>
      </c>
      <c r="J34" s="22"/>
      <c r="K34" s="22"/>
      <c r="L34" s="22"/>
      <c r="M34" s="22"/>
    </row>
    <row r="35" spans="1:13" s="25" customFormat="1" x14ac:dyDescent="0.2">
      <c r="A35" s="16" t="s">
        <v>209</v>
      </c>
      <c r="B35" s="16" t="s">
        <v>105</v>
      </c>
      <c r="C35" s="17" t="s">
        <v>150</v>
      </c>
      <c r="D35" s="63">
        <v>-18072711</v>
      </c>
      <c r="E35" s="63">
        <v>-54548811</v>
      </c>
      <c r="F35" s="23">
        <v>251</v>
      </c>
      <c r="G35" s="21">
        <v>43133</v>
      </c>
      <c r="H35" s="19">
        <v>1</v>
      </c>
      <c r="I35" s="17" t="s">
        <v>151</v>
      </c>
      <c r="J35" s="22"/>
      <c r="K35" s="22"/>
      <c r="L35" s="22"/>
      <c r="M35" s="22" t="s">
        <v>47</v>
      </c>
    </row>
    <row r="36" spans="1:13" x14ac:dyDescent="0.2">
      <c r="A36" s="16" t="s">
        <v>210</v>
      </c>
      <c r="B36" s="16" t="s">
        <v>55</v>
      </c>
      <c r="C36" s="17" t="s">
        <v>152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85</v>
      </c>
      <c r="J36" s="22"/>
      <c r="K36" s="22"/>
      <c r="L36" s="22"/>
      <c r="M36" s="22"/>
    </row>
    <row r="37" spans="1:13" x14ac:dyDescent="0.2">
      <c r="A37" s="16" t="s">
        <v>211</v>
      </c>
      <c r="B37" s="16" t="s">
        <v>55</v>
      </c>
      <c r="C37" s="17" t="s">
        <v>153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86</v>
      </c>
      <c r="J37" s="22"/>
      <c r="K37" s="22"/>
      <c r="L37" s="22"/>
      <c r="M37" s="22"/>
    </row>
    <row r="38" spans="1:13" s="25" customFormat="1" x14ac:dyDescent="0.2">
      <c r="A38" s="16" t="s">
        <v>212</v>
      </c>
      <c r="B38" s="16" t="s">
        <v>55</v>
      </c>
      <c r="C38" s="17" t="s">
        <v>154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100</v>
      </c>
      <c r="J38" s="22"/>
      <c r="K38" s="22"/>
      <c r="L38" s="22"/>
      <c r="M38" s="22"/>
    </row>
    <row r="39" spans="1:13" s="25" customFormat="1" x14ac:dyDescent="0.2">
      <c r="A39" s="16" t="s">
        <v>213</v>
      </c>
      <c r="B39" s="16" t="s">
        <v>105</v>
      </c>
      <c r="C39" s="17" t="s">
        <v>155</v>
      </c>
      <c r="D39" s="63">
        <v>-20466094</v>
      </c>
      <c r="E39" s="63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214</v>
      </c>
      <c r="B40" s="16" t="s">
        <v>55</v>
      </c>
      <c r="C40" s="17" t="s">
        <v>156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87</v>
      </c>
      <c r="J40" s="22"/>
      <c r="K40" s="22"/>
      <c r="L40" s="22"/>
      <c r="M40" s="22" t="s">
        <v>47</v>
      </c>
    </row>
    <row r="41" spans="1:13" s="30" customFormat="1" ht="15" customHeight="1" x14ac:dyDescent="0.2">
      <c r="A41" s="27" t="s">
        <v>215</v>
      </c>
      <c r="B41" s="27" t="s">
        <v>105</v>
      </c>
      <c r="C41" s="17" t="s">
        <v>158</v>
      </c>
      <c r="D41" s="74">
        <v>-21305889</v>
      </c>
      <c r="E41" s="74">
        <v>-52820375</v>
      </c>
      <c r="F41" s="28">
        <v>383</v>
      </c>
      <c r="G41" s="18">
        <v>43209</v>
      </c>
      <c r="H41" s="17">
        <v>1</v>
      </c>
      <c r="I41" s="27" t="s">
        <v>159</v>
      </c>
      <c r="J41" s="29"/>
      <c r="K41" s="29"/>
      <c r="L41" s="29"/>
      <c r="M41" s="29"/>
    </row>
    <row r="42" spans="1:13" s="30" customFormat="1" ht="15" customHeight="1" x14ac:dyDescent="0.2">
      <c r="A42" s="27" t="s">
        <v>216</v>
      </c>
      <c r="B42" s="27" t="s">
        <v>55</v>
      </c>
      <c r="C42" s="17" t="s">
        <v>160</v>
      </c>
      <c r="D42" s="74">
        <v>-20981633</v>
      </c>
      <c r="E42" s="28">
        <v>-54.971899999999998</v>
      </c>
      <c r="F42" s="28">
        <v>464</v>
      </c>
      <c r="G42" s="18" t="s">
        <v>88</v>
      </c>
      <c r="H42" s="17">
        <v>1</v>
      </c>
      <c r="I42" s="27" t="s">
        <v>89</v>
      </c>
      <c r="J42" s="29"/>
      <c r="K42" s="29"/>
      <c r="L42" s="29"/>
      <c r="M42" s="29"/>
    </row>
    <row r="43" spans="1:13" s="25" customFormat="1" x14ac:dyDescent="0.2">
      <c r="A43" s="16" t="s">
        <v>217</v>
      </c>
      <c r="B43" s="16" t="s">
        <v>55</v>
      </c>
      <c r="C43" s="17" t="s">
        <v>161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90</v>
      </c>
      <c r="J43" s="22"/>
      <c r="K43" s="22"/>
      <c r="L43" s="22"/>
      <c r="M43" s="22"/>
    </row>
    <row r="44" spans="1:13" s="25" customFormat="1" x14ac:dyDescent="0.2">
      <c r="A44" s="16" t="s">
        <v>218</v>
      </c>
      <c r="B44" s="16" t="s">
        <v>105</v>
      </c>
      <c r="C44" s="17" t="s">
        <v>163</v>
      </c>
      <c r="D44" s="63">
        <v>-20351444</v>
      </c>
      <c r="E44" s="63">
        <v>-51430222</v>
      </c>
      <c r="F44" s="19">
        <v>374</v>
      </c>
      <c r="G44" s="21">
        <v>43196</v>
      </c>
      <c r="H44" s="19">
        <v>1</v>
      </c>
      <c r="I44" s="17" t="s">
        <v>164</v>
      </c>
      <c r="J44" s="22"/>
      <c r="K44" s="22"/>
      <c r="L44" s="22"/>
      <c r="M44" s="22"/>
    </row>
    <row r="45" spans="1:13" s="32" customFormat="1" x14ac:dyDescent="0.2">
      <c r="A45" s="27" t="s">
        <v>219</v>
      </c>
      <c r="B45" s="27" t="s">
        <v>55</v>
      </c>
      <c r="C45" s="17" t="s">
        <v>165</v>
      </c>
      <c r="D45" s="17">
        <v>-17.634699999999999</v>
      </c>
      <c r="E45" s="17">
        <v>-54.760100000000001</v>
      </c>
      <c r="F45" s="17">
        <v>486</v>
      </c>
      <c r="G45" s="18" t="s">
        <v>91</v>
      </c>
      <c r="H45" s="17">
        <v>1</v>
      </c>
      <c r="I45" s="19" t="s">
        <v>92</v>
      </c>
      <c r="J45" s="31"/>
      <c r="K45" s="31"/>
      <c r="L45" s="31"/>
      <c r="M45" s="31"/>
    </row>
    <row r="46" spans="1:13" x14ac:dyDescent="0.2">
      <c r="A46" s="16" t="s">
        <v>220</v>
      </c>
      <c r="B46" s="16" t="s">
        <v>55</v>
      </c>
      <c r="C46" s="17" t="s">
        <v>166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93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94</v>
      </c>
      <c r="H47" s="17">
        <f>SUM(H2:H46)</f>
        <v>45</v>
      </c>
      <c r="I47" s="33"/>
      <c r="J47" s="22"/>
      <c r="K47" s="22"/>
      <c r="L47" s="22"/>
      <c r="M47" s="22"/>
    </row>
    <row r="48" spans="1:13" x14ac:dyDescent="0.2">
      <c r="A48" s="22" t="s">
        <v>95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96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47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L64" sqref="AL64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71" t="s">
        <v>23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3"/>
    </row>
    <row r="2" spans="1:36" ht="20.100000000000001" customHeight="1" thickBot="1" x14ac:dyDescent="0.25">
      <c r="A2" s="176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79"/>
      <c r="AH2" s="166"/>
    </row>
    <row r="3" spans="1:36" s="4" customFormat="1" ht="20.100000000000001" customHeight="1" x14ac:dyDescent="0.2">
      <c r="A3" s="177"/>
      <c r="B3" s="17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82">
        <v>30</v>
      </c>
      <c r="AF3" s="180">
        <v>31</v>
      </c>
      <c r="AG3" s="123" t="s">
        <v>37</v>
      </c>
      <c r="AH3" s="124" t="s">
        <v>36</v>
      </c>
    </row>
    <row r="4" spans="1:36" s="5" customFormat="1" ht="20.100000000000001" customHeight="1" x14ac:dyDescent="0.2">
      <c r="A4" s="178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83"/>
      <c r="AF4" s="181"/>
      <c r="AG4" s="125" t="s">
        <v>35</v>
      </c>
      <c r="AH4" s="126" t="s">
        <v>35</v>
      </c>
    </row>
    <row r="5" spans="1:36" s="5" customFormat="1" x14ac:dyDescent="0.2">
      <c r="A5" s="53" t="s">
        <v>40</v>
      </c>
      <c r="B5" s="98">
        <f>[1]Julho!$C$5</f>
        <v>33.5</v>
      </c>
      <c r="C5" s="98">
        <f>[1]Julho!$C$6</f>
        <v>32.200000000000003</v>
      </c>
      <c r="D5" s="98">
        <f>[1]Julho!$C$7</f>
        <v>32.9</v>
      </c>
      <c r="E5" s="98">
        <f>[1]Julho!$C$8</f>
        <v>26.3</v>
      </c>
      <c r="F5" s="98">
        <f>[1]Julho!$C$9</f>
        <v>21.6</v>
      </c>
      <c r="G5" s="98">
        <f>[1]Julho!$C$10</f>
        <v>18.3</v>
      </c>
      <c r="H5" s="98">
        <f>[1]Julho!$C$11</f>
        <v>21.2</v>
      </c>
      <c r="I5" s="98">
        <f>[1]Julho!$C$12</f>
        <v>25.7</v>
      </c>
      <c r="J5" s="98">
        <f>[1]Julho!$C$13</f>
        <v>30.7</v>
      </c>
      <c r="K5" s="98">
        <f>[1]Julho!$C$14</f>
        <v>31.7</v>
      </c>
      <c r="L5" s="98">
        <f>[1]Julho!$C$15</f>
        <v>31.2</v>
      </c>
      <c r="M5" s="98">
        <f>[1]Julho!$C$16</f>
        <v>31.3</v>
      </c>
      <c r="N5" s="98">
        <f>[1]Julho!$C$17</f>
        <v>33.1</v>
      </c>
      <c r="O5" s="98">
        <f>[1]Julho!$C$18</f>
        <v>31.6</v>
      </c>
      <c r="P5" s="98">
        <f>[1]Julho!$C$19</f>
        <v>33.5</v>
      </c>
      <c r="Q5" s="98">
        <f>[1]Julho!$C$20</f>
        <v>23.5</v>
      </c>
      <c r="R5" s="98">
        <f>[1]Julho!$C$21</f>
        <v>25.5</v>
      </c>
      <c r="S5" s="98">
        <f>[1]Julho!$C$22</f>
        <v>28.8</v>
      </c>
      <c r="T5" s="98">
        <f>[1]Julho!$C$23</f>
        <v>31.7</v>
      </c>
      <c r="U5" s="98">
        <f>[1]Julho!$C$24</f>
        <v>32.4</v>
      </c>
      <c r="V5" s="98">
        <f>[1]Julho!$C$25</f>
        <v>32.799999999999997</v>
      </c>
      <c r="W5" s="98">
        <f>[1]Julho!$C$26</f>
        <v>32.9</v>
      </c>
      <c r="X5" s="98">
        <f>[1]Julho!$C$27</f>
        <v>33.200000000000003</v>
      </c>
      <c r="Y5" s="98">
        <f>[1]Julho!$C$28</f>
        <v>33.5</v>
      </c>
      <c r="Z5" s="98">
        <f>[1]Julho!$C$29</f>
        <v>29.1</v>
      </c>
      <c r="AA5" s="98">
        <f>[1]Julho!$C$30</f>
        <v>29.6</v>
      </c>
      <c r="AB5" s="98">
        <f>[1]Julho!$C$31</f>
        <v>30</v>
      </c>
      <c r="AC5" s="98">
        <f>[1]Julho!$C$32</f>
        <v>32.1</v>
      </c>
      <c r="AD5" s="98">
        <f>[1]Julho!$C$33</f>
        <v>32.799999999999997</v>
      </c>
      <c r="AE5" s="98">
        <f>[1]Julho!$C$34</f>
        <v>34.200000000000003</v>
      </c>
      <c r="AF5" s="107">
        <f>[1]Julho!$C$35</f>
        <v>33.200000000000003</v>
      </c>
      <c r="AG5" s="119">
        <f t="shared" ref="AG5:AG6" si="1">MAX(B5:AF5)</f>
        <v>34.200000000000003</v>
      </c>
      <c r="AH5" s="83">
        <f t="shared" ref="AH5:AH6" si="2">AVERAGE(B5:AF5)</f>
        <v>30.003225806451617</v>
      </c>
    </row>
    <row r="6" spans="1:36" x14ac:dyDescent="0.2">
      <c r="A6" s="53" t="s">
        <v>0</v>
      </c>
      <c r="B6" s="11">
        <f>[2]Julho!$C$5</f>
        <v>23.3</v>
      </c>
      <c r="C6" s="11">
        <f>[2]Julho!$C$6</f>
        <v>25.1</v>
      </c>
      <c r="D6" s="11">
        <f>[2]Julho!$C$7</f>
        <v>22.6</v>
      </c>
      <c r="E6" s="11">
        <f>[2]Julho!$C$8</f>
        <v>18.2</v>
      </c>
      <c r="F6" s="11">
        <f>[2]Julho!$C$9</f>
        <v>18.399999999999999</v>
      </c>
      <c r="G6" s="11">
        <f>[2]Julho!$C$10</f>
        <v>16.2</v>
      </c>
      <c r="H6" s="11">
        <f>[2]Julho!$C$11</f>
        <v>19.7</v>
      </c>
      <c r="I6" s="11">
        <f>[2]Julho!$C$12</f>
        <v>22.3</v>
      </c>
      <c r="J6" s="11">
        <f>[2]Julho!$C$13</f>
        <v>26.3</v>
      </c>
      <c r="K6" s="11">
        <f>[2]Julho!$C$14</f>
        <v>28.5</v>
      </c>
      <c r="L6" s="11">
        <f>[2]Julho!$C$15</f>
        <v>29.6</v>
      </c>
      <c r="M6" s="11">
        <f>[2]Julho!$C$16</f>
        <v>30.4</v>
      </c>
      <c r="N6" s="11">
        <f>[2]Julho!$C$17</f>
        <v>31</v>
      </c>
      <c r="O6" s="11">
        <f>[2]Julho!$C$18</f>
        <v>33.1</v>
      </c>
      <c r="P6" s="11">
        <f>[2]Julho!$C$19</f>
        <v>23.4</v>
      </c>
      <c r="Q6" s="11">
        <f>[2]Julho!$C$20</f>
        <v>22.5</v>
      </c>
      <c r="R6" s="11">
        <f>[2]Julho!$C$21</f>
        <v>21.9</v>
      </c>
      <c r="S6" s="11">
        <f>[2]Julho!$C$22</f>
        <v>22.5</v>
      </c>
      <c r="T6" s="11">
        <f>[2]Julho!$C$23</f>
        <v>24.1</v>
      </c>
      <c r="U6" s="11">
        <f>[2]Julho!$C$24</f>
        <v>30.3</v>
      </c>
      <c r="V6" s="11">
        <f>[2]Julho!$C$25</f>
        <v>28.9</v>
      </c>
      <c r="W6" s="11">
        <f>[2]Julho!$C$26</f>
        <v>31</v>
      </c>
      <c r="X6" s="11">
        <f>[2]Julho!$C$27</f>
        <v>31.8</v>
      </c>
      <c r="Y6" s="11">
        <f>[2]Julho!$C$28</f>
        <v>23.4</v>
      </c>
      <c r="Z6" s="11">
        <f>[2]Julho!$C$29</f>
        <v>17.399999999999999</v>
      </c>
      <c r="AA6" s="11">
        <f>[2]Julho!$C$30</f>
        <v>16.5</v>
      </c>
      <c r="AB6" s="11">
        <f>[2]Julho!$C$31</f>
        <v>20.8</v>
      </c>
      <c r="AC6" s="11">
        <f>[2]Julho!$C$32</f>
        <v>27.5</v>
      </c>
      <c r="AD6" s="11">
        <f>[2]Julho!$C$33</f>
        <v>29.7</v>
      </c>
      <c r="AE6" s="11">
        <f>[2]Julho!$C$34</f>
        <v>31.1</v>
      </c>
      <c r="AF6" s="108">
        <f>[2]Julho!$C$35</f>
        <v>31.1</v>
      </c>
      <c r="AG6" s="119">
        <f t="shared" si="1"/>
        <v>33.1</v>
      </c>
      <c r="AH6" s="83">
        <f t="shared" si="2"/>
        <v>25.116129032258065</v>
      </c>
    </row>
    <row r="7" spans="1:36" x14ac:dyDescent="0.2">
      <c r="A7" s="53" t="s">
        <v>104</v>
      </c>
      <c r="B7" s="11">
        <f>[3]Julho!$C$5</f>
        <v>31.8</v>
      </c>
      <c r="C7" s="11">
        <f>[3]Julho!$C$6</f>
        <v>25.5</v>
      </c>
      <c r="D7" s="11">
        <f>[3]Julho!$C$7</f>
        <v>29</v>
      </c>
      <c r="E7" s="11">
        <f>[3]Julho!$C$8</f>
        <v>20.2</v>
      </c>
      <c r="F7" s="11">
        <f>[3]Julho!$C$9</f>
        <v>18.7</v>
      </c>
      <c r="G7" s="11">
        <f>[3]Julho!$C$10</f>
        <v>15.5</v>
      </c>
      <c r="H7" s="11">
        <f>[3]Julho!$C$11</f>
        <v>19.899999999999999</v>
      </c>
      <c r="I7" s="11">
        <f>[3]Julho!$C$12</f>
        <v>23.2</v>
      </c>
      <c r="J7" s="11">
        <f>[3]Julho!$C$13</f>
        <v>27.9</v>
      </c>
      <c r="K7" s="11">
        <f>[3]Julho!$C$14</f>
        <v>30.1</v>
      </c>
      <c r="L7" s="11">
        <f>[3]Julho!$C$15</f>
        <v>29.9</v>
      </c>
      <c r="M7" s="11">
        <f>[3]Julho!$C$16</f>
        <v>30</v>
      </c>
      <c r="N7" s="11">
        <f>[3]Julho!$C$17</f>
        <v>31.6</v>
      </c>
      <c r="O7" s="11">
        <f>[3]Julho!$C$18</f>
        <v>32.4</v>
      </c>
      <c r="P7" s="11">
        <f>[3]Julho!$C$19</f>
        <v>24.1</v>
      </c>
      <c r="Q7" s="11">
        <f>[3]Julho!$C$20</f>
        <v>23.7</v>
      </c>
      <c r="R7" s="11">
        <f>[3]Julho!$C$21</f>
        <v>23.5</v>
      </c>
      <c r="S7" s="11">
        <f>[3]Julho!$C$22</f>
        <v>24.4</v>
      </c>
      <c r="T7" s="11">
        <f>[3]Julho!$C$23</f>
        <v>27.2</v>
      </c>
      <c r="U7" s="11">
        <f>[3]Julho!$C$24</f>
        <v>30.4</v>
      </c>
      <c r="V7" s="11">
        <f>[3]Julho!$C$25</f>
        <v>30.3</v>
      </c>
      <c r="W7" s="11">
        <f>[3]Julho!$C$26</f>
        <v>30.3</v>
      </c>
      <c r="X7" s="11">
        <f>[3]Julho!$C$27</f>
        <v>32.299999999999997</v>
      </c>
      <c r="Y7" s="11">
        <f>[3]Julho!$C$28</f>
        <v>30.9</v>
      </c>
      <c r="Z7" s="11">
        <f>[3]Julho!$C$29</f>
        <v>25.4</v>
      </c>
      <c r="AA7" s="11">
        <f>[3]Julho!$C$30</f>
        <v>23.8</v>
      </c>
      <c r="AB7" s="11">
        <f>[3]Julho!$C$31</f>
        <v>24.5</v>
      </c>
      <c r="AC7" s="11">
        <f>[3]Julho!$C$32</f>
        <v>29.4</v>
      </c>
      <c r="AD7" s="11">
        <f>[3]Julho!$C$33</f>
        <v>30.7</v>
      </c>
      <c r="AE7" s="11">
        <f>[3]Julho!$C$34</f>
        <v>30.1</v>
      </c>
      <c r="AF7" s="108">
        <f>[3]Julho!$C$35</f>
        <v>31.2</v>
      </c>
      <c r="AG7" s="119">
        <f t="shared" ref="AG7" si="3">MAX(B7:AF7)</f>
        <v>32.4</v>
      </c>
      <c r="AH7" s="83">
        <f t="shared" ref="AH7" si="4">AVERAGE(B7:AF7)</f>
        <v>27.029032258064511</v>
      </c>
    </row>
    <row r="8" spans="1:36" x14ac:dyDescent="0.2">
      <c r="A8" s="53" t="s">
        <v>1</v>
      </c>
      <c r="B8" s="11">
        <f>[4]Julho!$C$5</f>
        <v>32.4</v>
      </c>
      <c r="C8" s="11">
        <f>[4]Julho!$C$6</f>
        <v>23</v>
      </c>
      <c r="D8" s="11" t="str">
        <f>[4]Julho!$C$7</f>
        <v>*</v>
      </c>
      <c r="E8" s="11" t="str">
        <f>[4]Julho!$C$8</f>
        <v>*</v>
      </c>
      <c r="F8" s="11" t="str">
        <f>[4]Julho!$C$9</f>
        <v>*</v>
      </c>
      <c r="G8" s="11">
        <f>[4]Julho!$C$10</f>
        <v>18.3</v>
      </c>
      <c r="H8" s="11">
        <f>[4]Julho!$C$11</f>
        <v>21.8</v>
      </c>
      <c r="I8" s="11">
        <f>[4]Julho!$C$12</f>
        <v>26.7</v>
      </c>
      <c r="J8" s="11">
        <f>[4]Julho!$C$13</f>
        <v>31.2</v>
      </c>
      <c r="K8" s="11">
        <f>[4]Julho!$C$14</f>
        <v>32.5</v>
      </c>
      <c r="L8" s="11">
        <f>[4]Julho!$C$15</f>
        <v>33.5</v>
      </c>
      <c r="M8" s="11">
        <f>[4]Julho!$C$16</f>
        <v>33.700000000000003</v>
      </c>
      <c r="N8" s="11">
        <f>[4]Julho!$C$17</f>
        <v>34</v>
      </c>
      <c r="O8" s="11" t="str">
        <f>[4]Julho!$C$18</f>
        <v>*</v>
      </c>
      <c r="P8" s="11" t="str">
        <f>[4]Julho!$C$19</f>
        <v>*</v>
      </c>
      <c r="Q8" s="11" t="str">
        <f>[4]Julho!$C$20</f>
        <v>*</v>
      </c>
      <c r="R8" s="11" t="str">
        <f>[4]Julho!$C$21</f>
        <v>*</v>
      </c>
      <c r="S8" s="11" t="str">
        <f>[4]Julho!$C$22</f>
        <v>*</v>
      </c>
      <c r="T8" s="11" t="str">
        <f>[4]Julho!$C$23</f>
        <v>*</v>
      </c>
      <c r="U8" s="11" t="str">
        <f>[4]Julho!$C$24</f>
        <v>*</v>
      </c>
      <c r="V8" s="11" t="str">
        <f>[4]Julho!$C$25</f>
        <v>*</v>
      </c>
      <c r="W8" s="11">
        <f>[4]Julho!$C$26</f>
        <v>32.700000000000003</v>
      </c>
      <c r="X8" s="11">
        <f>[4]Julho!$C$27</f>
        <v>34.799999999999997</v>
      </c>
      <c r="Y8" s="11">
        <f>[4]Julho!$C$28</f>
        <v>24.1</v>
      </c>
      <c r="Z8" s="11">
        <f>[4]Julho!$C$29</f>
        <v>17.3</v>
      </c>
      <c r="AA8" s="11">
        <f>[4]Julho!$C$30</f>
        <v>23.8</v>
      </c>
      <c r="AB8" s="11">
        <f>[4]Julho!$C$31</f>
        <v>27.3</v>
      </c>
      <c r="AC8" s="11">
        <f>[4]Julho!$C$32</f>
        <v>32.299999999999997</v>
      </c>
      <c r="AD8" s="11">
        <f>[4]Julho!$C$33</f>
        <v>33.9</v>
      </c>
      <c r="AE8" s="11">
        <f>[4]Julho!$C$34</f>
        <v>34.299999999999997</v>
      </c>
      <c r="AF8" s="108">
        <f>[4]Julho!$C$35</f>
        <v>34</v>
      </c>
      <c r="AG8" s="119">
        <f t="shared" ref="AG8:AG9" si="5">MAX(B8:AF8)</f>
        <v>34.799999999999997</v>
      </c>
      <c r="AH8" s="83">
        <f t="shared" ref="AH8:AH9" si="6">AVERAGE(B8:AF8)</f>
        <v>29.080000000000002</v>
      </c>
    </row>
    <row r="9" spans="1:36" x14ac:dyDescent="0.2">
      <c r="A9" s="53" t="s">
        <v>167</v>
      </c>
      <c r="B9" s="11">
        <f>[5]Julho!$C$5</f>
        <v>24.6</v>
      </c>
      <c r="C9" s="11">
        <f>[5]Julho!$C$6</f>
        <v>25.4</v>
      </c>
      <c r="D9" s="11">
        <f>[5]Julho!$C$7</f>
        <v>21.6</v>
      </c>
      <c r="E9" s="11">
        <f>[5]Julho!$C$8</f>
        <v>16.7</v>
      </c>
      <c r="F9" s="11">
        <f>[5]Julho!$C$9</f>
        <v>15.9</v>
      </c>
      <c r="G9" s="11">
        <f>[5]Julho!$C$10</f>
        <v>14</v>
      </c>
      <c r="H9" s="11">
        <f>[5]Julho!$C$11</f>
        <v>18.5</v>
      </c>
      <c r="I9" s="11">
        <f>[5]Julho!$C$12</f>
        <v>21.6</v>
      </c>
      <c r="J9" s="11">
        <f>[5]Julho!$C$13</f>
        <v>25.7</v>
      </c>
      <c r="K9" s="11">
        <f>[5]Julho!$C$14</f>
        <v>28</v>
      </c>
      <c r="L9" s="11">
        <f>[5]Julho!$C$15</f>
        <v>28.5</v>
      </c>
      <c r="M9" s="11">
        <f>[5]Julho!$C$16</f>
        <v>29</v>
      </c>
      <c r="N9" s="11">
        <f>[5]Julho!$C$17</f>
        <v>29.2</v>
      </c>
      <c r="O9" s="11">
        <f>[5]Julho!$C$18</f>
        <v>30.4</v>
      </c>
      <c r="P9" s="11">
        <f>[5]Julho!$C$19</f>
        <v>23.7</v>
      </c>
      <c r="Q9" s="11">
        <f>[5]Julho!$C$20</f>
        <v>21.3</v>
      </c>
      <c r="R9" s="11">
        <f>[5]Julho!$C$21</f>
        <v>21.5</v>
      </c>
      <c r="S9" s="11">
        <f>[5]Julho!$C$22</f>
        <v>22</v>
      </c>
      <c r="T9" s="11">
        <f>[5]Julho!$C$23</f>
        <v>20.6</v>
      </c>
      <c r="U9" s="11">
        <f>[5]Julho!$C$24</f>
        <v>29</v>
      </c>
      <c r="V9" s="11">
        <f>[5]Julho!$C$25</f>
        <v>27.3</v>
      </c>
      <c r="W9" s="11">
        <f>[5]Julho!$C$26</f>
        <v>29.6</v>
      </c>
      <c r="X9" s="11">
        <f>[5]Julho!$C$27</f>
        <v>30.5</v>
      </c>
      <c r="Y9" s="11">
        <f>[5]Julho!$C$28</f>
        <v>25.1</v>
      </c>
      <c r="Z9" s="11">
        <f>[5]Julho!$C$29</f>
        <v>11.4</v>
      </c>
      <c r="AA9" s="11">
        <f>[5]Julho!$C$30</f>
        <v>11.2</v>
      </c>
      <c r="AB9" s="11">
        <f>[5]Julho!$C$31</f>
        <v>16.899999999999999</v>
      </c>
      <c r="AC9" s="11">
        <f>[5]Julho!$C$32</f>
        <v>28</v>
      </c>
      <c r="AD9" s="11">
        <f>[5]Julho!$C$33</f>
        <v>28.2</v>
      </c>
      <c r="AE9" s="11">
        <f>[5]Julho!$C$34</f>
        <v>29.1</v>
      </c>
      <c r="AF9" s="108">
        <f>[5]Julho!$C$35</f>
        <v>29.4</v>
      </c>
      <c r="AG9" s="119">
        <f t="shared" si="5"/>
        <v>30.5</v>
      </c>
      <c r="AH9" s="83">
        <f t="shared" si="6"/>
        <v>23.674193548387098</v>
      </c>
    </row>
    <row r="10" spans="1:36" x14ac:dyDescent="0.2">
      <c r="A10" s="53" t="s">
        <v>111</v>
      </c>
      <c r="B10" s="11" t="str">
        <f>[6]Julho!$C$5</f>
        <v>*</v>
      </c>
      <c r="C10" s="11" t="str">
        <f>[6]Julho!$C$6</f>
        <v>*</v>
      </c>
      <c r="D10" s="11" t="str">
        <f>[6]Julho!$C$7</f>
        <v>*</v>
      </c>
      <c r="E10" s="11" t="str">
        <f>[6]Julho!$C$8</f>
        <v>*</v>
      </c>
      <c r="F10" s="11" t="str">
        <f>[6]Julho!$C$9</f>
        <v>*</v>
      </c>
      <c r="G10" s="11" t="str">
        <f>[6]Julho!$C$10</f>
        <v>*</v>
      </c>
      <c r="H10" s="11" t="str">
        <f>[6]Julho!$C$11</f>
        <v>*</v>
      </c>
      <c r="I10" s="11" t="str">
        <f>[6]Julho!$C$12</f>
        <v>*</v>
      </c>
      <c r="J10" s="11" t="str">
        <f>[6]Julho!$C$13</f>
        <v>*</v>
      </c>
      <c r="K10" s="11" t="str">
        <f>[6]Julho!$C$14</f>
        <v>*</v>
      </c>
      <c r="L10" s="11" t="str">
        <f>[6]Julho!$C$15</f>
        <v>*</v>
      </c>
      <c r="M10" s="11" t="str">
        <f>[6]Julho!$C$16</f>
        <v>*</v>
      </c>
      <c r="N10" s="11" t="str">
        <f>[6]Julho!$C$17</f>
        <v>*</v>
      </c>
      <c r="O10" s="11" t="str">
        <f>[6]Julho!$C$18</f>
        <v>*</v>
      </c>
      <c r="P10" s="11" t="str">
        <f>[6]Julho!$C$19</f>
        <v>*</v>
      </c>
      <c r="Q10" s="11" t="str">
        <f>[6]Julho!$C$20</f>
        <v>*</v>
      </c>
      <c r="R10" s="11" t="str">
        <f>[6]Julho!$C$21</f>
        <v>*</v>
      </c>
      <c r="S10" s="11" t="str">
        <f>[6]Julho!$C$22</f>
        <v>*</v>
      </c>
      <c r="T10" s="11" t="str">
        <f>[6]Julho!$C$23</f>
        <v>*</v>
      </c>
      <c r="U10" s="11" t="str">
        <f>[6]Julho!$C$24</f>
        <v>*</v>
      </c>
      <c r="V10" s="11" t="str">
        <f>[6]Julho!$C$25</f>
        <v>*</v>
      </c>
      <c r="W10" s="11" t="str">
        <f>[6]Julho!$C$26</f>
        <v>*</v>
      </c>
      <c r="X10" s="11" t="str">
        <f>[6]Julho!$C$27</f>
        <v>*</v>
      </c>
      <c r="Y10" s="11" t="str">
        <f>[6]Julho!$C$28</f>
        <v>*</v>
      </c>
      <c r="Z10" s="11" t="str">
        <f>[6]Julho!$C$29</f>
        <v>*</v>
      </c>
      <c r="AA10" s="11" t="str">
        <f>[6]Julho!$C$30</f>
        <v>*</v>
      </c>
      <c r="AB10" s="11" t="str">
        <f>[6]Julho!$C$31</f>
        <v>*</v>
      </c>
      <c r="AC10" s="11" t="str">
        <f>[6]Julho!$C$32</f>
        <v>*</v>
      </c>
      <c r="AD10" s="11" t="str">
        <f>[6]Julho!$C$33</f>
        <v>*</v>
      </c>
      <c r="AE10" s="11" t="str">
        <f>[6]Julho!$C$34</f>
        <v>*</v>
      </c>
      <c r="AF10" s="108" t="str">
        <f>[6]Julho!$C$35</f>
        <v>*</v>
      </c>
      <c r="AG10" s="119" t="s">
        <v>224</v>
      </c>
      <c r="AH10" s="83" t="s">
        <v>224</v>
      </c>
    </row>
    <row r="11" spans="1:36" x14ac:dyDescent="0.2">
      <c r="A11" s="53" t="s">
        <v>64</v>
      </c>
      <c r="B11" s="11">
        <f>[7]Julho!$C$5</f>
        <v>33.200000000000003</v>
      </c>
      <c r="C11" s="11">
        <f>[7]Julho!$C$6</f>
        <v>29.7</v>
      </c>
      <c r="D11" s="11">
        <f>[7]Julho!$C$7</f>
        <v>32.5</v>
      </c>
      <c r="E11" s="11">
        <f>[7]Julho!$C$8</f>
        <v>21.4</v>
      </c>
      <c r="F11" s="11">
        <f>[7]Julho!$C$9</f>
        <v>20.8</v>
      </c>
      <c r="G11" s="11">
        <f>[7]Julho!$C$10</f>
        <v>16.2</v>
      </c>
      <c r="H11" s="11">
        <f>[7]Julho!$C$11</f>
        <v>19.399999999999999</v>
      </c>
      <c r="I11" s="11">
        <f>[7]Julho!$C$12</f>
        <v>22.9</v>
      </c>
      <c r="J11" s="11">
        <f>[7]Julho!$C$13</f>
        <v>26.9</v>
      </c>
      <c r="K11" s="11">
        <f>[7]Julho!$C$14</f>
        <v>27.9</v>
      </c>
      <c r="L11" s="11">
        <f>[7]Julho!$C$15</f>
        <v>29</v>
      </c>
      <c r="M11" s="11">
        <f>[7]Julho!$C$16</f>
        <v>28.9</v>
      </c>
      <c r="N11" s="11">
        <f>[7]Julho!$C$17</f>
        <v>31</v>
      </c>
      <c r="O11" s="11">
        <f>[7]Julho!$C$18</f>
        <v>31.9</v>
      </c>
      <c r="P11" s="11">
        <f>[7]Julho!$C$19</f>
        <v>30</v>
      </c>
      <c r="Q11" s="11">
        <f>[7]Julho!$C$20</f>
        <v>24.8</v>
      </c>
      <c r="R11" s="11">
        <f>[7]Julho!$C$21</f>
        <v>22.5</v>
      </c>
      <c r="S11" s="11">
        <f>[7]Julho!$C$22</f>
        <v>23.9</v>
      </c>
      <c r="T11" s="11">
        <f>[7]Julho!$C$23</f>
        <v>27.8</v>
      </c>
      <c r="U11" s="11">
        <f>[7]Julho!$C$24</f>
        <v>28.5</v>
      </c>
      <c r="V11" s="11">
        <f>[7]Julho!$C$25</f>
        <v>29.2</v>
      </c>
      <c r="W11" s="11">
        <f>[7]Julho!$C$26</f>
        <v>29.8</v>
      </c>
      <c r="X11" s="11">
        <f>[7]Julho!$C$27</f>
        <v>30.8</v>
      </c>
      <c r="Y11" s="11">
        <f>[7]Julho!$C$28</f>
        <v>31.2</v>
      </c>
      <c r="Z11" s="11">
        <f>[7]Julho!$C$29</f>
        <v>28.5</v>
      </c>
      <c r="AA11" s="11">
        <f>[7]Julho!$C$30</f>
        <v>27</v>
      </c>
      <c r="AB11" s="11">
        <f>[7]Julho!$C$31</f>
        <v>28.6</v>
      </c>
      <c r="AC11" s="11">
        <f>[7]Julho!$C$32</f>
        <v>29.5</v>
      </c>
      <c r="AD11" s="11">
        <f>[7]Julho!$C$33</f>
        <v>29.7</v>
      </c>
      <c r="AE11" s="11">
        <f>[7]Julho!$C$34</f>
        <v>32.4</v>
      </c>
      <c r="AF11" s="108">
        <f>[7]Julho!$C$35</f>
        <v>30.3</v>
      </c>
      <c r="AG11" s="119">
        <f t="shared" ref="AG11:AG12" si="7">MAX(B11:AF11)</f>
        <v>33.200000000000003</v>
      </c>
      <c r="AH11" s="83">
        <f t="shared" ref="AH11:AH12" si="8">AVERAGE(B11:AF11)</f>
        <v>27.619354838709679</v>
      </c>
    </row>
    <row r="12" spans="1:36" x14ac:dyDescent="0.2">
      <c r="A12" s="53" t="s">
        <v>41</v>
      </c>
      <c r="B12" s="11">
        <f>[8]Julho!$C$5</f>
        <v>23.1</v>
      </c>
      <c r="C12" s="11">
        <f>[8]Julho!$C$6</f>
        <v>26.5</v>
      </c>
      <c r="D12" s="11">
        <f>[8]Julho!$C$7</f>
        <v>22.5</v>
      </c>
      <c r="E12" s="11">
        <f>[8]Julho!$C$8</f>
        <v>18</v>
      </c>
      <c r="F12" s="11">
        <f>[8]Julho!$C$9</f>
        <v>19</v>
      </c>
      <c r="G12" s="11">
        <f>[8]Julho!$C$10</f>
        <v>16.100000000000001</v>
      </c>
      <c r="H12" s="11">
        <f>[8]Julho!$C$11</f>
        <v>22.2</v>
      </c>
      <c r="I12" s="11">
        <f>[8]Julho!$C$12</f>
        <v>24.8</v>
      </c>
      <c r="J12" s="11">
        <f>[8]Julho!$C$13</f>
        <v>28.6</v>
      </c>
      <c r="K12" s="11">
        <f>[8]Julho!$C$14</f>
        <v>30.3</v>
      </c>
      <c r="L12" s="11">
        <f>[8]Julho!$C$15</f>
        <v>30.8</v>
      </c>
      <c r="M12" s="11">
        <f>[8]Julho!$C$16</f>
        <v>30.8</v>
      </c>
      <c r="N12" s="11">
        <f>[8]Julho!$C$17</f>
        <v>30.4</v>
      </c>
      <c r="O12" s="11">
        <f>[8]Julho!$C$18</f>
        <v>31.6</v>
      </c>
      <c r="P12" s="11">
        <f>[8]Julho!$C$19</f>
        <v>24.5</v>
      </c>
      <c r="Q12" s="11">
        <f>[8]Julho!$C$20</f>
        <v>24.6</v>
      </c>
      <c r="R12" s="11">
        <f>[8]Julho!$C$21</f>
        <v>26.2</v>
      </c>
      <c r="S12" s="11">
        <f>[8]Julho!$C$22</f>
        <v>24.4</v>
      </c>
      <c r="T12" s="11">
        <f>[8]Julho!$C$23</f>
        <v>20</v>
      </c>
      <c r="U12" s="11">
        <f>[8]Julho!$C$24</f>
        <v>31.1</v>
      </c>
      <c r="V12" s="11">
        <f>[8]Julho!$C$25</f>
        <v>30</v>
      </c>
      <c r="W12" s="11">
        <f>[8]Julho!$C$26</f>
        <v>30.6</v>
      </c>
      <c r="X12" s="11">
        <f>[8]Julho!$C$27</f>
        <v>32.299999999999997</v>
      </c>
      <c r="Y12" s="11">
        <f>[8]Julho!$C$28</f>
        <v>22.8</v>
      </c>
      <c r="Z12" s="11">
        <f>[8]Julho!$C$29</f>
        <v>14.4</v>
      </c>
      <c r="AA12" s="11">
        <f>[8]Julho!$C$30</f>
        <v>17.2</v>
      </c>
      <c r="AB12" s="11">
        <f>[8]Julho!$C$31</f>
        <v>19.399999999999999</v>
      </c>
      <c r="AC12" s="11">
        <f>[8]Julho!$C$32</f>
        <v>26.3</v>
      </c>
      <c r="AD12" s="11">
        <f>[8]Julho!$C$33</f>
        <v>31.2</v>
      </c>
      <c r="AE12" s="11">
        <f>[8]Julho!$C$34</f>
        <v>31.6</v>
      </c>
      <c r="AF12" s="108">
        <f>[8]Julho!$C$35</f>
        <v>31.9</v>
      </c>
      <c r="AG12" s="119">
        <f t="shared" si="7"/>
        <v>32.299999999999997</v>
      </c>
      <c r="AH12" s="83">
        <f t="shared" si="8"/>
        <v>25.587096774193547</v>
      </c>
    </row>
    <row r="13" spans="1:36" x14ac:dyDescent="0.2">
      <c r="A13" s="53" t="s">
        <v>114</v>
      </c>
      <c r="B13" s="11" t="str">
        <f>[9]Julho!$C$5</f>
        <v>*</v>
      </c>
      <c r="C13" s="11" t="str">
        <f>[9]Julho!$C$6</f>
        <v>*</v>
      </c>
      <c r="D13" s="11" t="str">
        <f>[9]Julho!$C$7</f>
        <v>*</v>
      </c>
      <c r="E13" s="11" t="str">
        <f>[9]Julho!$C$8</f>
        <v>*</v>
      </c>
      <c r="F13" s="11" t="str">
        <f>[9]Julho!$C$9</f>
        <v>*</v>
      </c>
      <c r="G13" s="11" t="str">
        <f>[9]Julho!$C$10</f>
        <v>*</v>
      </c>
      <c r="H13" s="11" t="str">
        <f>[9]Julho!$C$11</f>
        <v>*</v>
      </c>
      <c r="I13" s="11" t="str">
        <f>[9]Julho!$C$12</f>
        <v>*</v>
      </c>
      <c r="J13" s="11" t="str">
        <f>[9]Julho!$C$13</f>
        <v>*</v>
      </c>
      <c r="K13" s="11" t="str">
        <f>[9]Julho!$C$14</f>
        <v>*</v>
      </c>
      <c r="L13" s="11" t="str">
        <f>[9]Julho!$C$15</f>
        <v>*</v>
      </c>
      <c r="M13" s="11" t="str">
        <f>[9]Julho!$C$16</f>
        <v>*</v>
      </c>
      <c r="N13" s="11" t="str">
        <f>[9]Julho!$C$17</f>
        <v>*</v>
      </c>
      <c r="O13" s="11" t="str">
        <f>[9]Julho!$C$18</f>
        <v>*</v>
      </c>
      <c r="P13" s="11" t="str">
        <f>[9]Julho!$C$19</f>
        <v>*</v>
      </c>
      <c r="Q13" s="11" t="str">
        <f>[9]Julho!$C$20</f>
        <v>*</v>
      </c>
      <c r="R13" s="11" t="str">
        <f>[9]Julho!$C$21</f>
        <v>*</v>
      </c>
      <c r="S13" s="11" t="str">
        <f>[9]Julho!$C$22</f>
        <v>*</v>
      </c>
      <c r="T13" s="11" t="str">
        <f>[9]Julho!$C$23</f>
        <v>*</v>
      </c>
      <c r="U13" s="11" t="str">
        <f>[9]Julho!$C$24</f>
        <v>*</v>
      </c>
      <c r="V13" s="11" t="str">
        <f>[9]Julho!$C$25</f>
        <v>*</v>
      </c>
      <c r="W13" s="11" t="str">
        <f>[9]Julho!$C$26</f>
        <v>*</v>
      </c>
      <c r="X13" s="11" t="str">
        <f>[9]Julho!$C$27</f>
        <v>*</v>
      </c>
      <c r="Y13" s="11" t="str">
        <f>[9]Julho!$C$28</f>
        <v>*</v>
      </c>
      <c r="Z13" s="11" t="str">
        <f>[9]Julho!$C$29</f>
        <v>*</v>
      </c>
      <c r="AA13" s="11" t="str">
        <f>[9]Julho!$C$30</f>
        <v>*</v>
      </c>
      <c r="AB13" s="11" t="str">
        <f>[9]Julho!$C$31</f>
        <v>*</v>
      </c>
      <c r="AC13" s="11" t="str">
        <f>[9]Julho!$C$32</f>
        <v>*</v>
      </c>
      <c r="AD13" s="11" t="str">
        <f>[9]Julho!$C$33</f>
        <v>*</v>
      </c>
      <c r="AE13" s="11" t="str">
        <f>[9]Julho!$C$34</f>
        <v>*</v>
      </c>
      <c r="AF13" s="108" t="str">
        <f>[9]Julho!$C$35</f>
        <v>*</v>
      </c>
      <c r="AG13" s="120" t="s">
        <v>224</v>
      </c>
      <c r="AH13" s="91" t="s">
        <v>224</v>
      </c>
    </row>
    <row r="14" spans="1:36" x14ac:dyDescent="0.2">
      <c r="A14" s="53" t="s">
        <v>118</v>
      </c>
      <c r="B14" s="11">
        <f>[10]Julho!$C$5</f>
        <v>33.200000000000003</v>
      </c>
      <c r="C14" s="11">
        <f>[10]Julho!$C$6</f>
        <v>31.7</v>
      </c>
      <c r="D14" s="11">
        <f>[10]Julho!$C$7</f>
        <v>33.6</v>
      </c>
      <c r="E14" s="11">
        <f>[10]Julho!$C$8</f>
        <v>23.6</v>
      </c>
      <c r="F14" s="11">
        <f>[10]Julho!$C$9</f>
        <v>21.5</v>
      </c>
      <c r="G14" s="11">
        <f>[10]Julho!$C$10</f>
        <v>16.600000000000001</v>
      </c>
      <c r="H14" s="11">
        <f>[10]Julho!$C$11</f>
        <v>20</v>
      </c>
      <c r="I14" s="11">
        <f>[10]Julho!$C$12</f>
        <v>24.8</v>
      </c>
      <c r="J14" s="11">
        <f>[10]Julho!$C$13</f>
        <v>28.5</v>
      </c>
      <c r="K14" s="11">
        <f>[10]Julho!$C$14</f>
        <v>29.1</v>
      </c>
      <c r="L14" s="11">
        <f>[10]Julho!$C$15</f>
        <v>29.9</v>
      </c>
      <c r="M14" s="11">
        <f>[10]Julho!$C$16</f>
        <v>29.6</v>
      </c>
      <c r="N14" s="11">
        <f>[10]Julho!$C$17</f>
        <v>31.3</v>
      </c>
      <c r="O14" s="11">
        <f>[10]Julho!$C$18</f>
        <v>32</v>
      </c>
      <c r="P14" s="11">
        <f>[10]Julho!$C$19</f>
        <v>32.799999999999997</v>
      </c>
      <c r="Q14" s="11">
        <f>[10]Julho!$C$20</f>
        <v>24.9</v>
      </c>
      <c r="R14" s="11">
        <f>[10]Julho!$C$21</f>
        <v>23.9</v>
      </c>
      <c r="S14" s="11">
        <f>[10]Julho!$C$22</f>
        <v>25.5</v>
      </c>
      <c r="T14" s="11">
        <f>[10]Julho!$C$23</f>
        <v>29.3</v>
      </c>
      <c r="U14" s="11">
        <f>[10]Julho!$C$24</f>
        <v>29.5</v>
      </c>
      <c r="V14" s="11">
        <f>[10]Julho!$C$25</f>
        <v>29.5</v>
      </c>
      <c r="W14" s="11">
        <f>[10]Julho!$C$26</f>
        <v>30.3</v>
      </c>
      <c r="X14" s="11">
        <f>[10]Julho!$C$27</f>
        <v>31.4</v>
      </c>
      <c r="Y14" s="11">
        <f>[10]Julho!$C$28</f>
        <v>32.1</v>
      </c>
      <c r="Z14" s="11">
        <f>[10]Julho!$C$29</f>
        <v>30</v>
      </c>
      <c r="AA14" s="11">
        <f>[10]Julho!$C$30</f>
        <v>28.5</v>
      </c>
      <c r="AB14" s="11">
        <f>[10]Julho!$C$31</f>
        <v>28.9</v>
      </c>
      <c r="AC14" s="11">
        <f>[10]Julho!$C$32</f>
        <v>30.5</v>
      </c>
      <c r="AD14" s="11">
        <f>[10]Julho!$C$33</f>
        <v>30.9</v>
      </c>
      <c r="AE14" s="11">
        <f>[10]Julho!$C$34</f>
        <v>23.2</v>
      </c>
      <c r="AF14" s="108" t="str">
        <f>[10]Julho!$C$35</f>
        <v>*</v>
      </c>
      <c r="AG14" s="119">
        <f t="shared" ref="AG14" si="9">MAX(B14:AF14)</f>
        <v>33.6</v>
      </c>
      <c r="AH14" s="83">
        <f t="shared" ref="AH14" si="10">AVERAGE(B14:AF14)</f>
        <v>28.219999999999995</v>
      </c>
    </row>
    <row r="15" spans="1:36" x14ac:dyDescent="0.2">
      <c r="A15" s="53" t="s">
        <v>121</v>
      </c>
      <c r="B15" s="11">
        <f>[11]Julho!$C$5</f>
        <v>27.3</v>
      </c>
      <c r="C15" s="11">
        <f>[11]Julho!$C$6</f>
        <v>24.4</v>
      </c>
      <c r="D15" s="11">
        <f>[11]Julho!$C$7</f>
        <v>24</v>
      </c>
      <c r="E15" s="11">
        <f>[11]Julho!$C$8</f>
        <v>17.399999999999999</v>
      </c>
      <c r="F15" s="11">
        <f>[11]Julho!$C$9</f>
        <v>17.8</v>
      </c>
      <c r="G15" s="11">
        <f>[11]Julho!$C$10</f>
        <v>15.6</v>
      </c>
      <c r="H15" s="11">
        <f>[11]Julho!$C$11</f>
        <v>19.7</v>
      </c>
      <c r="I15" s="11">
        <f>[11]Julho!$C$12</f>
        <v>22.2</v>
      </c>
      <c r="J15" s="11">
        <f>[11]Julho!$C$13</f>
        <v>26.6</v>
      </c>
      <c r="K15" s="11">
        <f>[11]Julho!$C$14</f>
        <v>29.3</v>
      </c>
      <c r="L15" s="11">
        <f>[11]Julho!$C$15</f>
        <v>29.6</v>
      </c>
      <c r="M15" s="11">
        <f>[11]Julho!$C$16</f>
        <v>29.7</v>
      </c>
      <c r="N15" s="11">
        <f>[11]Julho!$C$17</f>
        <v>31</v>
      </c>
      <c r="O15" s="11">
        <f>[11]Julho!$C$18</f>
        <v>32.1</v>
      </c>
      <c r="P15" s="11">
        <f>[11]Julho!$C$19</f>
        <v>20.100000000000001</v>
      </c>
      <c r="Q15" s="11">
        <f>[11]Julho!$C$20</f>
        <v>22.8</v>
      </c>
      <c r="R15" s="11">
        <f>[11]Julho!$C$21</f>
        <v>22.3</v>
      </c>
      <c r="S15" s="11">
        <f>[11]Julho!$C$22</f>
        <v>20.9</v>
      </c>
      <c r="T15" s="11">
        <f>[11]Julho!$C$23</f>
        <v>23</v>
      </c>
      <c r="U15" s="11">
        <f>[11]Julho!$C$24</f>
        <v>30.1</v>
      </c>
      <c r="V15" s="11">
        <f>[11]Julho!$C$25</f>
        <v>30.2</v>
      </c>
      <c r="W15" s="11">
        <f>[11]Julho!$C$26</f>
        <v>29.7</v>
      </c>
      <c r="X15" s="11">
        <f>[11]Julho!$C$27</f>
        <v>32.5</v>
      </c>
      <c r="Y15" s="11">
        <f>[11]Julho!$C$28</f>
        <v>22.7</v>
      </c>
      <c r="Z15" s="11">
        <f>[11]Julho!$C$29</f>
        <v>23.8</v>
      </c>
      <c r="AA15" s="11">
        <f>[11]Julho!$C$30</f>
        <v>16.600000000000001</v>
      </c>
      <c r="AB15" s="11">
        <f>[11]Julho!$C$31</f>
        <v>21.9</v>
      </c>
      <c r="AC15" s="11">
        <f>[11]Julho!$C$32</f>
        <v>28.3</v>
      </c>
      <c r="AD15" s="11">
        <f>[11]Julho!$C$33</f>
        <v>29.7</v>
      </c>
      <c r="AE15" s="11">
        <f>[11]Julho!$C$34</f>
        <v>31.3</v>
      </c>
      <c r="AF15" s="108">
        <f>[11]Julho!$C$35</f>
        <v>30.5</v>
      </c>
      <c r="AG15" s="119">
        <f t="shared" ref="AG15" si="11">MAX(B15:AF15)</f>
        <v>32.5</v>
      </c>
      <c r="AH15" s="83">
        <f t="shared" ref="AH15" si="12">AVERAGE(B15:AF15)</f>
        <v>25.261290322580646</v>
      </c>
    </row>
    <row r="16" spans="1:36" x14ac:dyDescent="0.2">
      <c r="A16" s="53" t="s">
        <v>168</v>
      </c>
      <c r="B16" s="11" t="str">
        <f>[12]Julho!$C$5</f>
        <v>*</v>
      </c>
      <c r="C16" s="11" t="str">
        <f>[12]Julho!$C$6</f>
        <v>*</v>
      </c>
      <c r="D16" s="11" t="str">
        <f>[12]Julho!$C$7</f>
        <v>*</v>
      </c>
      <c r="E16" s="11" t="str">
        <f>[12]Julho!$C$8</f>
        <v>*</v>
      </c>
      <c r="F16" s="11" t="str">
        <f>[12]Julho!$C$9</f>
        <v>*</v>
      </c>
      <c r="G16" s="11" t="str">
        <f>[12]Julho!$C$10</f>
        <v>*</v>
      </c>
      <c r="H16" s="11" t="str">
        <f>[12]Julho!$C$11</f>
        <v>*</v>
      </c>
      <c r="I16" s="11" t="str">
        <f>[12]Julho!$C$12</f>
        <v>*</v>
      </c>
      <c r="J16" s="11" t="str">
        <f>[12]Julho!$C$13</f>
        <v>*</v>
      </c>
      <c r="K16" s="11" t="str">
        <f>[12]Julho!$C$14</f>
        <v>*</v>
      </c>
      <c r="L16" s="11" t="str">
        <f>[12]Julho!$C$15</f>
        <v>*</v>
      </c>
      <c r="M16" s="11" t="str">
        <f>[12]Julho!$C$16</f>
        <v>*</v>
      </c>
      <c r="N16" s="11" t="str">
        <f>[12]Julho!$C$17</f>
        <v>*</v>
      </c>
      <c r="O16" s="11" t="str">
        <f>[12]Julho!$C$18</f>
        <v>*</v>
      </c>
      <c r="P16" s="11" t="str">
        <f>[12]Julho!$C$19</f>
        <v>*</v>
      </c>
      <c r="Q16" s="11" t="str">
        <f>[12]Julho!$C$20</f>
        <v>*</v>
      </c>
      <c r="R16" s="11" t="str">
        <f>[12]Julho!$C$21</f>
        <v>*</v>
      </c>
      <c r="S16" s="11" t="str">
        <f>[12]Julho!$C$22</f>
        <v>*</v>
      </c>
      <c r="T16" s="11" t="str">
        <f>[12]Julho!$C$23</f>
        <v>*</v>
      </c>
      <c r="U16" s="11" t="str">
        <f>[12]Julho!$C$24</f>
        <v>*</v>
      </c>
      <c r="V16" s="11" t="str">
        <f>[12]Julho!$C$25</f>
        <v>*</v>
      </c>
      <c r="W16" s="11" t="str">
        <f>[12]Julho!$C$26</f>
        <v>*</v>
      </c>
      <c r="X16" s="11" t="str">
        <f>[12]Julho!$C$27</f>
        <v>*</v>
      </c>
      <c r="Y16" s="11" t="str">
        <f>[12]Julho!$C$28</f>
        <v>*</v>
      </c>
      <c r="Z16" s="11" t="str">
        <f>[12]Julho!$C$29</f>
        <v>*</v>
      </c>
      <c r="AA16" s="11" t="str">
        <f>[12]Julho!$C$30</f>
        <v>*</v>
      </c>
      <c r="AB16" s="11" t="str">
        <f>[12]Julho!$C$31</f>
        <v>*</v>
      </c>
      <c r="AC16" s="11" t="str">
        <f>[12]Julho!$C$32</f>
        <v>*</v>
      </c>
      <c r="AD16" s="11" t="str">
        <f>[12]Julho!$C$33</f>
        <v>*</v>
      </c>
      <c r="AE16" s="11" t="str">
        <f>[12]Julho!$C$34</f>
        <v>*</v>
      </c>
      <c r="AF16" s="108" t="str">
        <f>[12]Julho!$C$35</f>
        <v>*</v>
      </c>
      <c r="AG16" s="119" t="s">
        <v>224</v>
      </c>
      <c r="AH16" s="83" t="s">
        <v>224</v>
      </c>
      <c r="AJ16" s="12" t="s">
        <v>47</v>
      </c>
    </row>
    <row r="17" spans="1:39" x14ac:dyDescent="0.2">
      <c r="A17" s="53" t="s">
        <v>2</v>
      </c>
      <c r="B17" s="11">
        <f>[13]Julho!$C$5</f>
        <v>30.7</v>
      </c>
      <c r="C17" s="11">
        <f>[13]Julho!$C$6</f>
        <v>28.9</v>
      </c>
      <c r="D17" s="11">
        <f>[13]Julho!$C$7</f>
        <v>29.1</v>
      </c>
      <c r="E17" s="11">
        <f>[13]Julho!$C$8</f>
        <v>19.600000000000001</v>
      </c>
      <c r="F17" s="11">
        <f>[13]Julho!$C$9</f>
        <v>19</v>
      </c>
      <c r="G17" s="11">
        <f>[13]Julho!$C$10</f>
        <v>16</v>
      </c>
      <c r="H17" s="11">
        <f>[13]Julho!$C$11</f>
        <v>20.6</v>
      </c>
      <c r="I17" s="11">
        <f>[13]Julho!$C$12</f>
        <v>25.9</v>
      </c>
      <c r="J17" s="11">
        <f>[13]Julho!$C$13</f>
        <v>29.1</v>
      </c>
      <c r="K17" s="11">
        <f>[13]Julho!$C$14</f>
        <v>29.4</v>
      </c>
      <c r="L17" s="11">
        <f>[13]Julho!$C$15</f>
        <v>29.4</v>
      </c>
      <c r="M17" s="11">
        <f>[13]Julho!$C$16</f>
        <v>29.4</v>
      </c>
      <c r="N17" s="11">
        <f>[13]Julho!$C$17</f>
        <v>30.5</v>
      </c>
      <c r="O17" s="11">
        <f>[13]Julho!$C$18</f>
        <v>31.5</v>
      </c>
      <c r="P17" s="11">
        <f>[13]Julho!$C$19</f>
        <v>30.4</v>
      </c>
      <c r="Q17" s="11">
        <f>[13]Julho!$C$20</f>
        <v>21</v>
      </c>
      <c r="R17" s="11">
        <f>[13]Julho!$C$21</f>
        <v>25.9</v>
      </c>
      <c r="S17" s="11">
        <f>[13]Julho!$C$22</f>
        <v>27.8</v>
      </c>
      <c r="T17" s="11">
        <f>[13]Julho!$C$23</f>
        <v>30.8</v>
      </c>
      <c r="U17" s="11">
        <f>[13]Julho!$C$24</f>
        <v>31.6</v>
      </c>
      <c r="V17" s="11">
        <f>[13]Julho!$C$25</f>
        <v>29.1</v>
      </c>
      <c r="W17" s="11">
        <f>[13]Julho!$C$26</f>
        <v>29.6</v>
      </c>
      <c r="X17" s="11">
        <f>[13]Julho!$C$27</f>
        <v>31.6</v>
      </c>
      <c r="Y17" s="11">
        <f>[13]Julho!$C$28</f>
        <v>28.2</v>
      </c>
      <c r="Z17" s="11">
        <f>[13]Julho!$C$29</f>
        <v>21.8</v>
      </c>
      <c r="AA17" s="11">
        <f>[13]Julho!$C$30</f>
        <v>25.7</v>
      </c>
      <c r="AB17" s="11">
        <f>[13]Julho!$C$31</f>
        <v>27.3</v>
      </c>
      <c r="AC17" s="11">
        <f>[13]Julho!$C$32</f>
        <v>29.6</v>
      </c>
      <c r="AD17" s="11">
        <f>[13]Julho!$C$33</f>
        <v>30</v>
      </c>
      <c r="AE17" s="11">
        <f>[13]Julho!$C$34</f>
        <v>31.1</v>
      </c>
      <c r="AF17" s="108">
        <f>[13]Julho!$C$35</f>
        <v>30.8</v>
      </c>
      <c r="AG17" s="119">
        <f t="shared" ref="AG17:AG23" si="13">MAX(B17:AF17)</f>
        <v>31.6</v>
      </c>
      <c r="AH17" s="83">
        <f t="shared" ref="AH17:AH23" si="14">AVERAGE(B17:AF17)</f>
        <v>27.464516129032258</v>
      </c>
      <c r="AJ17" s="12" t="s">
        <v>47</v>
      </c>
    </row>
    <row r="18" spans="1:39" x14ac:dyDescent="0.2">
      <c r="A18" s="53" t="s">
        <v>3</v>
      </c>
      <c r="B18" s="11">
        <f>[14]Julho!$C$5</f>
        <v>32</v>
      </c>
      <c r="C18" s="11">
        <f>[14]Julho!$C$6</f>
        <v>32.5</v>
      </c>
      <c r="D18" s="11">
        <f>[14]Julho!$C$7</f>
        <v>31.9</v>
      </c>
      <c r="E18" s="11">
        <f>[14]Julho!$C$8</f>
        <v>24.8</v>
      </c>
      <c r="F18" s="11">
        <f>[14]Julho!$C$9</f>
        <v>21.9</v>
      </c>
      <c r="G18" s="11">
        <f>[14]Julho!$C$10</f>
        <v>20.3</v>
      </c>
      <c r="H18" s="11">
        <f>[14]Julho!$C$11</f>
        <v>21.6</v>
      </c>
      <c r="I18" s="11">
        <f>[14]Julho!$C$12</f>
        <v>26.5</v>
      </c>
      <c r="J18" s="11">
        <f>[14]Julho!$C$13</f>
        <v>30.5</v>
      </c>
      <c r="K18" s="11">
        <f>[14]Julho!$C$14</f>
        <v>30.4</v>
      </c>
      <c r="L18" s="11">
        <f>[14]Julho!$C$15</f>
        <v>29.3</v>
      </c>
      <c r="M18" s="11">
        <f>[14]Julho!$C$16</f>
        <v>31.8</v>
      </c>
      <c r="N18" s="11">
        <f>[14]Julho!$C$17</f>
        <v>32</v>
      </c>
      <c r="O18" s="11">
        <f>[14]Julho!$C$18</f>
        <v>33</v>
      </c>
      <c r="P18" s="11">
        <f>[14]Julho!$C$19</f>
        <v>33.9</v>
      </c>
      <c r="Q18" s="11">
        <f>[14]Julho!$C$20</f>
        <v>27.7</v>
      </c>
      <c r="R18" s="11">
        <f>[14]Julho!$C$21</f>
        <v>26.8</v>
      </c>
      <c r="S18" s="11">
        <f>[14]Julho!$C$22</f>
        <v>28.8</v>
      </c>
      <c r="T18" s="11">
        <f>[14]Julho!$C$23</f>
        <v>30.7</v>
      </c>
      <c r="U18" s="11">
        <f>[14]Julho!$C$24</f>
        <v>29.5</v>
      </c>
      <c r="V18" s="11">
        <f>[14]Julho!$C$25</f>
        <v>30.5</v>
      </c>
      <c r="W18" s="11">
        <f>[14]Julho!$C$26</f>
        <v>30.3</v>
      </c>
      <c r="X18" s="11">
        <f>[14]Julho!$C$27</f>
        <v>30.8</v>
      </c>
      <c r="Y18" s="11">
        <f>[14]Julho!$C$28</f>
        <v>31.7</v>
      </c>
      <c r="Z18" s="11">
        <f>[14]Julho!$C$29</f>
        <v>31.5</v>
      </c>
      <c r="AA18" s="11">
        <f>[14]Julho!$C$30</f>
        <v>31.7</v>
      </c>
      <c r="AB18" s="11">
        <f>[14]Julho!$C$31</f>
        <v>30.7</v>
      </c>
      <c r="AC18" s="11">
        <f>[14]Julho!$C$32</f>
        <v>30</v>
      </c>
      <c r="AD18" s="11">
        <f>[14]Julho!$C$33</f>
        <v>31.7</v>
      </c>
      <c r="AE18" s="11">
        <f>[14]Julho!$C$34</f>
        <v>33.4</v>
      </c>
      <c r="AF18" s="108">
        <f>[14]Julho!$C$35</f>
        <v>31.9</v>
      </c>
      <c r="AG18" s="119">
        <f t="shared" si="13"/>
        <v>33.9</v>
      </c>
      <c r="AH18" s="83">
        <f t="shared" si="14"/>
        <v>29.680645161290322</v>
      </c>
      <c r="AI18" s="12" t="s">
        <v>47</v>
      </c>
      <c r="AJ18" s="12" t="s">
        <v>47</v>
      </c>
    </row>
    <row r="19" spans="1:39" x14ac:dyDescent="0.2">
      <c r="A19" s="53" t="s">
        <v>4</v>
      </c>
      <c r="B19" s="11">
        <f>[15]Julho!$C$5</f>
        <v>30.6</v>
      </c>
      <c r="C19" s="11">
        <f>[15]Julho!$C$6</f>
        <v>30.2</v>
      </c>
      <c r="D19" s="11">
        <f>[15]Julho!$C$7</f>
        <v>29.1</v>
      </c>
      <c r="E19" s="11">
        <f>[15]Julho!$C$8</f>
        <v>26.5</v>
      </c>
      <c r="F19" s="11">
        <f>[15]Julho!$C$9</f>
        <v>21.9</v>
      </c>
      <c r="G19" s="11">
        <f>[15]Julho!$C$10</f>
        <v>17.7</v>
      </c>
      <c r="H19" s="11">
        <f>[15]Julho!$C$11</f>
        <v>20.3</v>
      </c>
      <c r="I19" s="11">
        <f>[15]Julho!$C$12</f>
        <v>26.1</v>
      </c>
      <c r="J19" s="11">
        <f>[15]Julho!$C$13</f>
        <v>29.7</v>
      </c>
      <c r="K19" s="11">
        <f>[15]Julho!$C$14</f>
        <v>28.6</v>
      </c>
      <c r="L19" s="11">
        <f>[15]Julho!$C$15</f>
        <v>27.8</v>
      </c>
      <c r="M19" s="11">
        <f>[15]Julho!$C$16</f>
        <v>29.9</v>
      </c>
      <c r="N19" s="11">
        <f>[15]Julho!$C$17</f>
        <v>30.3</v>
      </c>
      <c r="O19" s="11">
        <f>[15]Julho!$C$18</f>
        <v>30.2</v>
      </c>
      <c r="P19" s="11">
        <f>[15]Julho!$C$19</f>
        <v>32.5</v>
      </c>
      <c r="Q19" s="11">
        <f>[15]Julho!$C$20</f>
        <v>24.4</v>
      </c>
      <c r="R19" s="11">
        <f>[15]Julho!$C$21</f>
        <v>26.2</v>
      </c>
      <c r="S19" s="11">
        <f>[15]Julho!$C$22</f>
        <v>28.7</v>
      </c>
      <c r="T19" s="11">
        <f>[15]Julho!$C$23</f>
        <v>30.7</v>
      </c>
      <c r="U19" s="11">
        <f>[15]Julho!$C$24</f>
        <v>28.4</v>
      </c>
      <c r="V19" s="11">
        <f>[15]Julho!$C$25</f>
        <v>27.8</v>
      </c>
      <c r="W19" s="11">
        <f>[15]Julho!$C$26</f>
        <v>28.2</v>
      </c>
      <c r="X19" s="11">
        <f>[15]Julho!$C$27</f>
        <v>28.4</v>
      </c>
      <c r="Y19" s="11">
        <f>[15]Julho!$C$28</f>
        <v>29.3</v>
      </c>
      <c r="Z19" s="11">
        <f>[15]Julho!$C$29</f>
        <v>29.1</v>
      </c>
      <c r="AA19" s="11">
        <f>[15]Julho!$C$30</f>
        <v>29.4</v>
      </c>
      <c r="AB19" s="11">
        <f>[15]Julho!$C$31</f>
        <v>28.4</v>
      </c>
      <c r="AC19" s="11">
        <f>[15]Julho!$C$32</f>
        <v>27.3</v>
      </c>
      <c r="AD19" s="11">
        <f>[15]Julho!$C$33</f>
        <v>29.6</v>
      </c>
      <c r="AE19" s="11">
        <f>[15]Julho!$C$34</f>
        <v>31.3</v>
      </c>
      <c r="AF19" s="108">
        <f>[15]Julho!$C$35</f>
        <v>29.5</v>
      </c>
      <c r="AG19" s="119">
        <f t="shared" si="13"/>
        <v>32.5</v>
      </c>
      <c r="AH19" s="83">
        <f t="shared" si="14"/>
        <v>28.003225806451606</v>
      </c>
    </row>
    <row r="20" spans="1:39" x14ac:dyDescent="0.2">
      <c r="A20" s="53" t="s">
        <v>5</v>
      </c>
      <c r="B20" s="11">
        <f>[16]Julho!$C$5</f>
        <v>28</v>
      </c>
      <c r="C20" s="11">
        <f>[16]Julho!$C$6</f>
        <v>24.3</v>
      </c>
      <c r="D20" s="11">
        <f>[16]Julho!$C$7</f>
        <v>24.9</v>
      </c>
      <c r="E20" s="11">
        <f>[16]Julho!$C$8</f>
        <v>19.100000000000001</v>
      </c>
      <c r="F20" s="11">
        <f>[16]Julho!$C$9</f>
        <v>18.600000000000001</v>
      </c>
      <c r="G20" s="11">
        <f>[16]Julho!$C$10</f>
        <v>19.899999999999999</v>
      </c>
      <c r="H20" s="11">
        <f>[16]Julho!$C$11</f>
        <v>20.8</v>
      </c>
      <c r="I20" s="11">
        <f>[16]Julho!$C$12</f>
        <v>24.3</v>
      </c>
      <c r="J20" s="11">
        <f>[16]Julho!$C$13</f>
        <v>27.4</v>
      </c>
      <c r="K20" s="11">
        <f>[16]Julho!$C$14</f>
        <v>29.1</v>
      </c>
      <c r="L20" s="11">
        <f>[16]Julho!$C$15</f>
        <v>29.3</v>
      </c>
      <c r="M20" s="11">
        <f>[16]Julho!$C$16</f>
        <v>30.9</v>
      </c>
      <c r="N20" s="11">
        <f>[16]Julho!$C$17</f>
        <v>31</v>
      </c>
      <c r="O20" s="11">
        <f>[16]Julho!$C$18</f>
        <v>30.7</v>
      </c>
      <c r="P20" s="11">
        <f>[16]Julho!$C$19</f>
        <v>31</v>
      </c>
      <c r="Q20" s="11">
        <f>[16]Julho!$C$20</f>
        <v>24.9</v>
      </c>
      <c r="R20" s="11">
        <f>[16]Julho!$C$21</f>
        <v>27.6</v>
      </c>
      <c r="S20" s="11">
        <f>[16]Julho!$C$22</f>
        <v>27.1</v>
      </c>
      <c r="T20" s="11">
        <f>[16]Julho!$C$23</f>
        <v>27.7</v>
      </c>
      <c r="U20" s="11">
        <f>[16]Julho!$C$24</f>
        <v>29.6</v>
      </c>
      <c r="V20" s="11">
        <f>[16]Julho!$C$25</f>
        <v>30.8</v>
      </c>
      <c r="W20" s="11">
        <f>[16]Julho!$C$26</f>
        <v>31.1</v>
      </c>
      <c r="X20" s="11">
        <f>[16]Julho!$C$27</f>
        <v>31.7</v>
      </c>
      <c r="Y20" s="11">
        <f>[16]Julho!$C$28</f>
        <v>29.2</v>
      </c>
      <c r="Z20" s="11">
        <f>[16]Julho!$C$29</f>
        <v>20.2</v>
      </c>
      <c r="AA20" s="11">
        <f>[16]Julho!$C$30</f>
        <v>20</v>
      </c>
      <c r="AB20" s="11">
        <f>[16]Julho!$C$31</f>
        <v>24.6</v>
      </c>
      <c r="AC20" s="11">
        <f>[16]Julho!$C$32</f>
        <v>26.9</v>
      </c>
      <c r="AD20" s="11">
        <f>[16]Julho!$C$33</f>
        <v>31.1</v>
      </c>
      <c r="AE20" s="11">
        <f>[16]Julho!$C$34</f>
        <v>33.5</v>
      </c>
      <c r="AF20" s="108">
        <f>[16]Julho!$C$35</f>
        <v>32.5</v>
      </c>
      <c r="AG20" s="119">
        <f t="shared" si="13"/>
        <v>33.5</v>
      </c>
      <c r="AH20" s="83">
        <f t="shared" si="14"/>
        <v>27.025806451612905</v>
      </c>
      <c r="AI20" s="12" t="s">
        <v>47</v>
      </c>
      <c r="AJ20" t="s">
        <v>47</v>
      </c>
      <c r="AL20" t="s">
        <v>47</v>
      </c>
    </row>
    <row r="21" spans="1:39" x14ac:dyDescent="0.2">
      <c r="A21" s="53" t="s">
        <v>43</v>
      </c>
      <c r="B21" s="11">
        <f>[17]Julho!$C$5</f>
        <v>31</v>
      </c>
      <c r="C21" s="11">
        <f>[17]Julho!$C$6</f>
        <v>31</v>
      </c>
      <c r="D21" s="11">
        <f>[17]Julho!$C$7</f>
        <v>29.6</v>
      </c>
      <c r="E21" s="11">
        <f>[17]Julho!$C$8</f>
        <v>28.7</v>
      </c>
      <c r="F21" s="11">
        <f>[17]Julho!$C$9</f>
        <v>21.6</v>
      </c>
      <c r="G21" s="11">
        <f>[17]Julho!$C$10</f>
        <v>19.600000000000001</v>
      </c>
      <c r="H21" s="11">
        <f>[17]Julho!$C$11</f>
        <v>23.2</v>
      </c>
      <c r="I21" s="11">
        <f>[17]Julho!$C$12</f>
        <v>28.3</v>
      </c>
      <c r="J21" s="11">
        <f>[17]Julho!$C$13</f>
        <v>30.7</v>
      </c>
      <c r="K21" s="11">
        <f>[17]Julho!$C$14</f>
        <v>30.7</v>
      </c>
      <c r="L21" s="11">
        <f>[17]Julho!$C$15</f>
        <v>30</v>
      </c>
      <c r="M21" s="11">
        <f>[17]Julho!$C$16</f>
        <v>30.2</v>
      </c>
      <c r="N21" s="11">
        <f>[17]Julho!$C$17</f>
        <v>31.5</v>
      </c>
      <c r="O21" s="11">
        <f>[17]Julho!$C$18</f>
        <v>32.6</v>
      </c>
      <c r="P21" s="11">
        <f>[17]Julho!$C$19</f>
        <v>32.200000000000003</v>
      </c>
      <c r="Q21" s="11">
        <f>[17]Julho!$C$20</f>
        <v>28.6</v>
      </c>
      <c r="R21" s="11">
        <f>[17]Julho!$C$21</f>
        <v>29.6</v>
      </c>
      <c r="S21" s="11">
        <f>[17]Julho!$C$22</f>
        <v>31.2</v>
      </c>
      <c r="T21" s="11">
        <f>[17]Julho!$C$23</f>
        <v>32.5</v>
      </c>
      <c r="U21" s="11">
        <f>[17]Julho!$C$24</f>
        <v>30.3</v>
      </c>
      <c r="V21" s="11">
        <f>[17]Julho!$C$25</f>
        <v>28.4</v>
      </c>
      <c r="W21" s="11">
        <f>[17]Julho!$C$26</f>
        <v>30.5</v>
      </c>
      <c r="X21" s="11">
        <f>[17]Julho!$C$27</f>
        <v>30.5</v>
      </c>
      <c r="Y21" s="11">
        <f>[17]Julho!$C$28</f>
        <v>31.2</v>
      </c>
      <c r="Z21" s="11">
        <f>[17]Julho!$C$29</f>
        <v>30.7</v>
      </c>
      <c r="AA21" s="11">
        <f>[17]Julho!$C$30</f>
        <v>31.1</v>
      </c>
      <c r="AB21" s="11">
        <f>[17]Julho!$C$31</f>
        <v>30.2</v>
      </c>
      <c r="AC21" s="11">
        <f>[17]Julho!$C$32</f>
        <v>28.9</v>
      </c>
      <c r="AD21" s="11">
        <f>[17]Julho!$C$33</f>
        <v>30.9</v>
      </c>
      <c r="AE21" s="11">
        <f>[17]Julho!$C$34</f>
        <v>31.7</v>
      </c>
      <c r="AF21" s="108">
        <f>[17]Julho!$C$35</f>
        <v>31.4</v>
      </c>
      <c r="AG21" s="119">
        <f>MAX(B21:AF21)</f>
        <v>32.6</v>
      </c>
      <c r="AH21" s="83">
        <f>AVERAGE(B21:AF21)</f>
        <v>29.632258064516133</v>
      </c>
      <c r="AJ21" t="s">
        <v>227</v>
      </c>
      <c r="AL21" t="s">
        <v>47</v>
      </c>
    </row>
    <row r="22" spans="1:39" x14ac:dyDescent="0.2">
      <c r="A22" s="53" t="s">
        <v>6</v>
      </c>
      <c r="B22" s="11">
        <f>[18]Julho!$C$5</f>
        <v>34</v>
      </c>
      <c r="C22" s="11">
        <f>[18]Julho!$C$6</f>
        <v>31.4</v>
      </c>
      <c r="D22" s="11">
        <f>[18]Julho!$C$7</f>
        <v>32.299999999999997</v>
      </c>
      <c r="E22" s="11">
        <f>[18]Julho!$C$8</f>
        <v>27.5</v>
      </c>
      <c r="F22" s="11">
        <f>[18]Julho!$C$9</f>
        <v>22.3</v>
      </c>
      <c r="G22" s="11">
        <f>[18]Julho!$C$10</f>
        <v>22.3</v>
      </c>
      <c r="H22" s="11">
        <f>[18]Julho!$C$11</f>
        <v>23.6</v>
      </c>
      <c r="I22" s="11">
        <f>[18]Julho!$C$12</f>
        <v>28.7</v>
      </c>
      <c r="J22" s="11">
        <f>[18]Julho!$C$13</f>
        <v>31.8</v>
      </c>
      <c r="K22" s="11">
        <f>[18]Julho!$C$14</f>
        <v>33.1</v>
      </c>
      <c r="L22" s="11">
        <f>[18]Julho!$C$15</f>
        <v>32.6</v>
      </c>
      <c r="M22" s="11">
        <f>[18]Julho!$C$16</f>
        <v>32.9</v>
      </c>
      <c r="N22" s="11">
        <f>[18]Julho!$C$17</f>
        <v>34</v>
      </c>
      <c r="O22" s="11">
        <f>[18]Julho!$C$18</f>
        <v>33.200000000000003</v>
      </c>
      <c r="P22" s="11">
        <f>[18]Julho!$C$19</f>
        <v>34.5</v>
      </c>
      <c r="Q22" s="11">
        <f>[18]Julho!$C$20</f>
        <v>30.5</v>
      </c>
      <c r="R22" s="11">
        <f>[18]Julho!$C$21</f>
        <v>31.5</v>
      </c>
      <c r="S22" s="11">
        <f>[18]Julho!$C$22</f>
        <v>33.200000000000003</v>
      </c>
      <c r="T22" s="11">
        <f>[18]Julho!$C$23</f>
        <v>35.5</v>
      </c>
      <c r="U22" s="11">
        <f>[18]Julho!$C$24</f>
        <v>33.6</v>
      </c>
      <c r="V22" s="11">
        <f>[18]Julho!$C$25</f>
        <v>30.5</v>
      </c>
      <c r="W22" s="11">
        <f>[18]Julho!$C$26</f>
        <v>34.1</v>
      </c>
      <c r="X22" s="11">
        <f>[18]Julho!$C$27</f>
        <v>34.200000000000003</v>
      </c>
      <c r="Y22" s="11">
        <f>[18]Julho!$C$28</f>
        <v>30.5</v>
      </c>
      <c r="Z22" s="11">
        <f>[18]Julho!$C$29</f>
        <v>21.6</v>
      </c>
      <c r="AA22" s="11">
        <f>[18]Julho!$C$30</f>
        <v>26.6</v>
      </c>
      <c r="AB22" s="11">
        <f>[18]Julho!$C$31</f>
        <v>31.3</v>
      </c>
      <c r="AC22" s="11">
        <f>[18]Julho!$C$32</f>
        <v>32.4</v>
      </c>
      <c r="AD22" s="11">
        <f>[18]Julho!$C$33</f>
        <v>33.700000000000003</v>
      </c>
      <c r="AE22" s="11">
        <f>[18]Julho!$C$34</f>
        <v>34.6</v>
      </c>
      <c r="AF22" s="108">
        <f>[18]Julho!$C$35</f>
        <v>34.700000000000003</v>
      </c>
      <c r="AG22" s="119">
        <f t="shared" si="13"/>
        <v>35.5</v>
      </c>
      <c r="AH22" s="83">
        <f t="shared" si="14"/>
        <v>31.05483870967743</v>
      </c>
      <c r="AJ22" t="s">
        <v>47</v>
      </c>
    </row>
    <row r="23" spans="1:39" x14ac:dyDescent="0.2">
      <c r="A23" s="53" t="s">
        <v>7</v>
      </c>
      <c r="B23" s="11">
        <f>[19]Julho!$C$5</f>
        <v>31.2</v>
      </c>
      <c r="C23" s="11">
        <f>[19]Julho!$C$6</f>
        <v>23.8</v>
      </c>
      <c r="D23" s="11">
        <f>[19]Julho!$C$7</f>
        <v>26.8</v>
      </c>
      <c r="E23" s="11">
        <f>[19]Julho!$C$8</f>
        <v>18.3</v>
      </c>
      <c r="F23" s="11">
        <f>[19]Julho!$C$9</f>
        <v>17.3</v>
      </c>
      <c r="G23" s="11">
        <f>[19]Julho!$C$10</f>
        <v>14.9</v>
      </c>
      <c r="H23" s="11">
        <f>[19]Julho!$C$11</f>
        <v>18.7</v>
      </c>
      <c r="I23" s="11">
        <f>[19]Julho!$C$12</f>
        <v>21.9</v>
      </c>
      <c r="J23" s="11">
        <f>[19]Julho!$C$13</f>
        <v>26.6</v>
      </c>
      <c r="K23" s="11">
        <f>[19]Julho!$C$14</f>
        <v>28.7</v>
      </c>
      <c r="L23" s="11">
        <f>[19]Julho!$C$15</f>
        <v>29.3</v>
      </c>
      <c r="M23" s="11">
        <f>[19]Julho!$C$16</f>
        <v>29.6</v>
      </c>
      <c r="N23" s="11">
        <f>[19]Julho!$C$17</f>
        <v>31.1</v>
      </c>
      <c r="O23" s="11">
        <f>[19]Julho!$C$18</f>
        <v>31.8</v>
      </c>
      <c r="P23" s="11">
        <f>[19]Julho!$C$19</f>
        <v>26.4</v>
      </c>
      <c r="Q23" s="11">
        <f>[19]Julho!$C$20</f>
        <v>22.6</v>
      </c>
      <c r="R23" s="11">
        <f>[19]Julho!$C$21</f>
        <v>22.2</v>
      </c>
      <c r="S23" s="11">
        <f>[19]Julho!$C$22</f>
        <v>20.3</v>
      </c>
      <c r="T23" s="11">
        <f>[19]Julho!$C$23</f>
        <v>25.4</v>
      </c>
      <c r="U23" s="11">
        <f>[19]Julho!$C$24</f>
        <v>29.8</v>
      </c>
      <c r="V23" s="11">
        <f>[19]Julho!$C$25</f>
        <v>29.8</v>
      </c>
      <c r="W23" s="11">
        <f>[19]Julho!$C$26</f>
        <v>29</v>
      </c>
      <c r="X23" s="11">
        <f>[19]Julho!$C$27</f>
        <v>32.299999999999997</v>
      </c>
      <c r="Y23" s="11">
        <f>[19]Julho!$C$28</f>
        <v>26.7</v>
      </c>
      <c r="Z23" s="11">
        <f>[19]Julho!$C$29</f>
        <v>23.1</v>
      </c>
      <c r="AA23" s="11">
        <f>[19]Julho!$C$30</f>
        <v>18.100000000000001</v>
      </c>
      <c r="AB23" s="11">
        <f>[19]Julho!$C$31</f>
        <v>22.8</v>
      </c>
      <c r="AC23" s="11">
        <f>[19]Julho!$C$32</f>
        <v>27.3</v>
      </c>
      <c r="AD23" s="11">
        <f>[19]Julho!$C$33</f>
        <v>29.5</v>
      </c>
      <c r="AE23" s="11">
        <f>[19]Julho!$C$34</f>
        <v>31.3</v>
      </c>
      <c r="AF23" s="108">
        <f>[19]Julho!$C$35</f>
        <v>29.9</v>
      </c>
      <c r="AG23" s="119">
        <f t="shared" si="13"/>
        <v>32.299999999999997</v>
      </c>
      <c r="AH23" s="83">
        <f t="shared" si="14"/>
        <v>25.693548387096772</v>
      </c>
      <c r="AJ23" t="s">
        <v>47</v>
      </c>
      <c r="AL23" t="s">
        <v>47</v>
      </c>
    </row>
    <row r="24" spans="1:39" x14ac:dyDescent="0.2">
      <c r="A24" s="53" t="s">
        <v>169</v>
      </c>
      <c r="B24" s="11" t="str">
        <f>[20]Julho!$C$5</f>
        <v>*</v>
      </c>
      <c r="C24" s="11" t="str">
        <f>[20]Julho!$C$6</f>
        <v>*</v>
      </c>
      <c r="D24" s="11" t="str">
        <f>[20]Julho!$C$7</f>
        <v>*</v>
      </c>
      <c r="E24" s="11" t="str">
        <f>[20]Julho!$C$8</f>
        <v>*</v>
      </c>
      <c r="F24" s="11" t="str">
        <f>[20]Julho!$C$9</f>
        <v>*</v>
      </c>
      <c r="G24" s="11" t="str">
        <f>[20]Julho!$C$10</f>
        <v>*</v>
      </c>
      <c r="H24" s="11" t="str">
        <f>[20]Julho!$C$11</f>
        <v>*</v>
      </c>
      <c r="I24" s="11" t="str">
        <f>[20]Julho!$C$12</f>
        <v>*</v>
      </c>
      <c r="J24" s="11" t="str">
        <f>[20]Julho!$C$13</f>
        <v>*</v>
      </c>
      <c r="K24" s="11" t="str">
        <f>[20]Julho!$C$14</f>
        <v>*</v>
      </c>
      <c r="L24" s="11" t="str">
        <f>[20]Julho!$C$15</f>
        <v>*</v>
      </c>
      <c r="M24" s="11" t="str">
        <f>[20]Julho!$C$16</f>
        <v>*</v>
      </c>
      <c r="N24" s="11" t="str">
        <f>[20]Julho!$C$17</f>
        <v>*</v>
      </c>
      <c r="O24" s="11" t="str">
        <f>[20]Julho!$C$18</f>
        <v>*</v>
      </c>
      <c r="P24" s="11" t="str">
        <f>[20]Julho!$C$19</f>
        <v>*</v>
      </c>
      <c r="Q24" s="11" t="str">
        <f>[20]Julho!$C$20</f>
        <v>*</v>
      </c>
      <c r="R24" s="11" t="str">
        <f>[20]Julho!$C$21</f>
        <v>*</v>
      </c>
      <c r="S24" s="11" t="str">
        <f>[20]Julho!$C$22</f>
        <v>*</v>
      </c>
      <c r="T24" s="11" t="str">
        <f>[20]Julho!$C$23</f>
        <v>*</v>
      </c>
      <c r="U24" s="11" t="str">
        <f>[20]Julho!$C$24</f>
        <v>*</v>
      </c>
      <c r="V24" s="11" t="str">
        <f>[20]Julho!$C$25</f>
        <v>*</v>
      </c>
      <c r="W24" s="11" t="str">
        <f>[20]Julho!$C$26</f>
        <v>*</v>
      </c>
      <c r="X24" s="11" t="str">
        <f>[20]Julho!$C$27</f>
        <v>*</v>
      </c>
      <c r="Y24" s="11" t="str">
        <f>[20]Julho!$C$28</f>
        <v>*</v>
      </c>
      <c r="Z24" s="11" t="str">
        <f>[20]Julho!$C$29</f>
        <v>*</v>
      </c>
      <c r="AA24" s="11" t="str">
        <f>[20]Julho!$C$30</f>
        <v>*</v>
      </c>
      <c r="AB24" s="11" t="str">
        <f>[20]Julho!$C$31</f>
        <v>*</v>
      </c>
      <c r="AC24" s="11" t="str">
        <f>[20]Julho!$C$32</f>
        <v>*</v>
      </c>
      <c r="AD24" s="11" t="str">
        <f>[20]Julho!$C$33</f>
        <v>*</v>
      </c>
      <c r="AE24" s="11" t="str">
        <f>[20]Julho!$C$34</f>
        <v>*</v>
      </c>
      <c r="AF24" s="108" t="str">
        <f>[20]Julho!$C$35</f>
        <v>*</v>
      </c>
      <c r="AG24" s="119" t="s">
        <v>224</v>
      </c>
      <c r="AH24" s="83" t="s">
        <v>224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3" t="s">
        <v>170</v>
      </c>
      <c r="B25" s="11">
        <f>[21]Julho!$C$5</f>
        <v>22.8</v>
      </c>
      <c r="C25" s="11">
        <f>[21]Julho!$C$6</f>
        <v>25.7</v>
      </c>
      <c r="D25" s="11">
        <f>[21]Julho!$C$7</f>
        <v>19.8</v>
      </c>
      <c r="E25" s="11">
        <f>[21]Julho!$C$8</f>
        <v>22.4</v>
      </c>
      <c r="F25" s="11">
        <f>[21]Julho!$C$9</f>
        <v>17.399999999999999</v>
      </c>
      <c r="G25" s="11">
        <f>[21]Julho!$C$10</f>
        <v>15.2</v>
      </c>
      <c r="H25" s="11">
        <f>[21]Julho!$C$11</f>
        <v>20.3</v>
      </c>
      <c r="I25" s="11">
        <f>[21]Julho!$C$12</f>
        <v>22.4</v>
      </c>
      <c r="J25" s="11">
        <f>[21]Julho!$C$13</f>
        <v>26.8</v>
      </c>
      <c r="K25" s="11">
        <f>[21]Julho!$C$14</f>
        <v>28.7</v>
      </c>
      <c r="L25" s="11">
        <f>[21]Julho!$C$15</f>
        <v>30.3</v>
      </c>
      <c r="M25" s="11">
        <f>[21]Julho!$C$16</f>
        <v>30.4</v>
      </c>
      <c r="N25" s="11">
        <f>[21]Julho!$C$17</f>
        <v>32.1</v>
      </c>
      <c r="O25" s="11">
        <f>[21]Julho!$C$18</f>
        <v>34.299999999999997</v>
      </c>
      <c r="P25" s="11">
        <f>[21]Julho!$C$19</f>
        <v>25</v>
      </c>
      <c r="Q25" s="11">
        <f>[21]Julho!$C$20</f>
        <v>21.3</v>
      </c>
      <c r="R25" s="11">
        <f>[21]Julho!$C$21</f>
        <v>21.9</v>
      </c>
      <c r="S25" s="11">
        <f>[21]Julho!$C$22</f>
        <v>19.7</v>
      </c>
      <c r="T25" s="11">
        <f>[21]Julho!$C$23</f>
        <v>20.3</v>
      </c>
      <c r="U25" s="11">
        <f>[21]Julho!$C$24</f>
        <v>30.3</v>
      </c>
      <c r="V25" s="11">
        <f>[21]Julho!$C$25</f>
        <v>30.8</v>
      </c>
      <c r="W25" s="11">
        <f>[21]Julho!$C$26</f>
        <v>32</v>
      </c>
      <c r="X25" s="11">
        <f>[21]Julho!$C$27</f>
        <v>33.799999999999997</v>
      </c>
      <c r="Y25" s="11">
        <f>[21]Julho!$C$28</f>
        <v>24.6</v>
      </c>
      <c r="Z25" s="11">
        <f>[21]Julho!$C$29</f>
        <v>22.4</v>
      </c>
      <c r="AA25" s="11">
        <f>[21]Julho!$C$30</f>
        <v>16.3</v>
      </c>
      <c r="AB25" s="11">
        <f>[21]Julho!$C$31</f>
        <v>18.8</v>
      </c>
      <c r="AC25" s="11">
        <f>[21]Julho!$C$32</f>
        <v>27.7</v>
      </c>
      <c r="AD25" s="11">
        <f>[21]Julho!$C$33</f>
        <v>31</v>
      </c>
      <c r="AE25" s="11">
        <f>[21]Julho!$C$34</f>
        <v>30.3</v>
      </c>
      <c r="AF25" s="108">
        <f>[21]Julho!$C$35</f>
        <v>31.2</v>
      </c>
      <c r="AG25" s="119">
        <f t="shared" ref="AG25:AG26" si="15">MAX(B25:AF25)</f>
        <v>34.299999999999997</v>
      </c>
      <c r="AH25" s="83">
        <f t="shared" ref="AH25:AH26" si="16">AVERAGE(B25:AF25)</f>
        <v>25.354838709677416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3" t="s">
        <v>171</v>
      </c>
      <c r="B26" s="11">
        <f>[22]Julho!$C$5</f>
        <v>33</v>
      </c>
      <c r="C26" s="11">
        <f>[22]Julho!$C$6</f>
        <v>24.7</v>
      </c>
      <c r="D26" s="11">
        <f>[22]Julho!$C$7</f>
        <v>29.4</v>
      </c>
      <c r="E26" s="11">
        <f>[22]Julho!$C$8</f>
        <v>18.3</v>
      </c>
      <c r="F26" s="11">
        <f>[22]Julho!$C$9</f>
        <v>18.899999999999999</v>
      </c>
      <c r="G26" s="11">
        <f>[22]Julho!$C$10</f>
        <v>15.9</v>
      </c>
      <c r="H26" s="11">
        <f>[22]Julho!$C$11</f>
        <v>19.600000000000001</v>
      </c>
      <c r="I26" s="11">
        <f>[22]Julho!$C$12</f>
        <v>22.8</v>
      </c>
      <c r="J26" s="11">
        <f>[22]Julho!$C$13</f>
        <v>27.5</v>
      </c>
      <c r="K26" s="11">
        <f>[22]Julho!$C$14</f>
        <v>30</v>
      </c>
      <c r="L26" s="11">
        <f>[22]Julho!$C$15</f>
        <v>30.5</v>
      </c>
      <c r="M26" s="11">
        <f>[22]Julho!$C$16</f>
        <v>30.6</v>
      </c>
      <c r="N26" s="11">
        <f>[22]Julho!$C$17</f>
        <v>31.9</v>
      </c>
      <c r="O26" s="11">
        <f>[22]Julho!$C$18</f>
        <v>32.700000000000003</v>
      </c>
      <c r="P26" s="11">
        <f>[22]Julho!$C$19</f>
        <v>22.5</v>
      </c>
      <c r="Q26" s="11">
        <f>[22]Julho!$C$20</f>
        <v>24.2</v>
      </c>
      <c r="R26" s="11">
        <f>[22]Julho!$C$21</f>
        <v>23.7</v>
      </c>
      <c r="S26" s="11">
        <f>[22]Julho!$C$22</f>
        <v>21.6</v>
      </c>
      <c r="T26" s="11">
        <f>[22]Julho!$C$23</f>
        <v>26.8</v>
      </c>
      <c r="U26" s="11">
        <f>[22]Julho!$C$24</f>
        <v>31</v>
      </c>
      <c r="V26" s="11">
        <f>[22]Julho!$C$25</f>
        <v>31.4</v>
      </c>
      <c r="W26" s="11">
        <f>[22]Julho!$C$26</f>
        <v>30</v>
      </c>
      <c r="X26" s="11">
        <f>[22]Julho!$C$27</f>
        <v>33.200000000000003</v>
      </c>
      <c r="Y26" s="11">
        <f>[22]Julho!$C$28</f>
        <v>26.7</v>
      </c>
      <c r="Z26" s="11">
        <f>[22]Julho!$C$29</f>
        <v>23.9</v>
      </c>
      <c r="AA26" s="11">
        <f>[22]Julho!$C$30</f>
        <v>21.5</v>
      </c>
      <c r="AB26" s="11">
        <f>[22]Julho!$C$31</f>
        <v>24.3</v>
      </c>
      <c r="AC26" s="11">
        <f>[22]Julho!$C$32</f>
        <v>28.5</v>
      </c>
      <c r="AD26" s="11">
        <f>[22]Julho!$C$33</f>
        <v>30.6</v>
      </c>
      <c r="AE26" s="11">
        <f>[22]Julho!$C$34</f>
        <v>32.4</v>
      </c>
      <c r="AF26" s="108">
        <f>[22]Julho!$C$35</f>
        <v>31.4</v>
      </c>
      <c r="AG26" s="119">
        <f t="shared" si="15"/>
        <v>33.200000000000003</v>
      </c>
      <c r="AH26" s="83">
        <f t="shared" si="16"/>
        <v>26.758064516129032</v>
      </c>
      <c r="AJ26" t="s">
        <v>47</v>
      </c>
      <c r="AL26" t="s">
        <v>47</v>
      </c>
      <c r="AM26" t="s">
        <v>47</v>
      </c>
    </row>
    <row r="27" spans="1:39" x14ac:dyDescent="0.2">
      <c r="A27" s="53" t="s">
        <v>8</v>
      </c>
      <c r="B27" s="11">
        <f>[23]Julho!$C$5</f>
        <v>24.7</v>
      </c>
      <c r="C27" s="11">
        <f>[23]Julho!$C$6</f>
        <v>24.8</v>
      </c>
      <c r="D27" s="11">
        <f>[23]Julho!$C$7</f>
        <v>21.9</v>
      </c>
      <c r="E27" s="11">
        <f>[23]Julho!$C$8</f>
        <v>21.7</v>
      </c>
      <c r="F27" s="11">
        <f>[23]Julho!$C$9</f>
        <v>17.7</v>
      </c>
      <c r="G27" s="11">
        <f>[23]Julho!$C$10</f>
        <v>14.8</v>
      </c>
      <c r="H27" s="11">
        <f>[23]Julho!$C$11</f>
        <v>18.899999999999999</v>
      </c>
      <c r="I27" s="11">
        <f>[23]Julho!$C$12</f>
        <v>21.7</v>
      </c>
      <c r="J27" s="11">
        <f>[23]Julho!$C$13</f>
        <v>25.8</v>
      </c>
      <c r="K27" s="11">
        <f>[23]Julho!$C$14</f>
        <v>26.7</v>
      </c>
      <c r="L27" s="11">
        <f>[23]Julho!$C$15</f>
        <v>28.9</v>
      </c>
      <c r="M27" s="11">
        <f>[23]Julho!$C$16</f>
        <v>28.9</v>
      </c>
      <c r="N27" s="11">
        <f>[23]Julho!$C$17</f>
        <v>30.9</v>
      </c>
      <c r="O27" s="11">
        <f>[23]Julho!$C$18</f>
        <v>32.799999999999997</v>
      </c>
      <c r="P27" s="11">
        <f>[23]Julho!$C$19</f>
        <v>25.5</v>
      </c>
      <c r="Q27" s="11">
        <f>[23]Julho!$C$20</f>
        <v>21</v>
      </c>
      <c r="R27" s="11">
        <f>[23]Julho!$C$21</f>
        <v>20.8</v>
      </c>
      <c r="S27" s="11">
        <f>[23]Julho!$C$22</f>
        <v>20.100000000000001</v>
      </c>
      <c r="T27" s="11">
        <f>[23]Julho!$C$23</f>
        <v>21.6</v>
      </c>
      <c r="U27" s="11">
        <f>[23]Julho!$C$24</f>
        <v>28.7</v>
      </c>
      <c r="V27" s="11">
        <f>[23]Julho!$C$25</f>
        <v>29.3</v>
      </c>
      <c r="W27" s="11">
        <f>[23]Julho!$C$26</f>
        <v>30.1</v>
      </c>
      <c r="X27" s="11">
        <f>[23]Julho!$C$27</f>
        <v>31.6</v>
      </c>
      <c r="Y27" s="11">
        <f>[23]Julho!$C$28</f>
        <v>27</v>
      </c>
      <c r="Z27" s="11">
        <f>[23]Julho!$C$29</f>
        <v>23.2</v>
      </c>
      <c r="AA27" s="11">
        <f>[23]Julho!$C$30</f>
        <v>18.600000000000001</v>
      </c>
      <c r="AB27" s="11">
        <f>[23]Julho!$C$31</f>
        <v>20</v>
      </c>
      <c r="AC27" s="11">
        <f>[23]Julho!$C$32</f>
        <v>26.3</v>
      </c>
      <c r="AD27" s="11">
        <f>[23]Julho!$C$33</f>
        <v>29.5</v>
      </c>
      <c r="AE27" s="11">
        <f>[23]Julho!$C$34</f>
        <v>29.2</v>
      </c>
      <c r="AF27" s="108">
        <f>[23]Julho!$C$35</f>
        <v>30</v>
      </c>
      <c r="AG27" s="119">
        <f>MAX(B27:AF27)</f>
        <v>32.799999999999997</v>
      </c>
      <c r="AH27" s="83">
        <f>AVERAGE(B27:AF27)</f>
        <v>24.925806451612907</v>
      </c>
      <c r="AJ27" t="s">
        <v>47</v>
      </c>
    </row>
    <row r="28" spans="1:39" x14ac:dyDescent="0.2">
      <c r="A28" s="53" t="s">
        <v>9</v>
      </c>
      <c r="B28" s="11">
        <f>[24]Julho!$C$5</f>
        <v>31.8</v>
      </c>
      <c r="C28" s="11">
        <f>[24]Julho!$C$6</f>
        <v>24.9</v>
      </c>
      <c r="D28" s="11">
        <f>[24]Julho!$C$7</f>
        <v>26.8</v>
      </c>
      <c r="E28" s="11">
        <f>[24]Julho!$C$8</f>
        <v>19.3</v>
      </c>
      <c r="F28" s="11">
        <f>[24]Julho!$C$9</f>
        <v>18.3</v>
      </c>
      <c r="G28" s="11">
        <f>[24]Julho!$C$10</f>
        <v>15.3</v>
      </c>
      <c r="H28" s="11">
        <f>[24]Julho!$C$11</f>
        <v>19.899999999999999</v>
      </c>
      <c r="I28" s="11">
        <f>[24]Julho!$C$12</f>
        <v>23.1</v>
      </c>
      <c r="J28" s="11">
        <f>[24]Julho!$C$13</f>
        <v>27.6</v>
      </c>
      <c r="K28" s="11">
        <f>[24]Julho!$C$14</f>
        <v>29.7</v>
      </c>
      <c r="L28" s="11">
        <f>[24]Julho!$C$15</f>
        <v>29.7</v>
      </c>
      <c r="M28" s="11">
        <f>[24]Julho!$C$16</f>
        <v>29.6</v>
      </c>
      <c r="N28" s="11">
        <f>[24]Julho!$C$17</f>
        <v>31.1</v>
      </c>
      <c r="O28" s="11">
        <f>[24]Julho!$C$18</f>
        <v>32</v>
      </c>
      <c r="P28" s="11">
        <f>[24]Julho!$C$19</f>
        <v>25</v>
      </c>
      <c r="Q28" s="11">
        <f>[24]Julho!$C$20</f>
        <v>23.2</v>
      </c>
      <c r="R28" s="11">
        <f>[24]Julho!$C$21</f>
        <v>22.5</v>
      </c>
      <c r="S28" s="11">
        <f>[24]Julho!$C$22</f>
        <v>22.6</v>
      </c>
      <c r="T28" s="11">
        <f>[24]Julho!$C$23</f>
        <v>26.6</v>
      </c>
      <c r="U28" s="11">
        <f>[24]Julho!$C$24</f>
        <v>30.2</v>
      </c>
      <c r="V28" s="11">
        <f>[24]Julho!$C$25</f>
        <v>29.7</v>
      </c>
      <c r="W28" s="11">
        <f>[24]Julho!$C$26</f>
        <v>28.6</v>
      </c>
      <c r="X28" s="11">
        <f>[24]Julho!$C$27</f>
        <v>31.7</v>
      </c>
      <c r="Y28" s="11">
        <f>[24]Julho!$C$28</f>
        <v>30.6</v>
      </c>
      <c r="Z28" s="11">
        <f>[24]Julho!$C$29</f>
        <v>25.2</v>
      </c>
      <c r="AA28" s="11">
        <f>[24]Julho!$C$30</f>
        <v>22.1</v>
      </c>
      <c r="AB28" s="11">
        <f>[24]Julho!$C$31</f>
        <v>23.4</v>
      </c>
      <c r="AC28" s="11">
        <f>[24]Julho!$C$32</f>
        <v>28.4</v>
      </c>
      <c r="AD28" s="11">
        <f>[24]Julho!$C$33</f>
        <v>29.9</v>
      </c>
      <c r="AE28" s="11">
        <f>[24]Julho!$C$34</f>
        <v>29.9</v>
      </c>
      <c r="AF28" s="108">
        <f>[24]Julho!$C$35</f>
        <v>31</v>
      </c>
      <c r="AG28" s="119">
        <f>MAX(B28:AF28)</f>
        <v>32</v>
      </c>
      <c r="AH28" s="83">
        <f>AVERAGE(B28:AF28)</f>
        <v>26.441935483870974</v>
      </c>
      <c r="AL28" t="s">
        <v>47</v>
      </c>
    </row>
    <row r="29" spans="1:39" x14ac:dyDescent="0.2">
      <c r="A29" s="53" t="s">
        <v>42</v>
      </c>
      <c r="B29" s="11">
        <f>[25]Julho!$C$5</f>
        <v>25.9</v>
      </c>
      <c r="C29" s="11">
        <f>[25]Julho!$C$6</f>
        <v>26.2</v>
      </c>
      <c r="D29" s="11">
        <f>[25]Julho!$C$7</f>
        <v>25.8</v>
      </c>
      <c r="E29" s="11">
        <f>[25]Julho!$C$8</f>
        <v>20.9</v>
      </c>
      <c r="F29" s="11">
        <f>[25]Julho!$C$9</f>
        <v>21.2</v>
      </c>
      <c r="G29" s="11">
        <f>[25]Julho!$C$10</f>
        <v>18.600000000000001</v>
      </c>
      <c r="H29" s="11">
        <f>[25]Julho!$C$11</f>
        <v>21.8</v>
      </c>
      <c r="I29" s="11">
        <f>[25]Julho!$C$12</f>
        <v>25.1</v>
      </c>
      <c r="J29" s="11">
        <f>[25]Julho!$C$13</f>
        <v>29.1</v>
      </c>
      <c r="K29" s="11">
        <f>[25]Julho!$C$14</f>
        <v>30.4</v>
      </c>
      <c r="L29" s="11">
        <f>[25]Julho!$C$15</f>
        <v>31.2</v>
      </c>
      <c r="M29" s="11">
        <f>[25]Julho!$C$16</f>
        <v>31.2</v>
      </c>
      <c r="N29" s="11">
        <f>[25]Julho!$C$17</f>
        <v>30.9</v>
      </c>
      <c r="O29" s="11">
        <f>[25]Julho!$C$18</f>
        <v>31.8</v>
      </c>
      <c r="P29" s="11">
        <f>[25]Julho!$C$19</f>
        <v>26.7</v>
      </c>
      <c r="Q29" s="11">
        <f>[25]Julho!$C$20</f>
        <v>25.3</v>
      </c>
      <c r="R29" s="11">
        <f>[25]Julho!$C$21</f>
        <v>26.1</v>
      </c>
      <c r="S29" s="11">
        <f>[25]Julho!$C$22</f>
        <v>25.8</v>
      </c>
      <c r="T29" s="11">
        <f>[25]Julho!$C$23</f>
        <v>23.9</v>
      </c>
      <c r="U29" s="11">
        <f>[25]Julho!$C$24</f>
        <v>31.9</v>
      </c>
      <c r="V29" s="11">
        <f>[25]Julho!$C$25</f>
        <v>30.4</v>
      </c>
      <c r="W29" s="11">
        <f>[25]Julho!$C$26</f>
        <v>29.3</v>
      </c>
      <c r="X29" s="11">
        <f>[25]Julho!$C$27</f>
        <v>31.7</v>
      </c>
      <c r="Y29" s="11">
        <f>[25]Julho!$C$28</f>
        <v>25.2</v>
      </c>
      <c r="Z29" s="11">
        <f>[25]Julho!$C$29</f>
        <v>14.7</v>
      </c>
      <c r="AA29" s="11">
        <f>[25]Julho!$C$30</f>
        <v>18.100000000000001</v>
      </c>
      <c r="AB29" s="11">
        <f>[25]Julho!$C$31</f>
        <v>23.8</v>
      </c>
      <c r="AC29" s="11">
        <f>[25]Julho!$C$32</f>
        <v>30.6</v>
      </c>
      <c r="AD29" s="11">
        <f>[25]Julho!$C$33</f>
        <v>31.2</v>
      </c>
      <c r="AE29" s="11">
        <f>[25]Julho!$C$34</f>
        <v>32.5</v>
      </c>
      <c r="AF29" s="108">
        <f>[25]Julho!$C$35</f>
        <v>32</v>
      </c>
      <c r="AG29" s="119">
        <f>MAX(B29:AF29)</f>
        <v>32.5</v>
      </c>
      <c r="AH29" s="83">
        <f>AVERAGE(B29:AF29)</f>
        <v>26.751612903225809</v>
      </c>
      <c r="AL29" t="s">
        <v>47</v>
      </c>
      <c r="AM29" t="s">
        <v>47</v>
      </c>
    </row>
    <row r="30" spans="1:39" x14ac:dyDescent="0.2">
      <c r="A30" s="53" t="s">
        <v>10</v>
      </c>
      <c r="B30" s="11">
        <f>[26]Julho!$C$5</f>
        <v>26.4</v>
      </c>
      <c r="C30" s="11">
        <f>[26]Julho!$C$6</f>
        <v>24.7</v>
      </c>
      <c r="D30" s="11">
        <f>[26]Julho!$C$7</f>
        <v>24.5</v>
      </c>
      <c r="E30" s="11">
        <f>[26]Julho!$C$8</f>
        <v>18.600000000000001</v>
      </c>
      <c r="F30" s="11">
        <f>[26]Julho!$C$9</f>
        <v>18.2</v>
      </c>
      <c r="G30" s="11">
        <f>[26]Julho!$C$10</f>
        <v>15.9</v>
      </c>
      <c r="H30" s="11">
        <f>[26]Julho!$C$11</f>
        <v>19.5</v>
      </c>
      <c r="I30" s="11">
        <f>[26]Julho!$C$12</f>
        <v>22</v>
      </c>
      <c r="J30" s="11">
        <f>[26]Julho!$C$13</f>
        <v>26.7</v>
      </c>
      <c r="K30" s="11">
        <f>[26]Julho!$C$14</f>
        <v>29.4</v>
      </c>
      <c r="L30" s="11">
        <f>[26]Julho!$C$15</f>
        <v>29.5</v>
      </c>
      <c r="M30" s="11">
        <f>[26]Julho!$C$16</f>
        <v>29.6</v>
      </c>
      <c r="N30" s="11">
        <f>[26]Julho!$C$17</f>
        <v>31.2</v>
      </c>
      <c r="O30" s="11">
        <f>[26]Julho!$C$18</f>
        <v>32.200000000000003</v>
      </c>
      <c r="P30" s="11">
        <f>[26]Julho!$C$19</f>
        <v>22.9</v>
      </c>
      <c r="Q30" s="11">
        <f>[26]Julho!$C$20</f>
        <v>22.4</v>
      </c>
      <c r="R30" s="11">
        <f>[26]Julho!$C$21</f>
        <v>21.3</v>
      </c>
      <c r="S30" s="11">
        <f>[26]Julho!$C$22</f>
        <v>20.7</v>
      </c>
      <c r="T30" s="11">
        <f>[26]Julho!$C$23</f>
        <v>22</v>
      </c>
      <c r="U30" s="11">
        <f>[26]Julho!$C$24</f>
        <v>30</v>
      </c>
      <c r="V30" s="11">
        <f>[26]Julho!$C$25</f>
        <v>30.1</v>
      </c>
      <c r="W30" s="11">
        <f>[26]Julho!$C$26</f>
        <v>30</v>
      </c>
      <c r="X30" s="11">
        <f>[26]Julho!$C$27</f>
        <v>32.200000000000003</v>
      </c>
      <c r="Y30" s="11">
        <f>[26]Julho!$C$28</f>
        <v>25.9</v>
      </c>
      <c r="Z30" s="11">
        <f>[26]Julho!$C$29</f>
        <v>23.5</v>
      </c>
      <c r="AA30" s="11">
        <f>[26]Julho!$C$30</f>
        <v>17.8</v>
      </c>
      <c r="AB30" s="11">
        <f>[26]Julho!$C$31</f>
        <v>21.8</v>
      </c>
      <c r="AC30" s="11">
        <f>[26]Julho!$C$32</f>
        <v>28.4</v>
      </c>
      <c r="AD30" s="11">
        <f>[26]Julho!$C$33</f>
        <v>30.1</v>
      </c>
      <c r="AE30" s="11">
        <f>[26]Julho!$C$34</f>
        <v>29.9</v>
      </c>
      <c r="AF30" s="108">
        <f>[26]Julho!$C$35</f>
        <v>30.4</v>
      </c>
      <c r="AG30" s="119">
        <f t="shared" ref="AG30:AG31" si="17">MAX(B30:AF30)</f>
        <v>32.200000000000003</v>
      </c>
      <c r="AH30" s="83">
        <f t="shared" ref="AH30:AH31" si="18">AVERAGE(B30:AF30)</f>
        <v>25.412903225806446</v>
      </c>
      <c r="AL30" t="s">
        <v>47</v>
      </c>
      <c r="AM30" t="s">
        <v>47</v>
      </c>
    </row>
    <row r="31" spans="1:39" x14ac:dyDescent="0.2">
      <c r="A31" s="53" t="s">
        <v>172</v>
      </c>
      <c r="B31" s="11">
        <f>[27]Julho!$C$5</f>
        <v>26.8</v>
      </c>
      <c r="C31" s="11">
        <f>[27]Julho!$C$6</f>
        <v>25</v>
      </c>
      <c r="D31" s="11">
        <f>[27]Julho!$C$7</f>
        <v>24.2</v>
      </c>
      <c r="E31" s="11">
        <f>[27]Julho!$C$8</f>
        <v>16.5</v>
      </c>
      <c r="F31" s="11">
        <f>[27]Julho!$C$9</f>
        <v>16.899999999999999</v>
      </c>
      <c r="G31" s="11">
        <f>[27]Julho!$C$10</f>
        <v>14.5</v>
      </c>
      <c r="H31" s="11">
        <f>[27]Julho!$C$11</f>
        <v>19</v>
      </c>
      <c r="I31" s="11">
        <f>[27]Julho!$C$12</f>
        <v>22.1</v>
      </c>
      <c r="J31" s="11">
        <f>[27]Julho!$C$13</f>
        <v>26.3</v>
      </c>
      <c r="K31" s="11">
        <f>[27]Julho!$C$14</f>
        <v>27.9</v>
      </c>
      <c r="L31" s="11">
        <f>[27]Julho!$C$15</f>
        <v>28.9</v>
      </c>
      <c r="M31" s="11">
        <f>[27]Julho!$C$16</f>
        <v>29.3</v>
      </c>
      <c r="N31" s="11">
        <f>[27]Julho!$C$17</f>
        <v>30.1</v>
      </c>
      <c r="O31" s="11">
        <f>[27]Julho!$C$18</f>
        <v>30.9</v>
      </c>
      <c r="P31" s="11">
        <f>[27]Julho!$C$19</f>
        <v>23.6</v>
      </c>
      <c r="Q31" s="11">
        <f>[27]Julho!$C$20</f>
        <v>22.1</v>
      </c>
      <c r="R31" s="11">
        <f>[27]Julho!$C$21</f>
        <v>22</v>
      </c>
      <c r="S31" s="11">
        <f>[27]Julho!$C$22</f>
        <v>21.8</v>
      </c>
      <c r="T31" s="11">
        <f>[27]Julho!$C$23</f>
        <v>22.5</v>
      </c>
      <c r="U31" s="11">
        <f>[27]Julho!$C$24</f>
        <v>29.8</v>
      </c>
      <c r="V31" s="11">
        <f>[27]Julho!$C$25</f>
        <v>28.4</v>
      </c>
      <c r="W31" s="11">
        <f>[27]Julho!$C$26</f>
        <v>29.1</v>
      </c>
      <c r="X31" s="11">
        <f>[27]Julho!$C$27</f>
        <v>31.6</v>
      </c>
      <c r="Y31" s="11">
        <f>[27]Julho!$C$28</f>
        <v>23.9</v>
      </c>
      <c r="Z31" s="11">
        <f>[27]Julho!$C$29</f>
        <v>23.8</v>
      </c>
      <c r="AA31" s="11">
        <f>[27]Julho!$C$30</f>
        <v>16.899999999999999</v>
      </c>
      <c r="AB31" s="11">
        <f>[27]Julho!$C$31</f>
        <v>21.7</v>
      </c>
      <c r="AC31" s="11">
        <f>[27]Julho!$C$32</f>
        <v>27.7</v>
      </c>
      <c r="AD31" s="11">
        <f>[27]Julho!$C$33</f>
        <v>29.3</v>
      </c>
      <c r="AE31" s="11">
        <f>[27]Julho!$C$34</f>
        <v>29.3</v>
      </c>
      <c r="AF31" s="108">
        <f>[27]Julho!$C$35</f>
        <v>29.9</v>
      </c>
      <c r="AG31" s="119">
        <f t="shared" si="17"/>
        <v>31.6</v>
      </c>
      <c r="AH31" s="83">
        <f t="shared" si="18"/>
        <v>24.896774193548385</v>
      </c>
      <c r="AI31" s="12" t="s">
        <v>47</v>
      </c>
      <c r="AL31" t="s">
        <v>47</v>
      </c>
    </row>
    <row r="32" spans="1:39" x14ac:dyDescent="0.2">
      <c r="A32" s="53" t="s">
        <v>11</v>
      </c>
      <c r="B32" s="11">
        <f>[28]Julho!$C$5</f>
        <v>32.1</v>
      </c>
      <c r="C32" s="11">
        <f>[28]Julho!$C$6</f>
        <v>28.4</v>
      </c>
      <c r="D32" s="11">
        <f>[28]Julho!$C$7</f>
        <v>30.8</v>
      </c>
      <c r="E32" s="11">
        <f>[28]Julho!$C$8</f>
        <v>18</v>
      </c>
      <c r="F32" s="11">
        <f>[28]Julho!$C$9</f>
        <v>18.8</v>
      </c>
      <c r="G32" s="11">
        <f>[28]Julho!$C$10</f>
        <v>16.2</v>
      </c>
      <c r="H32" s="11">
        <f>[28]Julho!$C$11</f>
        <v>19.100000000000001</v>
      </c>
      <c r="I32" s="11">
        <f>[28]Julho!$C$12</f>
        <v>22.5</v>
      </c>
      <c r="J32" s="11">
        <f>[28]Julho!$C$13</f>
        <v>28.5</v>
      </c>
      <c r="K32" s="11">
        <f>[28]Julho!$C$14</f>
        <v>30.3</v>
      </c>
      <c r="L32" s="11">
        <f>[28]Julho!$C$15</f>
        <v>30.5</v>
      </c>
      <c r="M32" s="11">
        <f>[28]Julho!$C$16</f>
        <v>30.9</v>
      </c>
      <c r="N32" s="11">
        <f>[28]Julho!$C$17</f>
        <v>31.9</v>
      </c>
      <c r="O32" s="11">
        <f>[28]Julho!$C$18</f>
        <v>32.700000000000003</v>
      </c>
      <c r="P32" s="11">
        <f>[28]Julho!$C$19</f>
        <v>22.7</v>
      </c>
      <c r="Q32" s="11">
        <f>[28]Julho!$C$20</f>
        <v>23.3</v>
      </c>
      <c r="R32" s="11">
        <f>[28]Julho!$C$21</f>
        <v>23.5</v>
      </c>
      <c r="S32" s="11">
        <f>[28]Julho!$C$22</f>
        <v>23.5</v>
      </c>
      <c r="T32" s="11">
        <f>[28]Julho!$C$23</f>
        <v>24.6</v>
      </c>
      <c r="U32" s="11">
        <f>[28]Julho!$C$24</f>
        <v>31.9</v>
      </c>
      <c r="V32" s="11">
        <f>[28]Julho!$C$25</f>
        <v>30.1</v>
      </c>
      <c r="W32" s="11">
        <f>[28]Julho!$C$26</f>
        <v>29.2</v>
      </c>
      <c r="X32" s="11">
        <f>[28]Julho!$C$27</f>
        <v>32.9</v>
      </c>
      <c r="Y32" s="11">
        <f>[28]Julho!$C$28</f>
        <v>25.1</v>
      </c>
      <c r="Z32" s="11">
        <f>[28]Julho!$C$29</f>
        <v>24.7</v>
      </c>
      <c r="AA32" s="11">
        <f>[28]Julho!$C$30</f>
        <v>22</v>
      </c>
      <c r="AB32" s="11">
        <f>[28]Julho!$C$31</f>
        <v>25.5</v>
      </c>
      <c r="AC32" s="11">
        <f>[28]Julho!$C$32</f>
        <v>28.7</v>
      </c>
      <c r="AD32" s="11">
        <f>[28]Julho!$C$33</f>
        <v>31.8</v>
      </c>
      <c r="AE32" s="11">
        <f>[28]Julho!$C$34</f>
        <v>31.9</v>
      </c>
      <c r="AF32" s="108">
        <f>[28]Julho!$C$35</f>
        <v>31.7</v>
      </c>
      <c r="AG32" s="119">
        <f t="shared" ref="AG32:AG35" si="19">MAX(B32:AF32)</f>
        <v>32.9</v>
      </c>
      <c r="AH32" s="83">
        <f t="shared" ref="AH32:AH35" si="20">AVERAGE(B32:AF32)</f>
        <v>26.896774193548389</v>
      </c>
      <c r="AM32" t="s">
        <v>47</v>
      </c>
    </row>
    <row r="33" spans="1:39" s="5" customFormat="1" x14ac:dyDescent="0.2">
      <c r="A33" s="53" t="s">
        <v>12</v>
      </c>
      <c r="B33" s="11" t="str">
        <f>[29]Julho!$C$5</f>
        <v>*</v>
      </c>
      <c r="C33" s="11" t="str">
        <f>[29]Julho!$C$6</f>
        <v>*</v>
      </c>
      <c r="D33" s="11" t="str">
        <f>[29]Julho!$C$7</f>
        <v>*</v>
      </c>
      <c r="E33" s="11" t="str">
        <f>[29]Julho!$C$8</f>
        <v>*</v>
      </c>
      <c r="F33" s="11">
        <f>[29]Julho!$C$9</f>
        <v>21.3</v>
      </c>
      <c r="G33" s="11">
        <f>[29]Julho!$C$10</f>
        <v>17.5</v>
      </c>
      <c r="H33" s="11">
        <f>[29]Julho!$C$11</f>
        <v>20.9</v>
      </c>
      <c r="I33" s="11">
        <f>[29]Julho!$C$12</f>
        <v>25.7</v>
      </c>
      <c r="J33" s="11">
        <f>[29]Julho!$C$13</f>
        <v>29.9</v>
      </c>
      <c r="K33" s="11">
        <f>[29]Julho!$C$14</f>
        <v>31.9</v>
      </c>
      <c r="L33" s="11">
        <f>[29]Julho!$C$15</f>
        <v>31.8</v>
      </c>
      <c r="M33" s="11">
        <f>[29]Julho!$C$16</f>
        <v>31.8</v>
      </c>
      <c r="N33" s="11">
        <f>[29]Julho!$C$17</f>
        <v>32.299999999999997</v>
      </c>
      <c r="O33" s="11">
        <f>[29]Julho!$C$18</f>
        <v>32.700000000000003</v>
      </c>
      <c r="P33" s="11">
        <f>[29]Julho!$C$19</f>
        <v>31.2</v>
      </c>
      <c r="Q33" s="11">
        <f>[29]Julho!$C$20</f>
        <v>23.2</v>
      </c>
      <c r="R33" s="11">
        <f>[29]Julho!$C$21</f>
        <v>26.2</v>
      </c>
      <c r="S33" s="11">
        <f>[29]Julho!$C$22</f>
        <v>27.1</v>
      </c>
      <c r="T33" s="11">
        <f>[29]Julho!$C$23</f>
        <v>22.9</v>
      </c>
      <c r="U33" s="11">
        <f>[29]Julho!$C$24</f>
        <v>32.4</v>
      </c>
      <c r="V33" s="11">
        <f>[29]Julho!$C$25</f>
        <v>31.6</v>
      </c>
      <c r="W33" s="11">
        <f>[29]Julho!$C$26</f>
        <v>30.9</v>
      </c>
      <c r="X33" s="11">
        <f>[29]Julho!$C$27</f>
        <v>32.9</v>
      </c>
      <c r="Y33" s="11">
        <f>[29]Julho!$C$28</f>
        <v>24.5</v>
      </c>
      <c r="Z33" s="11">
        <f>[29]Julho!$C$29</f>
        <v>17.100000000000001</v>
      </c>
      <c r="AA33" s="11">
        <f>[29]Julho!$C$30</f>
        <v>22.2</v>
      </c>
      <c r="AB33" s="11">
        <f>[29]Julho!$C$31</f>
        <v>26</v>
      </c>
      <c r="AC33" s="11">
        <f>[29]Julho!$C$32</f>
        <v>31</v>
      </c>
      <c r="AD33" s="11">
        <f>[29]Julho!$C$33</f>
        <v>32.4</v>
      </c>
      <c r="AE33" s="11">
        <f>[29]Julho!$C$34</f>
        <v>33.6</v>
      </c>
      <c r="AF33" s="108">
        <f>[29]Julho!$C$35</f>
        <v>33.4</v>
      </c>
      <c r="AG33" s="119">
        <f t="shared" si="19"/>
        <v>33.6</v>
      </c>
      <c r="AH33" s="83">
        <f t="shared" si="20"/>
        <v>27.94074074074074</v>
      </c>
      <c r="AL33" s="5" t="s">
        <v>47</v>
      </c>
      <c r="AM33" s="5" t="s">
        <v>47</v>
      </c>
    </row>
    <row r="34" spans="1:39" x14ac:dyDescent="0.2">
      <c r="A34" s="53" t="s">
        <v>13</v>
      </c>
      <c r="B34" s="11">
        <f>[30]Julho!$C$5</f>
        <v>23.7</v>
      </c>
      <c r="C34" s="11">
        <f>[30]Julho!$C$6</f>
        <v>23.8</v>
      </c>
      <c r="D34" s="11">
        <f>[30]Julho!$C$7</f>
        <v>29.3</v>
      </c>
      <c r="E34" s="11">
        <f>[30]Julho!$C$8</f>
        <v>21.7</v>
      </c>
      <c r="F34" s="11">
        <f>[30]Julho!$C$9</f>
        <v>21.2</v>
      </c>
      <c r="G34" s="11">
        <f>[30]Julho!$C$10</f>
        <v>18.600000000000001</v>
      </c>
      <c r="H34" s="11">
        <f>[30]Julho!$C$11</f>
        <v>21.2</v>
      </c>
      <c r="I34" s="11">
        <f>[30]Julho!$C$12</f>
        <v>27.1</v>
      </c>
      <c r="J34" s="11">
        <f>[30]Julho!$C$13</f>
        <v>31</v>
      </c>
      <c r="K34" s="11">
        <f>[30]Julho!$C$14</f>
        <v>32.9</v>
      </c>
      <c r="L34" s="11">
        <f>[30]Julho!$C$15</f>
        <v>32.200000000000003</v>
      </c>
      <c r="M34" s="11">
        <f>[30]Julho!$C$16</f>
        <v>32.299999999999997</v>
      </c>
      <c r="N34" s="11">
        <f>[30]Julho!$C$17</f>
        <v>33.200000000000003</v>
      </c>
      <c r="O34" s="11">
        <f>[30]Julho!$C$18</f>
        <v>33.5</v>
      </c>
      <c r="P34" s="11">
        <f>[30]Julho!$C$19</f>
        <v>31.2</v>
      </c>
      <c r="Q34" s="11">
        <f>[30]Julho!$C$20</f>
        <v>26.4</v>
      </c>
      <c r="R34" s="11">
        <f>[30]Julho!$C$21</f>
        <v>29.1</v>
      </c>
      <c r="S34" s="11">
        <f>[30]Julho!$C$22</f>
        <v>31.7</v>
      </c>
      <c r="T34" s="11">
        <f>[30]Julho!$C$23</f>
        <v>25.8</v>
      </c>
      <c r="U34" s="11">
        <f>[30]Julho!$C$24</f>
        <v>33.4</v>
      </c>
      <c r="V34" s="11">
        <f>[30]Julho!$C$25</f>
        <v>31.9</v>
      </c>
      <c r="W34" s="11">
        <f>[30]Julho!$C$26</f>
        <v>33.200000000000003</v>
      </c>
      <c r="X34" s="11">
        <f>[30]Julho!$C$27</f>
        <v>34.200000000000003</v>
      </c>
      <c r="Y34" s="11">
        <f>[30]Julho!$C$28</f>
        <v>22.5</v>
      </c>
      <c r="Z34" s="11">
        <f>[30]Julho!$C$29</f>
        <v>17.5</v>
      </c>
      <c r="AA34" s="11">
        <f>[30]Julho!$C$30</f>
        <v>22.1</v>
      </c>
      <c r="AB34" s="11">
        <f>[30]Julho!$C$31</f>
        <v>25.5</v>
      </c>
      <c r="AC34" s="11">
        <f>[30]Julho!$C$32</f>
        <v>30.9</v>
      </c>
      <c r="AD34" s="11">
        <f>[30]Julho!$C$33</f>
        <v>32.700000000000003</v>
      </c>
      <c r="AE34" s="11">
        <f>[30]Julho!$C$34</f>
        <v>33.1</v>
      </c>
      <c r="AF34" s="108">
        <f>[30]Julho!$C$35</f>
        <v>34.4</v>
      </c>
      <c r="AG34" s="119">
        <f t="shared" si="19"/>
        <v>34.4</v>
      </c>
      <c r="AH34" s="83">
        <f t="shared" si="20"/>
        <v>28.3</v>
      </c>
    </row>
    <row r="35" spans="1:39" x14ac:dyDescent="0.2">
      <c r="A35" s="53" t="s">
        <v>173</v>
      </c>
      <c r="B35" s="11">
        <f>[31]Julho!$C$5</f>
        <v>32.299999999999997</v>
      </c>
      <c r="C35" s="11">
        <f>[31]Julho!$C$6</f>
        <v>29.6</v>
      </c>
      <c r="D35" s="11">
        <f>[31]Julho!$C$7</f>
        <v>32.299999999999997</v>
      </c>
      <c r="E35" s="11">
        <f>[31]Julho!$C$8</f>
        <v>20.7</v>
      </c>
      <c r="F35" s="11">
        <f>[31]Julho!$C$9</f>
        <v>18.7</v>
      </c>
      <c r="G35" s="11">
        <f>[31]Julho!$C$10</f>
        <v>15</v>
      </c>
      <c r="H35" s="11">
        <f>[31]Julho!$C$11</f>
        <v>21.5</v>
      </c>
      <c r="I35" s="11">
        <f>[31]Julho!$C$12</f>
        <v>24.2</v>
      </c>
      <c r="J35" s="11">
        <f>[31]Julho!$C$13</f>
        <v>29.1</v>
      </c>
      <c r="K35" s="11">
        <f>[31]Julho!$C$14</f>
        <v>31.2</v>
      </c>
      <c r="L35" s="11">
        <f>[31]Julho!$C$15</f>
        <v>30.2</v>
      </c>
      <c r="M35" s="11">
        <f>[31]Julho!$C$16</f>
        <v>30.6</v>
      </c>
      <c r="N35" s="11">
        <f>[31]Julho!$C$17</f>
        <v>31.4</v>
      </c>
      <c r="O35" s="11">
        <f>[31]Julho!$C$18</f>
        <v>32.6</v>
      </c>
      <c r="P35" s="11">
        <f>[31]Julho!$C$19</f>
        <v>29.3</v>
      </c>
      <c r="Q35" s="11">
        <f>[31]Julho!$C$20</f>
        <v>24.7</v>
      </c>
      <c r="R35" s="11">
        <f>[31]Julho!$C$21</f>
        <v>24.6</v>
      </c>
      <c r="S35" s="11">
        <f>[31]Julho!$C$22</f>
        <v>24.7</v>
      </c>
      <c r="T35" s="11">
        <f>[31]Julho!$C$23</f>
        <v>28.1</v>
      </c>
      <c r="U35" s="11">
        <f>[31]Julho!$C$24</f>
        <v>31.2</v>
      </c>
      <c r="V35" s="11">
        <f>[31]Julho!$C$25</f>
        <v>30.6</v>
      </c>
      <c r="W35" s="11">
        <f>[31]Julho!$C$26</f>
        <v>30.6</v>
      </c>
      <c r="X35" s="11">
        <f>[31]Julho!$C$27</f>
        <v>32.299999999999997</v>
      </c>
      <c r="Y35" s="11">
        <f>[31]Julho!$C$28</f>
        <v>29.5</v>
      </c>
      <c r="Z35" s="11">
        <f>[31]Julho!$C$29</f>
        <v>25.1</v>
      </c>
      <c r="AA35" s="11">
        <f>[31]Julho!$C$30</f>
        <v>24.7</v>
      </c>
      <c r="AB35" s="11">
        <f>[31]Julho!$C$31</f>
        <v>26.2</v>
      </c>
      <c r="AC35" s="11">
        <f>[31]Julho!$C$32</f>
        <v>29.7</v>
      </c>
      <c r="AD35" s="11">
        <f>[31]Julho!$C$33</f>
        <v>30.3</v>
      </c>
      <c r="AE35" s="11">
        <f>[31]Julho!$C$34</f>
        <v>32.200000000000003</v>
      </c>
      <c r="AF35" s="108">
        <f>[31]Julho!$C$35</f>
        <v>31</v>
      </c>
      <c r="AG35" s="119">
        <f t="shared" si="19"/>
        <v>32.6</v>
      </c>
      <c r="AH35" s="83">
        <f t="shared" si="20"/>
        <v>27.877419354838715</v>
      </c>
    </row>
    <row r="36" spans="1:39" x14ac:dyDescent="0.2">
      <c r="A36" s="53" t="s">
        <v>144</v>
      </c>
      <c r="B36" s="11" t="str">
        <f>[32]Julho!$C$5</f>
        <v>*</v>
      </c>
      <c r="C36" s="11" t="str">
        <f>[32]Julho!$C$6</f>
        <v>*</v>
      </c>
      <c r="D36" s="11" t="str">
        <f>[32]Julho!$C$7</f>
        <v>*</v>
      </c>
      <c r="E36" s="11" t="str">
        <f>[32]Julho!$C$8</f>
        <v>*</v>
      </c>
      <c r="F36" s="11" t="str">
        <f>[32]Julho!$C$9</f>
        <v>*</v>
      </c>
      <c r="G36" s="11" t="str">
        <f>[32]Julho!$C$10</f>
        <v>*</v>
      </c>
      <c r="H36" s="11" t="str">
        <f>[32]Julho!$C$11</f>
        <v>*</v>
      </c>
      <c r="I36" s="11" t="str">
        <f>[32]Julho!$C$12</f>
        <v>*</v>
      </c>
      <c r="J36" s="11" t="str">
        <f>[32]Julho!$C$13</f>
        <v>*</v>
      </c>
      <c r="K36" s="11" t="str">
        <f>[32]Julho!$C$14</f>
        <v>*</v>
      </c>
      <c r="L36" s="11" t="str">
        <f>[32]Julho!$C$15</f>
        <v>*</v>
      </c>
      <c r="M36" s="11" t="str">
        <f>[32]Julho!$C$16</f>
        <v>*</v>
      </c>
      <c r="N36" s="11" t="str">
        <f>[32]Julho!$C$17</f>
        <v>*</v>
      </c>
      <c r="O36" s="11" t="str">
        <f>[32]Julho!$C$18</f>
        <v>*</v>
      </c>
      <c r="P36" s="11" t="str">
        <f>[32]Julho!$C$19</f>
        <v>*</v>
      </c>
      <c r="Q36" s="11" t="str">
        <f>[32]Julho!$C$20</f>
        <v>*</v>
      </c>
      <c r="R36" s="11" t="str">
        <f>[32]Julho!$C$21</f>
        <v>*</v>
      </c>
      <c r="S36" s="11" t="str">
        <f>[32]Julho!$C$22</f>
        <v>*</v>
      </c>
      <c r="T36" s="11" t="str">
        <f>[32]Julho!$C$23</f>
        <v>*</v>
      </c>
      <c r="U36" s="11" t="str">
        <f>[32]Julho!$C$24</f>
        <v>*</v>
      </c>
      <c r="V36" s="11" t="str">
        <f>[32]Julho!$C$25</f>
        <v>*</v>
      </c>
      <c r="W36" s="11" t="str">
        <f>[32]Julho!$C$26</f>
        <v>*</v>
      </c>
      <c r="X36" s="11" t="str">
        <f>[32]Julho!$C$27</f>
        <v>*</v>
      </c>
      <c r="Y36" s="11" t="str">
        <f>[32]Julho!$C$28</f>
        <v>*</v>
      </c>
      <c r="Z36" s="11" t="str">
        <f>[32]Julho!$C$29</f>
        <v>*</v>
      </c>
      <c r="AA36" s="11" t="str">
        <f>[32]Julho!$C$30</f>
        <v>*</v>
      </c>
      <c r="AB36" s="11" t="str">
        <f>[32]Julho!$C$31</f>
        <v>*</v>
      </c>
      <c r="AC36" s="11" t="str">
        <f>[32]Julho!$C$32</f>
        <v>*</v>
      </c>
      <c r="AD36" s="11" t="str">
        <f>[32]Julho!$C$33</f>
        <v>*</v>
      </c>
      <c r="AE36" s="11" t="str">
        <f>[32]Julho!$C$34</f>
        <v>*</v>
      </c>
      <c r="AF36" s="108" t="str">
        <f>[32]Julho!$C$35</f>
        <v>*</v>
      </c>
      <c r="AG36" s="119" t="s">
        <v>224</v>
      </c>
      <c r="AH36" s="83" t="s">
        <v>224</v>
      </c>
      <c r="AL36" t="s">
        <v>47</v>
      </c>
    </row>
    <row r="37" spans="1:39" x14ac:dyDescent="0.2">
      <c r="A37" s="53" t="s">
        <v>14</v>
      </c>
      <c r="B37" s="11">
        <f>[33]Julho!$C$5</f>
        <v>32.299999999999997</v>
      </c>
      <c r="C37" s="11">
        <f>[33]Julho!$C$6</f>
        <v>32.299999999999997</v>
      </c>
      <c r="D37" s="11">
        <f>[33]Julho!$C$7</f>
        <v>32.9</v>
      </c>
      <c r="E37" s="11">
        <f>[33]Julho!$C$8</f>
        <v>25.1</v>
      </c>
      <c r="F37" s="11">
        <f>[33]Julho!$C$9</f>
        <v>22.2</v>
      </c>
      <c r="G37" s="11">
        <f>[33]Julho!$C$10</f>
        <v>18.899999999999999</v>
      </c>
      <c r="H37" s="11">
        <f>[33]Julho!$C$11</f>
        <v>21.3</v>
      </c>
      <c r="I37" s="11">
        <f>[33]Julho!$C$12</f>
        <v>26.5</v>
      </c>
      <c r="J37" s="11">
        <f>[33]Julho!$C$13</f>
        <v>30.4</v>
      </c>
      <c r="K37" s="11">
        <f>[33]Julho!$C$14</f>
        <v>30.3</v>
      </c>
      <c r="L37" s="11">
        <f>[33]Julho!$C$15</f>
        <v>29.3</v>
      </c>
      <c r="M37" s="11">
        <f>[33]Julho!$C$16</f>
        <v>32</v>
      </c>
      <c r="N37" s="11">
        <f>[33]Julho!$C$17</f>
        <v>33.1</v>
      </c>
      <c r="O37" s="11">
        <f>[33]Julho!$C$18</f>
        <v>33.4</v>
      </c>
      <c r="P37" s="11">
        <f>[33]Julho!$C$19</f>
        <v>34.1</v>
      </c>
      <c r="Q37" s="11">
        <f>[33]Julho!$C$20</f>
        <v>27</v>
      </c>
      <c r="R37" s="11">
        <f>[33]Julho!$C$21</f>
        <v>25.3</v>
      </c>
      <c r="S37" s="11">
        <f>[33]Julho!$C$22</f>
        <v>28.9</v>
      </c>
      <c r="T37" s="11">
        <f>[33]Julho!$C$23</f>
        <v>30.3</v>
      </c>
      <c r="U37" s="11">
        <f>[33]Julho!$C$24</f>
        <v>29.6</v>
      </c>
      <c r="V37" s="11">
        <f>[33]Julho!$C$25</f>
        <v>28.8</v>
      </c>
      <c r="W37" s="11">
        <f>[33]Julho!$C$26</f>
        <v>30.4</v>
      </c>
      <c r="X37" s="11">
        <f>[33]Julho!$C$27</f>
        <v>30.6</v>
      </c>
      <c r="Y37" s="11">
        <f>[33]Julho!$C$28</f>
        <v>32.200000000000003</v>
      </c>
      <c r="Z37" s="11">
        <f>[33]Julho!$C$29</f>
        <v>32</v>
      </c>
      <c r="AA37" s="11">
        <f>[33]Julho!$C$30</f>
        <v>32.299999999999997</v>
      </c>
      <c r="AB37" s="11">
        <f>[33]Julho!$C$31</f>
        <v>31.4</v>
      </c>
      <c r="AC37" s="11">
        <f>[33]Julho!$C$32</f>
        <v>30.4</v>
      </c>
      <c r="AD37" s="11">
        <f>[33]Julho!$C$33</f>
        <v>31.7</v>
      </c>
      <c r="AE37" s="11">
        <f>[33]Julho!$C$34</f>
        <v>33.5</v>
      </c>
      <c r="AF37" s="108">
        <f>[33]Julho!$C$35</f>
        <v>32.9</v>
      </c>
      <c r="AG37" s="119">
        <f t="shared" ref="AG37:AG38" si="21">MAX(B37:AF37)</f>
        <v>34.1</v>
      </c>
      <c r="AH37" s="83">
        <f t="shared" ref="AH37:AH38" si="22">AVERAGE(B37:AF37)</f>
        <v>29.72258064516129</v>
      </c>
      <c r="AJ37" t="s">
        <v>47</v>
      </c>
      <c r="AK37" t="s">
        <v>47</v>
      </c>
      <c r="AL37" t="s">
        <v>47</v>
      </c>
    </row>
    <row r="38" spans="1:39" x14ac:dyDescent="0.2">
      <c r="A38" s="53" t="s">
        <v>174</v>
      </c>
      <c r="B38" s="11">
        <f>[34]Julho!$C$5</f>
        <v>32.1</v>
      </c>
      <c r="C38" s="11">
        <f>[34]Julho!$C$6</f>
        <v>32.299999999999997</v>
      </c>
      <c r="D38" s="11">
        <f>[34]Julho!$C$7</f>
        <v>32.200000000000003</v>
      </c>
      <c r="E38" s="11">
        <f>[34]Julho!$C$8</f>
        <v>30.6</v>
      </c>
      <c r="F38" s="11">
        <f>[34]Julho!$C$9</f>
        <v>20.8</v>
      </c>
      <c r="G38" s="11">
        <f>[34]Julho!$C$10</f>
        <v>22.2</v>
      </c>
      <c r="H38" s="11">
        <f>[34]Julho!$C$11</f>
        <v>24.4</v>
      </c>
      <c r="I38" s="11">
        <f>[34]Julho!$C$12</f>
        <v>29.6</v>
      </c>
      <c r="J38" s="11">
        <f>[34]Julho!$C$13</f>
        <v>32.799999999999997</v>
      </c>
      <c r="K38" s="11">
        <f>[34]Julho!$C$14</f>
        <v>31.5</v>
      </c>
      <c r="L38" s="11">
        <f>[34]Julho!$C$15</f>
        <v>31.1</v>
      </c>
      <c r="M38" s="11">
        <f>[34]Julho!$C$16</f>
        <v>31.2</v>
      </c>
      <c r="N38" s="11">
        <f>[34]Julho!$C$17</f>
        <v>31.9</v>
      </c>
      <c r="O38" s="11">
        <f>[34]Julho!$C$18</f>
        <v>30.6</v>
      </c>
      <c r="P38" s="11">
        <f>[34]Julho!$C$19</f>
        <v>31.5</v>
      </c>
      <c r="Q38" s="11">
        <f>[34]Julho!$C$20</f>
        <v>30.9</v>
      </c>
      <c r="R38" s="11" t="str">
        <f>[34]Julho!$C$21</f>
        <v>*</v>
      </c>
      <c r="S38" s="11">
        <f>[34]Julho!$C$22</f>
        <v>31.1</v>
      </c>
      <c r="T38" s="11">
        <f>[34]Julho!$C$23</f>
        <v>30.8</v>
      </c>
      <c r="U38" s="11">
        <f>[34]Julho!$C$24</f>
        <v>33.799999999999997</v>
      </c>
      <c r="V38" s="11">
        <f>[34]Julho!$C$25</f>
        <v>30.4</v>
      </c>
      <c r="W38" s="11">
        <f>[34]Julho!$C$26</f>
        <v>32.700000000000003</v>
      </c>
      <c r="X38" s="11">
        <f>[34]Julho!$C$27</f>
        <v>33.299999999999997</v>
      </c>
      <c r="Y38" s="11">
        <f>[34]Julho!$C$28</f>
        <v>30.3</v>
      </c>
      <c r="Z38" s="11">
        <f>[34]Julho!$C$29</f>
        <v>21.2</v>
      </c>
      <c r="AA38" s="11">
        <f>[34]Julho!$C$30</f>
        <v>26.4</v>
      </c>
      <c r="AB38" s="11">
        <f>[34]Julho!$C$31</f>
        <v>30.9</v>
      </c>
      <c r="AC38" s="11">
        <f>[34]Julho!$C$32</f>
        <v>31.6</v>
      </c>
      <c r="AD38" s="11">
        <f>[34]Julho!$C$33</f>
        <v>33.299999999999997</v>
      </c>
      <c r="AE38" s="11">
        <f>[34]Julho!$C$34</f>
        <v>30.5</v>
      </c>
      <c r="AF38" s="108">
        <f>[34]Julho!$C$35</f>
        <v>34</v>
      </c>
      <c r="AG38" s="119">
        <f t="shared" si="21"/>
        <v>34</v>
      </c>
      <c r="AH38" s="83">
        <f t="shared" si="22"/>
        <v>30.199999999999996</v>
      </c>
    </row>
    <row r="39" spans="1:39" x14ac:dyDescent="0.2">
      <c r="A39" s="53" t="s">
        <v>15</v>
      </c>
      <c r="B39" s="11">
        <f>[35]Julho!$C$5</f>
        <v>23.9</v>
      </c>
      <c r="C39" s="11">
        <f>[35]Julho!$C$6</f>
        <v>25.8</v>
      </c>
      <c r="D39" s="11">
        <f>[35]Julho!$C$7</f>
        <v>21.5</v>
      </c>
      <c r="E39" s="11">
        <f>[35]Julho!$C$8</f>
        <v>15.9</v>
      </c>
      <c r="F39" s="11">
        <f>[35]Julho!$C$9</f>
        <v>15.8</v>
      </c>
      <c r="G39" s="11">
        <f>[35]Julho!$C$10</f>
        <v>13.7</v>
      </c>
      <c r="H39" s="11">
        <f>[35]Julho!$C$11</f>
        <v>18.100000000000001</v>
      </c>
      <c r="I39" s="11">
        <f>[35]Julho!$C$12</f>
        <v>21.2</v>
      </c>
      <c r="J39" s="11">
        <f>[35]Julho!$C$13</f>
        <v>24.8</v>
      </c>
      <c r="K39" s="11">
        <f>[35]Julho!$C$14</f>
        <v>28</v>
      </c>
      <c r="L39" s="11">
        <f>[35]Julho!$C$15</f>
        <v>27.5</v>
      </c>
      <c r="M39" s="11">
        <f>[35]Julho!$C$16</f>
        <v>27.5</v>
      </c>
      <c r="N39" s="11">
        <f>[35]Julho!$C$17</f>
        <v>28.7</v>
      </c>
      <c r="O39" s="11">
        <f>[35]Julho!$C$18</f>
        <v>29.4</v>
      </c>
      <c r="P39" s="11">
        <f>[35]Julho!$C$19</f>
        <v>23.2</v>
      </c>
      <c r="Q39" s="11">
        <f>[35]Julho!$C$20</f>
        <v>21.2</v>
      </c>
      <c r="R39" s="11">
        <f>[35]Julho!$C$21</f>
        <v>21.3</v>
      </c>
      <c r="S39" s="11">
        <f>[35]Julho!$C$22</f>
        <v>20.100000000000001</v>
      </c>
      <c r="T39" s="11">
        <f>[35]Julho!$C$23</f>
        <v>20.2</v>
      </c>
      <c r="U39" s="11">
        <f>[35]Julho!$C$24</f>
        <v>27.5</v>
      </c>
      <c r="V39" s="11">
        <f>[35]Julho!$C$25</f>
        <v>27.1</v>
      </c>
      <c r="W39" s="11">
        <f>[35]Julho!$C$26</f>
        <v>28.3</v>
      </c>
      <c r="X39" s="11">
        <f>[35]Julho!$C$27</f>
        <v>29.6</v>
      </c>
      <c r="Y39" s="11">
        <f>[35]Julho!$C$28</f>
        <v>24.5</v>
      </c>
      <c r="Z39" s="11">
        <f>[35]Julho!$C$29</f>
        <v>12.1</v>
      </c>
      <c r="AA39" s="11">
        <f>[35]Julho!$C$30</f>
        <v>12</v>
      </c>
      <c r="AB39" s="11">
        <f>[35]Julho!$C$31</f>
        <v>19.2</v>
      </c>
      <c r="AC39" s="11">
        <f>[35]Julho!$C$32</f>
        <v>26.8</v>
      </c>
      <c r="AD39" s="11">
        <f>[35]Julho!$C$33</f>
        <v>27.6</v>
      </c>
      <c r="AE39" s="11">
        <f>[35]Julho!$C$34</f>
        <v>29</v>
      </c>
      <c r="AF39" s="108">
        <f>[35]Julho!$C$35</f>
        <v>28.4</v>
      </c>
      <c r="AG39" s="119">
        <f t="shared" ref="AG39:AG40" si="23">MAX(B39:AF39)</f>
        <v>29.6</v>
      </c>
      <c r="AH39" s="83">
        <f t="shared" ref="AH39:AH40" si="24">AVERAGE(B39:AF39)</f>
        <v>23.222580645161294</v>
      </c>
      <c r="AI39" s="12" t="s">
        <v>47</v>
      </c>
      <c r="AL39" t="s">
        <v>47</v>
      </c>
    </row>
    <row r="40" spans="1:39" x14ac:dyDescent="0.2">
      <c r="A40" s="53" t="s">
        <v>16</v>
      </c>
      <c r="B40" s="11">
        <f>[36]Julho!$C$5</f>
        <v>28.2</v>
      </c>
      <c r="C40" s="11">
        <f>[36]Julho!$C$6</f>
        <v>25.5</v>
      </c>
      <c r="D40" s="11">
        <f>[36]Julho!$C$7</f>
        <v>22.2</v>
      </c>
      <c r="E40" s="11">
        <f>[36]Julho!$C$8</f>
        <v>16.3</v>
      </c>
      <c r="F40" s="11">
        <f>[36]Julho!$C$9</f>
        <v>19.2</v>
      </c>
      <c r="G40" s="11">
        <f>[36]Julho!$C$10</f>
        <v>16.399999999999999</v>
      </c>
      <c r="H40" s="11">
        <f>[36]Julho!$C$11</f>
        <v>21</v>
      </c>
      <c r="I40" s="11">
        <f>[36]Julho!$C$12</f>
        <v>25.8</v>
      </c>
      <c r="J40" s="11">
        <f>[36]Julho!$C$13</f>
        <v>30.4</v>
      </c>
      <c r="K40" s="11">
        <f>[36]Julho!$C$14</f>
        <v>32.1</v>
      </c>
      <c r="L40" s="11">
        <f>[36]Julho!$C$15</f>
        <v>32.9</v>
      </c>
      <c r="M40" s="11">
        <f>[36]Julho!$C$16</f>
        <v>32.1</v>
      </c>
      <c r="N40" s="11">
        <f>[36]Julho!$C$17</f>
        <v>30.7</v>
      </c>
      <c r="O40" s="11">
        <f>[36]Julho!$C$18</f>
        <v>31.1</v>
      </c>
      <c r="P40" s="11">
        <f>[36]Julho!$C$19</f>
        <v>24.6</v>
      </c>
      <c r="Q40" s="11">
        <f>[36]Julho!$C$20</f>
        <v>23.8</v>
      </c>
      <c r="R40" s="11">
        <f>[36]Julho!$C$21</f>
        <v>27.3</v>
      </c>
      <c r="S40" s="11">
        <f>[36]Julho!$C$22</f>
        <v>28.2</v>
      </c>
      <c r="T40" s="11">
        <f>[36]Julho!$C$23</f>
        <v>22.3</v>
      </c>
      <c r="U40" s="11">
        <f>[36]Julho!$C$24</f>
        <v>31.8</v>
      </c>
      <c r="V40" s="11">
        <f>[36]Julho!$C$25</f>
        <v>31.7</v>
      </c>
      <c r="W40" s="11">
        <f>[36]Julho!$C$26</f>
        <v>31.9</v>
      </c>
      <c r="X40" s="11">
        <f>[36]Julho!$C$27</f>
        <v>27</v>
      </c>
      <c r="Y40" s="11">
        <f>[36]Julho!$C$28</f>
        <v>19.399999999999999</v>
      </c>
      <c r="Z40" s="11">
        <f>[36]Julho!$C$29</f>
        <v>12.3</v>
      </c>
      <c r="AA40" s="11">
        <f>[36]Julho!$C$30</f>
        <v>14.7</v>
      </c>
      <c r="AB40" s="11">
        <f>[36]Julho!$C$31</f>
        <v>19.7</v>
      </c>
      <c r="AC40" s="11">
        <f>[36]Julho!$C$32</f>
        <v>24.6</v>
      </c>
      <c r="AD40" s="11">
        <f>[36]Julho!$C$33</f>
        <v>31.5</v>
      </c>
      <c r="AE40" s="11">
        <f>[36]Julho!$C$34</f>
        <v>31.3</v>
      </c>
      <c r="AF40" s="108">
        <f>[36]Julho!$C$35</f>
        <v>33</v>
      </c>
      <c r="AG40" s="119">
        <f t="shared" si="23"/>
        <v>33</v>
      </c>
      <c r="AH40" s="83">
        <f t="shared" si="24"/>
        <v>25.7741935483871</v>
      </c>
      <c r="AK40" t="s">
        <v>47</v>
      </c>
      <c r="AL40" t="s">
        <v>47</v>
      </c>
      <c r="AM40" t="s">
        <v>47</v>
      </c>
    </row>
    <row r="41" spans="1:39" x14ac:dyDescent="0.2">
      <c r="A41" s="53" t="s">
        <v>175</v>
      </c>
      <c r="B41" s="11">
        <f>[37]Julho!$C$5</f>
        <v>32.9</v>
      </c>
      <c r="C41" s="11">
        <f>[37]Julho!$C$6</f>
        <v>31.8</v>
      </c>
      <c r="D41" s="11">
        <f>[37]Julho!$C$7</f>
        <v>32.1</v>
      </c>
      <c r="E41" s="11">
        <f>[37]Julho!$C$8</f>
        <v>22.4</v>
      </c>
      <c r="F41" s="11">
        <f>[37]Julho!$C$9</f>
        <v>20.100000000000001</v>
      </c>
      <c r="G41" s="11">
        <f>[37]Julho!$C$10</f>
        <v>17.100000000000001</v>
      </c>
      <c r="H41" s="11">
        <f>[37]Julho!$C$11</f>
        <v>20.399999999999999</v>
      </c>
      <c r="I41" s="11">
        <f>[37]Julho!$C$12</f>
        <v>24.7</v>
      </c>
      <c r="J41" s="11">
        <f>[37]Julho!$C$13</f>
        <v>29.5</v>
      </c>
      <c r="K41" s="11">
        <f>[37]Julho!$C$14</f>
        <v>31.6</v>
      </c>
      <c r="L41" s="11">
        <f>[37]Julho!$C$15</f>
        <v>30.2</v>
      </c>
      <c r="M41" s="11">
        <f>[37]Julho!$C$16</f>
        <v>31.2</v>
      </c>
      <c r="N41" s="11">
        <f>[37]Julho!$C$17</f>
        <v>31.6</v>
      </c>
      <c r="O41" s="11">
        <f>[37]Julho!$C$18</f>
        <v>32.4</v>
      </c>
      <c r="P41" s="11">
        <f>[37]Julho!$C$19</f>
        <v>31.7</v>
      </c>
      <c r="Q41" s="11">
        <f>[37]Julho!$C$20</f>
        <v>20.6</v>
      </c>
      <c r="R41" s="11">
        <f>[37]Julho!$C$21</f>
        <v>25</v>
      </c>
      <c r="S41" s="11">
        <f>[37]Julho!$C$22</f>
        <v>27.5</v>
      </c>
      <c r="T41" s="11">
        <f>[37]Julho!$C$23</f>
        <v>31</v>
      </c>
      <c r="U41" s="11">
        <f>[37]Julho!$C$24</f>
        <v>31.7</v>
      </c>
      <c r="V41" s="11">
        <f>[37]Julho!$C$25</f>
        <v>31.4</v>
      </c>
      <c r="W41" s="11">
        <f>[37]Julho!$C$26</f>
        <v>31.3</v>
      </c>
      <c r="X41" s="11">
        <f>[37]Julho!$C$27</f>
        <v>32.700000000000003</v>
      </c>
      <c r="Y41" s="11">
        <f>[37]Julho!$C$28</f>
        <v>32.4</v>
      </c>
      <c r="Z41" s="11">
        <f>[37]Julho!$C$29</f>
        <v>25.5</v>
      </c>
      <c r="AA41" s="11">
        <f>[37]Julho!$C$30</f>
        <v>27.3</v>
      </c>
      <c r="AB41" s="11">
        <f>[37]Julho!$C$31</f>
        <v>27.6</v>
      </c>
      <c r="AC41" s="11">
        <f>[37]Julho!$C$32</f>
        <v>30.4</v>
      </c>
      <c r="AD41" s="11">
        <f>[37]Julho!$C$33</f>
        <v>31.5</v>
      </c>
      <c r="AE41" s="11">
        <f>[37]Julho!$C$34</f>
        <v>32.799999999999997</v>
      </c>
      <c r="AF41" s="108">
        <f>[37]Julho!$C$35</f>
        <v>31.5</v>
      </c>
      <c r="AG41" s="119">
        <f>MAX(B41:AF41)</f>
        <v>32.9</v>
      </c>
      <c r="AH41" s="83">
        <f>AVERAGE(B41:AF41)</f>
        <v>28.706451612903223</v>
      </c>
      <c r="AJ41" t="s">
        <v>47</v>
      </c>
      <c r="AL41" t="s">
        <v>47</v>
      </c>
    </row>
    <row r="42" spans="1:39" x14ac:dyDescent="0.2">
      <c r="A42" s="53" t="s">
        <v>17</v>
      </c>
      <c r="B42" s="11">
        <f>[38]Julho!$C$5</f>
        <v>32.299999999999997</v>
      </c>
      <c r="C42" s="11">
        <f>[38]Julho!$C$6</f>
        <v>26.6</v>
      </c>
      <c r="D42" s="11">
        <f>[38]Julho!$C$7</f>
        <v>31.7</v>
      </c>
      <c r="E42" s="11">
        <f>[38]Julho!$C$8</f>
        <v>19.7</v>
      </c>
      <c r="F42" s="11">
        <f>[38]Julho!$C$9</f>
        <v>19.7</v>
      </c>
      <c r="G42" s="11">
        <f>[38]Julho!$C$10</f>
        <v>15.6</v>
      </c>
      <c r="H42" s="11">
        <f>[38]Julho!$C$11</f>
        <v>20.3</v>
      </c>
      <c r="I42" s="11">
        <f>[38]Julho!$C$12</f>
        <v>23.4</v>
      </c>
      <c r="J42" s="11">
        <f>[38]Julho!$C$13</f>
        <v>28.8</v>
      </c>
      <c r="K42" s="11">
        <f>[38]Julho!$C$14</f>
        <v>31.4</v>
      </c>
      <c r="L42" s="11">
        <f>[38]Julho!$C$15</f>
        <v>31.1</v>
      </c>
      <c r="M42" s="11">
        <f>[38]Julho!$C$16</f>
        <v>31</v>
      </c>
      <c r="N42" s="11">
        <f>[38]Julho!$C$17</f>
        <v>32.6</v>
      </c>
      <c r="O42" s="11">
        <f>[38]Julho!$C$18</f>
        <v>33.200000000000003</v>
      </c>
      <c r="P42" s="11">
        <f>[38]Julho!$C$19</f>
        <v>22.1</v>
      </c>
      <c r="Q42" s="11">
        <f>[38]Julho!$C$20</f>
        <v>24</v>
      </c>
      <c r="R42" s="11">
        <f>[38]Julho!$C$21</f>
        <v>23.6</v>
      </c>
      <c r="S42" s="11">
        <f>[38]Julho!$C$22</f>
        <v>23.4</v>
      </c>
      <c r="T42" s="11">
        <f>[38]Julho!$C$23</f>
        <v>28</v>
      </c>
      <c r="U42" s="11">
        <f>[38]Julho!$C$24</f>
        <v>31.7</v>
      </c>
      <c r="V42" s="11">
        <f>[38]Julho!$C$25</f>
        <v>32.1</v>
      </c>
      <c r="W42" s="11">
        <f>[38]Julho!$C$26</f>
        <v>31.4</v>
      </c>
      <c r="X42" s="11">
        <f>[38]Julho!$C$27</f>
        <v>33.5</v>
      </c>
      <c r="Y42" s="11">
        <f>[38]Julho!$C$28</f>
        <v>28.5</v>
      </c>
      <c r="Z42" s="11">
        <f>[38]Julho!$C$29</f>
        <v>24</v>
      </c>
      <c r="AA42" s="11">
        <f>[38]Julho!$C$30</f>
        <v>24</v>
      </c>
      <c r="AB42" s="11">
        <f>[38]Julho!$C$31</f>
        <v>25</v>
      </c>
      <c r="AC42" s="11">
        <f>[38]Julho!$C$32</f>
        <v>29.3</v>
      </c>
      <c r="AD42" s="11">
        <f>[38]Julho!$C$33</f>
        <v>30.7</v>
      </c>
      <c r="AE42" s="11">
        <f>[38]Julho!$C$34</f>
        <v>32</v>
      </c>
      <c r="AF42" s="108">
        <f>[38]Julho!$C$35</f>
        <v>31.4</v>
      </c>
      <c r="AG42" s="119">
        <f t="shared" ref="AG42:AG43" si="25">MAX(B42:AF42)</f>
        <v>33.5</v>
      </c>
      <c r="AH42" s="83">
        <f t="shared" ref="AH42:AH43" si="26">AVERAGE(B42:AF42)</f>
        <v>27.487096774193549</v>
      </c>
      <c r="AM42" t="s">
        <v>47</v>
      </c>
    </row>
    <row r="43" spans="1:39" x14ac:dyDescent="0.2">
      <c r="A43" s="53" t="s">
        <v>157</v>
      </c>
      <c r="B43" s="11">
        <f>[39]Julho!$C$5</f>
        <v>33.4</v>
      </c>
      <c r="C43" s="11">
        <f>[39]Julho!$C$6</f>
        <v>31.3</v>
      </c>
      <c r="D43" s="11">
        <f>[39]Julho!$C$7</f>
        <v>32.700000000000003</v>
      </c>
      <c r="E43" s="11">
        <f>[39]Julho!$C$8</f>
        <v>20.8</v>
      </c>
      <c r="F43" s="11">
        <f>[39]Julho!$C$9</f>
        <v>20.5</v>
      </c>
      <c r="G43" s="11">
        <f>[39]Julho!$C$10</f>
        <v>16.5</v>
      </c>
      <c r="H43" s="11">
        <f>[39]Julho!$C$11</f>
        <v>19.8</v>
      </c>
      <c r="I43" s="11">
        <f>[39]Julho!$C$12</f>
        <v>23.8</v>
      </c>
      <c r="J43" s="11">
        <f>[39]Julho!$C$13</f>
        <v>28.2</v>
      </c>
      <c r="K43" s="11">
        <f>[39]Julho!$C$14</f>
        <v>29.9</v>
      </c>
      <c r="L43" s="11">
        <f>[39]Julho!$C$15</f>
        <v>29.4</v>
      </c>
      <c r="M43" s="11">
        <f>[39]Julho!$C$16</f>
        <v>29.6</v>
      </c>
      <c r="N43" s="11">
        <f>[39]Julho!$C$17</f>
        <v>31.2</v>
      </c>
      <c r="O43" s="11">
        <f>[39]Julho!$C$18</f>
        <v>31.8</v>
      </c>
      <c r="P43" s="11">
        <f>[39]Julho!$C$19</f>
        <v>30.2</v>
      </c>
      <c r="Q43" s="11">
        <f>[39]Julho!$C$20</f>
        <v>25.1</v>
      </c>
      <c r="R43" s="11">
        <f>[39]Julho!$C$21</f>
        <v>23.1</v>
      </c>
      <c r="S43" s="11">
        <f>[39]Julho!$C$22</f>
        <v>24.4</v>
      </c>
      <c r="T43" s="11">
        <f>[39]Julho!$C$23</f>
        <v>28.5</v>
      </c>
      <c r="U43" s="11">
        <f>[39]Julho!$C$24</f>
        <v>29.9</v>
      </c>
      <c r="V43" s="11">
        <f>[39]Julho!$C$25</f>
        <v>29.5</v>
      </c>
      <c r="W43" s="11">
        <f>[39]Julho!$C$26</f>
        <v>30.6</v>
      </c>
      <c r="X43" s="11">
        <f>[39]Julho!$C$27</f>
        <v>31.4</v>
      </c>
      <c r="Y43" s="11">
        <f>[39]Julho!$C$28</f>
        <v>31.3</v>
      </c>
      <c r="Z43" s="11">
        <f>[39]Julho!$C$29</f>
        <v>27.2</v>
      </c>
      <c r="AA43" s="11">
        <f>[39]Julho!$C$30</f>
        <v>27.2</v>
      </c>
      <c r="AB43" s="11">
        <f>[39]Julho!$C$31</f>
        <v>28.4</v>
      </c>
      <c r="AC43" s="11">
        <f>[39]Julho!$C$32</f>
        <v>30.8</v>
      </c>
      <c r="AD43" s="11">
        <f>[39]Julho!$C$33</f>
        <v>30.6</v>
      </c>
      <c r="AE43" s="11">
        <f>[39]Julho!$C$34</f>
        <v>33.6</v>
      </c>
      <c r="AF43" s="108">
        <f>[39]Julho!$C$35</f>
        <v>30.9</v>
      </c>
      <c r="AG43" s="119">
        <f t="shared" si="25"/>
        <v>33.6</v>
      </c>
      <c r="AH43" s="83">
        <f t="shared" si="26"/>
        <v>28.116129032258065</v>
      </c>
      <c r="AJ43" s="12" t="s">
        <v>47</v>
      </c>
      <c r="AL43" t="s">
        <v>47</v>
      </c>
    </row>
    <row r="44" spans="1:39" x14ac:dyDescent="0.2">
      <c r="A44" s="53" t="s">
        <v>18</v>
      </c>
      <c r="B44" s="11">
        <f>[40]Julho!$C$5</f>
        <v>30.5</v>
      </c>
      <c r="C44" s="11">
        <f>[40]Julho!$C$6</f>
        <v>29.9</v>
      </c>
      <c r="D44" s="11">
        <f>[40]Julho!$C$7</f>
        <v>30.1</v>
      </c>
      <c r="E44" s="11">
        <f>[40]Julho!$C$8</f>
        <v>24.1</v>
      </c>
      <c r="F44" s="11">
        <f>[40]Julho!$C$9</f>
        <v>20.3</v>
      </c>
      <c r="G44" s="11">
        <f>[40]Julho!$C$10</f>
        <v>17.8</v>
      </c>
      <c r="H44" s="11">
        <f>[40]Julho!$C$11</f>
        <v>20.7</v>
      </c>
      <c r="I44" s="11">
        <f>[40]Julho!$C$12</f>
        <v>26.7</v>
      </c>
      <c r="J44" s="11">
        <f>[40]Julho!$C$13</f>
        <v>29.1</v>
      </c>
      <c r="K44" s="11">
        <f>[40]Julho!$C$14</f>
        <v>30</v>
      </c>
      <c r="L44" s="11">
        <f>[40]Julho!$C$15</f>
        <v>29.5</v>
      </c>
      <c r="M44" s="11">
        <f>[40]Julho!$C$16</f>
        <v>29.6</v>
      </c>
      <c r="N44" s="11">
        <f>[40]Julho!$C$17</f>
        <v>30.6</v>
      </c>
      <c r="O44" s="11">
        <f>[40]Julho!$C$18</f>
        <v>31</v>
      </c>
      <c r="P44" s="11">
        <f>[40]Julho!$C$19</f>
        <v>32.299999999999997</v>
      </c>
      <c r="Q44" s="11">
        <f>[40]Julho!$C$20</f>
        <v>24.5</v>
      </c>
      <c r="R44" s="11">
        <f>[40]Julho!$C$21</f>
        <v>27</v>
      </c>
      <c r="S44" s="11">
        <f>[40]Julho!$C$22</f>
        <v>29.9</v>
      </c>
      <c r="T44" s="11">
        <f>[40]Julho!$C$23</f>
        <v>31.8</v>
      </c>
      <c r="U44" s="11">
        <f>[40]Julho!$C$24</f>
        <v>29.8</v>
      </c>
      <c r="V44" s="11">
        <f>[40]Julho!$C$25</f>
        <v>28.9</v>
      </c>
      <c r="W44" s="11">
        <f>[40]Julho!$C$26</f>
        <v>30.6</v>
      </c>
      <c r="X44" s="11">
        <f>[40]Julho!$C$27</f>
        <v>30.9</v>
      </c>
      <c r="Y44" s="11">
        <f>[40]Julho!$C$28</f>
        <v>30.4</v>
      </c>
      <c r="Z44" s="11">
        <f>[40]Julho!$C$29</f>
        <v>24.6</v>
      </c>
      <c r="AA44" s="11">
        <f>[40]Julho!$C$30</f>
        <v>27.8</v>
      </c>
      <c r="AB44" s="11">
        <f>[40]Julho!$C$31</f>
        <v>28.8</v>
      </c>
      <c r="AC44" s="11">
        <f>[40]Julho!$C$32</f>
        <v>28.5</v>
      </c>
      <c r="AD44" s="11">
        <f>[40]Julho!$C$33</f>
        <v>29.4</v>
      </c>
      <c r="AE44" s="11">
        <f>[40]Julho!$C$34</f>
        <v>31.5</v>
      </c>
      <c r="AF44" s="108">
        <f>[40]Julho!$C$35</f>
        <v>30.7</v>
      </c>
      <c r="AG44" s="119">
        <f t="shared" ref="AG44:AG45" si="27">MAX(B44:AF44)</f>
        <v>32.299999999999997</v>
      </c>
      <c r="AH44" s="83">
        <f t="shared" ref="AH44:AH45" si="28">AVERAGE(B44:AF44)</f>
        <v>28.299999999999994</v>
      </c>
      <c r="AJ44" s="12" t="s">
        <v>47</v>
      </c>
      <c r="AL44" t="s">
        <v>47</v>
      </c>
    </row>
    <row r="45" spans="1:39" x14ac:dyDescent="0.2">
      <c r="A45" s="53" t="s">
        <v>162</v>
      </c>
      <c r="B45" s="11">
        <f>[41]Julho!$C$5</f>
        <v>33.1</v>
      </c>
      <c r="C45" s="11">
        <f>[41]Julho!$C$6</f>
        <v>32.9</v>
      </c>
      <c r="D45" s="11">
        <f>[41]Julho!$C$7</f>
        <v>33.200000000000003</v>
      </c>
      <c r="E45" s="11">
        <f>[41]Julho!$C$8</f>
        <v>25.3</v>
      </c>
      <c r="F45" s="11">
        <f>[41]Julho!$C$9</f>
        <v>20.9</v>
      </c>
      <c r="G45" s="11">
        <f>[41]Julho!$C$10</f>
        <v>17.3</v>
      </c>
      <c r="H45" s="11">
        <f>[41]Julho!$C$11</f>
        <v>20.3</v>
      </c>
      <c r="I45" s="11">
        <f>[41]Julho!$C$12</f>
        <v>24.6</v>
      </c>
      <c r="J45" s="11">
        <f>[41]Julho!$C$13</f>
        <v>28.1</v>
      </c>
      <c r="K45" s="11">
        <f>[41]Julho!$C$14</f>
        <v>28.7</v>
      </c>
      <c r="L45" s="11">
        <f>[41]Julho!$C$15</f>
        <v>28.6</v>
      </c>
      <c r="M45" s="11">
        <f>[41]Julho!$C$16</f>
        <v>30.7</v>
      </c>
      <c r="N45" s="11">
        <f>[41]Julho!$C$17</f>
        <v>31.4</v>
      </c>
      <c r="O45" s="11">
        <f>[41]Julho!$C$18</f>
        <v>31.1</v>
      </c>
      <c r="P45" s="11">
        <f>[41]Julho!$C$19</f>
        <v>34.200000000000003</v>
      </c>
      <c r="Q45" s="11">
        <f>[41]Julho!$C$20</f>
        <v>24.8</v>
      </c>
      <c r="R45" s="11">
        <f>[41]Julho!$C$21</f>
        <v>23.9</v>
      </c>
      <c r="S45" s="11">
        <f>[41]Julho!$C$22</f>
        <v>26.7</v>
      </c>
      <c r="T45" s="11">
        <f>[41]Julho!$C$23</f>
        <v>28.5</v>
      </c>
      <c r="U45" s="11">
        <f>[41]Julho!$C$24</f>
        <v>28.9</v>
      </c>
      <c r="V45" s="11">
        <f>[41]Julho!$C$25</f>
        <v>28.6</v>
      </c>
      <c r="W45" s="11">
        <f>[41]Julho!$C$26</f>
        <v>31.3</v>
      </c>
      <c r="X45" s="11">
        <f>[41]Julho!$C$27</f>
        <v>31</v>
      </c>
      <c r="Y45" s="11">
        <f>[41]Julho!$C$28</f>
        <v>32</v>
      </c>
      <c r="Z45" s="11">
        <f>[41]Julho!$C$29</f>
        <v>31.3</v>
      </c>
      <c r="AA45" s="11">
        <f>[41]Julho!$C$30</f>
        <v>30.4</v>
      </c>
      <c r="AB45" s="11">
        <f>[41]Julho!$C$31</f>
        <v>30.7</v>
      </c>
      <c r="AC45" s="11">
        <f>[41]Julho!$C$32</f>
        <v>30</v>
      </c>
      <c r="AD45" s="11">
        <f>[41]Julho!$C$33</f>
        <v>30.6</v>
      </c>
      <c r="AE45" s="11">
        <f>[41]Julho!$C$34</f>
        <v>33.799999999999997</v>
      </c>
      <c r="AF45" s="108">
        <f>[41]Julho!$C$35</f>
        <v>31.3</v>
      </c>
      <c r="AG45" s="119">
        <f t="shared" si="27"/>
        <v>34.200000000000003</v>
      </c>
      <c r="AH45" s="83">
        <f t="shared" si="28"/>
        <v>28.845161290322576</v>
      </c>
      <c r="AL45" t="s">
        <v>47</v>
      </c>
    </row>
    <row r="46" spans="1:39" x14ac:dyDescent="0.2">
      <c r="A46" s="53" t="s">
        <v>19</v>
      </c>
      <c r="B46" s="11">
        <f>[42]Julho!$C$5</f>
        <v>24.2</v>
      </c>
      <c r="C46" s="11">
        <f>[42]Julho!$C$6</f>
        <v>24.7</v>
      </c>
      <c r="D46" s="11">
        <f>[42]Julho!$C$7</f>
        <v>20.3</v>
      </c>
      <c r="E46" s="11">
        <f>[42]Julho!$C$8</f>
        <v>21.3</v>
      </c>
      <c r="F46" s="11">
        <f>[42]Julho!$C$9</f>
        <v>16.5</v>
      </c>
      <c r="G46" s="11">
        <f>[42]Julho!$C$10</f>
        <v>14.9</v>
      </c>
      <c r="H46" s="11">
        <f>[42]Julho!$C$11</f>
        <v>19.899999999999999</v>
      </c>
      <c r="I46" s="11">
        <f>[42]Julho!$C$12</f>
        <v>22</v>
      </c>
      <c r="J46" s="11">
        <f>[42]Julho!$C$13</f>
        <v>26.1</v>
      </c>
      <c r="K46" s="11">
        <f>[42]Julho!$C$14</f>
        <v>28.1</v>
      </c>
      <c r="L46" s="11">
        <f>[42]Julho!$C$15</f>
        <v>29.1</v>
      </c>
      <c r="M46" s="11">
        <f>[42]Julho!$C$16</f>
        <v>28.9</v>
      </c>
      <c r="N46" s="11">
        <f>[42]Julho!$C$17</f>
        <v>30.6</v>
      </c>
      <c r="O46" s="11">
        <f>[42]Julho!$C$18</f>
        <v>32.1</v>
      </c>
      <c r="P46" s="11">
        <f>[42]Julho!$C$19</f>
        <v>21.9</v>
      </c>
      <c r="Q46" s="11">
        <f>[42]Julho!$C$20</f>
        <v>20.2</v>
      </c>
      <c r="R46" s="11">
        <f>[42]Julho!$C$21</f>
        <v>21.6</v>
      </c>
      <c r="S46" s="11">
        <f>[42]Julho!$C$22</f>
        <v>17.8</v>
      </c>
      <c r="T46" s="11">
        <f>[42]Julho!$C$23</f>
        <v>21.2</v>
      </c>
      <c r="U46" s="11">
        <f>[42]Julho!$C$24</f>
        <v>29.2</v>
      </c>
      <c r="V46" s="11">
        <f>[42]Julho!$C$25</f>
        <v>28.7</v>
      </c>
      <c r="W46" s="11">
        <f>[42]Julho!$C$26</f>
        <v>30.3</v>
      </c>
      <c r="X46" s="11">
        <f>[42]Julho!$C$27</f>
        <v>31.9</v>
      </c>
      <c r="Y46" s="11">
        <f>[42]Julho!$C$28</f>
        <v>25.6</v>
      </c>
      <c r="Z46" s="11">
        <f>[42]Julho!$C$29</f>
        <v>13.8</v>
      </c>
      <c r="AA46" s="11">
        <f>[42]Julho!$C$30</f>
        <v>12.9</v>
      </c>
      <c r="AB46" s="11">
        <f>[42]Julho!$C$31</f>
        <v>15.9</v>
      </c>
      <c r="AC46" s="11">
        <f>[42]Julho!$C$32</f>
        <v>25.3</v>
      </c>
      <c r="AD46" s="11">
        <f>[42]Julho!$C$33</f>
        <v>29.2</v>
      </c>
      <c r="AE46" s="11">
        <f>[42]Julho!$C$34</f>
        <v>29.3</v>
      </c>
      <c r="AF46" s="108">
        <f>[42]Julho!$C$35</f>
        <v>29.9</v>
      </c>
      <c r="AG46" s="119">
        <f t="shared" ref="AG46:AG47" si="29">MAX(B46:AF46)</f>
        <v>32.1</v>
      </c>
      <c r="AH46" s="83">
        <f t="shared" ref="AH46:AH47" si="30">AVERAGE(B46:AF46)</f>
        <v>23.980645161290319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3" t="s">
        <v>31</v>
      </c>
      <c r="B47" s="11">
        <f>[43]Julho!$C$5</f>
        <v>30.8</v>
      </c>
      <c r="C47" s="11">
        <f>[43]Julho!$C$6</f>
        <v>27.6</v>
      </c>
      <c r="D47" s="11">
        <f>[43]Julho!$C$7</f>
        <v>29.8</v>
      </c>
      <c r="E47" s="11">
        <f>[43]Julho!$C$8</f>
        <v>19.8</v>
      </c>
      <c r="F47" s="11">
        <f>[43]Julho!$C$9</f>
        <v>18.899999999999999</v>
      </c>
      <c r="G47" s="11">
        <f>[43]Julho!$C$10</f>
        <v>15.5</v>
      </c>
      <c r="H47" s="11">
        <f>[43]Julho!$C$11</f>
        <v>20.7</v>
      </c>
      <c r="I47" s="11">
        <f>[43]Julho!$C$12</f>
        <v>24.3</v>
      </c>
      <c r="J47" s="11">
        <f>[43]Julho!$C$13</f>
        <v>28.7</v>
      </c>
      <c r="K47" s="11">
        <f>[43]Julho!$C$14</f>
        <v>29.4</v>
      </c>
      <c r="L47" s="11">
        <f>[43]Julho!$C$15</f>
        <v>29.9</v>
      </c>
      <c r="M47" s="11">
        <f>[43]Julho!$C$16</f>
        <v>30</v>
      </c>
      <c r="N47" s="11">
        <f>[43]Julho!$C$17</f>
        <v>31.1</v>
      </c>
      <c r="O47" s="11">
        <f>[43]Julho!$C$18</f>
        <v>32</v>
      </c>
      <c r="P47" s="11">
        <f>[43]Julho!$C$19</f>
        <v>27.5</v>
      </c>
      <c r="Q47" s="11">
        <f>[43]Julho!$C$20</f>
        <v>23.5</v>
      </c>
      <c r="R47" s="11">
        <f>[43]Julho!$C$21</f>
        <v>25.1</v>
      </c>
      <c r="S47" s="11">
        <f>[43]Julho!$C$22</f>
        <v>26.6</v>
      </c>
      <c r="T47" s="11">
        <f>[43]Julho!$C$23</f>
        <v>28.3</v>
      </c>
      <c r="U47" s="11">
        <f>[43]Julho!$C$24</f>
        <v>31.9</v>
      </c>
      <c r="V47" s="11">
        <f>[43]Julho!$C$25</f>
        <v>30</v>
      </c>
      <c r="W47" s="11">
        <f>[43]Julho!$C$26</f>
        <v>29</v>
      </c>
      <c r="X47" s="11">
        <f>[43]Julho!$C$27</f>
        <v>32.200000000000003</v>
      </c>
      <c r="Y47" s="11">
        <f>[43]Julho!$C$28</f>
        <v>28.2</v>
      </c>
      <c r="Z47" s="11">
        <f>[43]Julho!$C$29</f>
        <v>21.5</v>
      </c>
      <c r="AA47" s="11">
        <f>[43]Julho!$C$30</f>
        <v>25.2</v>
      </c>
      <c r="AB47" s="11">
        <f>[43]Julho!$C$31</f>
        <v>25.6</v>
      </c>
      <c r="AC47" s="11">
        <f>[43]Julho!$C$32</f>
        <v>29</v>
      </c>
      <c r="AD47" s="11">
        <f>[43]Julho!$C$33</f>
        <v>30.3</v>
      </c>
      <c r="AE47" s="11">
        <f>[43]Julho!$C$34</f>
        <v>31.5</v>
      </c>
      <c r="AF47" s="108">
        <f>[43]Julho!$C$35</f>
        <v>31.2</v>
      </c>
      <c r="AG47" s="119">
        <f t="shared" si="29"/>
        <v>32.200000000000003</v>
      </c>
      <c r="AH47" s="83">
        <f t="shared" si="30"/>
        <v>27.261290322580653</v>
      </c>
      <c r="AJ47" s="12" t="s">
        <v>47</v>
      </c>
      <c r="AK47" t="s">
        <v>47</v>
      </c>
      <c r="AL47" t="s">
        <v>47</v>
      </c>
    </row>
    <row r="48" spans="1:39" x14ac:dyDescent="0.2">
      <c r="A48" s="53" t="s">
        <v>44</v>
      </c>
      <c r="B48" s="11">
        <f>[44]Julho!$C$5</f>
        <v>32.4</v>
      </c>
      <c r="C48" s="11">
        <f>[44]Julho!$C$6</f>
        <v>31.7</v>
      </c>
      <c r="D48" s="11">
        <f>[44]Julho!$C$7</f>
        <v>30.9</v>
      </c>
      <c r="E48" s="11">
        <f>[44]Julho!$C$8</f>
        <v>29.4</v>
      </c>
      <c r="F48" s="11">
        <f>[44]Julho!$C$9</f>
        <v>21.3</v>
      </c>
      <c r="G48" s="11">
        <f>[44]Julho!$C$10</f>
        <v>19.8</v>
      </c>
      <c r="H48" s="11">
        <f>[44]Julho!$C$11</f>
        <v>21.9</v>
      </c>
      <c r="I48" s="11">
        <f>[44]Julho!$C$12</f>
        <v>29.1</v>
      </c>
      <c r="J48" s="11">
        <f>[44]Julho!$C$13</f>
        <v>31.6</v>
      </c>
      <c r="K48" s="11">
        <f>[44]Julho!$C$14</f>
        <v>32</v>
      </c>
      <c r="L48" s="11">
        <f>[44]Julho!$C$15</f>
        <v>30.9</v>
      </c>
      <c r="M48" s="11">
        <f>[44]Julho!$C$16</f>
        <v>31</v>
      </c>
      <c r="N48" s="11">
        <f>[44]Julho!$C$17</f>
        <v>32.5</v>
      </c>
      <c r="O48" s="11">
        <f>[44]Julho!$C$18</f>
        <v>32.299999999999997</v>
      </c>
      <c r="P48" s="11">
        <f>[44]Julho!$C$19</f>
        <v>34</v>
      </c>
      <c r="Q48" s="11">
        <f>[44]Julho!$C$20</f>
        <v>29.6</v>
      </c>
      <c r="R48" s="11">
        <f>[44]Julho!$C$21</f>
        <v>30.3</v>
      </c>
      <c r="S48" s="11">
        <f>[44]Julho!$C$22</f>
        <v>32.299999999999997</v>
      </c>
      <c r="T48" s="11">
        <f>[44]Julho!$C$23</f>
        <v>33.6</v>
      </c>
      <c r="U48" s="11">
        <f>[44]Julho!$C$24</f>
        <v>31.6</v>
      </c>
      <c r="V48" s="11">
        <f>[44]Julho!$C$25</f>
        <v>29.3</v>
      </c>
      <c r="W48" s="11">
        <f>[44]Julho!$C$26</f>
        <v>31.3</v>
      </c>
      <c r="X48" s="11">
        <f>[44]Julho!$C$27</f>
        <v>32.700000000000003</v>
      </c>
      <c r="Y48" s="11">
        <f>[44]Julho!$C$28</f>
        <v>29.3</v>
      </c>
      <c r="Z48" s="11">
        <f>[44]Julho!$C$29</f>
        <v>17.8</v>
      </c>
      <c r="AA48" s="11">
        <f>[44]Julho!$C$30</f>
        <v>22.5</v>
      </c>
      <c r="AB48" s="11">
        <f>[44]Julho!$C$31</f>
        <v>29.3</v>
      </c>
      <c r="AC48" s="11">
        <f>[44]Julho!$C$32</f>
        <v>30.7</v>
      </c>
      <c r="AD48" s="11">
        <f>[44]Julho!$C$33</f>
        <v>31.4</v>
      </c>
      <c r="AE48" s="11">
        <f>[44]Julho!$C$34</f>
        <v>32.5</v>
      </c>
      <c r="AF48" s="108">
        <f>[44]Julho!$C$35</f>
        <v>33</v>
      </c>
      <c r="AG48" s="119">
        <f>MAX(B48:AF48)</f>
        <v>34</v>
      </c>
      <c r="AH48" s="83">
        <f>AVERAGE(B48:AF48)</f>
        <v>29.612903225806448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ht="13.5" thickBot="1" x14ac:dyDescent="0.25">
      <c r="A49" s="113" t="s">
        <v>20</v>
      </c>
      <c r="B49" s="114">
        <f>[45]Julho!$C$5</f>
        <v>33.799999999999997</v>
      </c>
      <c r="C49" s="114">
        <f>[45]Julho!$C$6</f>
        <v>32.200000000000003</v>
      </c>
      <c r="D49" s="114">
        <f>[45]Julho!$C$7</f>
        <v>33.1</v>
      </c>
      <c r="E49" s="114">
        <f>[45]Julho!$C$8</f>
        <v>26.9</v>
      </c>
      <c r="F49" s="114">
        <f>[45]Julho!$C$9</f>
        <v>22.2</v>
      </c>
      <c r="G49" s="114">
        <f>[45]Julho!$C$10</f>
        <v>17.899999999999999</v>
      </c>
      <c r="H49" s="114">
        <f>[45]Julho!$C$11</f>
        <v>21.8</v>
      </c>
      <c r="I49" s="114">
        <f>[45]Julho!$C$12</f>
        <v>26</v>
      </c>
      <c r="J49" s="114">
        <f>[45]Julho!$C$13</f>
        <v>29.3</v>
      </c>
      <c r="K49" s="114">
        <f>[45]Julho!$C$14</f>
        <v>19.100000000000001</v>
      </c>
      <c r="L49" s="114" t="str">
        <f>[45]Julho!$C$15</f>
        <v>*</v>
      </c>
      <c r="M49" s="114" t="str">
        <f>[45]Julho!$C$16</f>
        <v>*</v>
      </c>
      <c r="N49" s="114" t="str">
        <f>[45]Julho!$C$17</f>
        <v>*</v>
      </c>
      <c r="O49" s="114" t="str">
        <f>[45]Julho!$C$18</f>
        <v>*</v>
      </c>
      <c r="P49" s="114" t="str">
        <f>[45]Julho!$C$19</f>
        <v>*</v>
      </c>
      <c r="Q49" s="114" t="str">
        <f>[45]Julho!$C$20</f>
        <v>*</v>
      </c>
      <c r="R49" s="114" t="str">
        <f>[45]Julho!$C$21</f>
        <v>*</v>
      </c>
      <c r="S49" s="114" t="str">
        <f>[45]Julho!$C$22</f>
        <v>*</v>
      </c>
      <c r="T49" s="114" t="str">
        <f>[45]Julho!$C$23</f>
        <v>*</v>
      </c>
      <c r="U49" s="114" t="str">
        <f>[45]Julho!$C$24</f>
        <v>*</v>
      </c>
      <c r="V49" s="114" t="str">
        <f>[45]Julho!$C$25</f>
        <v>*</v>
      </c>
      <c r="W49" s="114" t="str">
        <f>[45]Julho!$C$26</f>
        <v>*</v>
      </c>
      <c r="X49" s="114" t="str">
        <f>[45]Julho!$C$27</f>
        <v>*</v>
      </c>
      <c r="Y49" s="114" t="str">
        <f>[45]Julho!$C$28</f>
        <v>*</v>
      </c>
      <c r="Z49" s="114" t="str">
        <f>[45]Julho!$C$29</f>
        <v>*</v>
      </c>
      <c r="AA49" s="114" t="str">
        <f>[45]Julho!$C$30</f>
        <v>*</v>
      </c>
      <c r="AB49" s="114" t="str">
        <f>[45]Julho!$C$31</f>
        <v>*</v>
      </c>
      <c r="AC49" s="114" t="str">
        <f>[45]Julho!$C$32</f>
        <v>*</v>
      </c>
      <c r="AD49" s="114" t="str">
        <f>[45]Julho!$C$33</f>
        <v>*</v>
      </c>
      <c r="AE49" s="114" t="str">
        <f>[45]Julho!$C$34</f>
        <v>*</v>
      </c>
      <c r="AF49" s="115" t="str">
        <f>[45]Julho!$C$35</f>
        <v>*</v>
      </c>
      <c r="AG49" s="121">
        <f>MAX(B49:AF49)</f>
        <v>33.799999999999997</v>
      </c>
      <c r="AH49" s="122">
        <f>AVERAGE(B49:AF49)</f>
        <v>26.23</v>
      </c>
      <c r="AL49" t="s">
        <v>47</v>
      </c>
    </row>
    <row r="50" spans="1:39" s="5" customFormat="1" ht="17.100000000000001" customHeight="1" thickBot="1" x14ac:dyDescent="0.25">
      <c r="A50" s="117" t="s">
        <v>33</v>
      </c>
      <c r="B50" s="90">
        <f t="shared" ref="B50:AG50" si="31">MAX(B5:B49)</f>
        <v>34</v>
      </c>
      <c r="C50" s="90">
        <f t="shared" si="31"/>
        <v>32.9</v>
      </c>
      <c r="D50" s="90">
        <f t="shared" si="31"/>
        <v>33.6</v>
      </c>
      <c r="E50" s="90">
        <f t="shared" si="31"/>
        <v>30.6</v>
      </c>
      <c r="F50" s="90">
        <f t="shared" si="31"/>
        <v>22.3</v>
      </c>
      <c r="G50" s="90">
        <f t="shared" si="31"/>
        <v>22.3</v>
      </c>
      <c r="H50" s="90">
        <f t="shared" si="31"/>
        <v>24.4</v>
      </c>
      <c r="I50" s="90">
        <f t="shared" si="31"/>
        <v>29.6</v>
      </c>
      <c r="J50" s="90">
        <f t="shared" si="31"/>
        <v>32.799999999999997</v>
      </c>
      <c r="K50" s="90">
        <f t="shared" si="31"/>
        <v>33.1</v>
      </c>
      <c r="L50" s="90">
        <f t="shared" si="31"/>
        <v>33.5</v>
      </c>
      <c r="M50" s="90">
        <f t="shared" si="31"/>
        <v>33.700000000000003</v>
      </c>
      <c r="N50" s="90">
        <f t="shared" si="31"/>
        <v>34</v>
      </c>
      <c r="O50" s="90">
        <f t="shared" si="31"/>
        <v>34.299999999999997</v>
      </c>
      <c r="P50" s="90">
        <f t="shared" si="31"/>
        <v>34.5</v>
      </c>
      <c r="Q50" s="90">
        <f t="shared" si="31"/>
        <v>30.9</v>
      </c>
      <c r="R50" s="90">
        <f t="shared" si="31"/>
        <v>31.5</v>
      </c>
      <c r="S50" s="90">
        <f t="shared" si="31"/>
        <v>33.200000000000003</v>
      </c>
      <c r="T50" s="90">
        <f t="shared" si="31"/>
        <v>35.5</v>
      </c>
      <c r="U50" s="90">
        <f t="shared" si="31"/>
        <v>33.799999999999997</v>
      </c>
      <c r="V50" s="90">
        <f t="shared" si="31"/>
        <v>32.799999999999997</v>
      </c>
      <c r="W50" s="90">
        <f t="shared" si="31"/>
        <v>34.1</v>
      </c>
      <c r="X50" s="90">
        <f t="shared" si="31"/>
        <v>34.799999999999997</v>
      </c>
      <c r="Y50" s="90">
        <f t="shared" si="31"/>
        <v>33.5</v>
      </c>
      <c r="Z50" s="90">
        <f t="shared" si="31"/>
        <v>32</v>
      </c>
      <c r="AA50" s="90">
        <f t="shared" si="31"/>
        <v>32.299999999999997</v>
      </c>
      <c r="AB50" s="90">
        <f t="shared" si="31"/>
        <v>31.4</v>
      </c>
      <c r="AC50" s="90">
        <f t="shared" si="31"/>
        <v>32.4</v>
      </c>
      <c r="AD50" s="90">
        <f t="shared" si="31"/>
        <v>33.9</v>
      </c>
      <c r="AE50" s="90">
        <f t="shared" si="31"/>
        <v>34.6</v>
      </c>
      <c r="AF50" s="95">
        <f t="shared" si="31"/>
        <v>34.700000000000003</v>
      </c>
      <c r="AG50" s="127">
        <f t="shared" si="31"/>
        <v>35.5</v>
      </c>
      <c r="AH50" s="128">
        <f>AVERAGE(AH5:AH49)</f>
        <v>27.229026583034646</v>
      </c>
      <c r="AL50" s="5" t="s">
        <v>47</v>
      </c>
    </row>
    <row r="51" spans="1:39" x14ac:dyDescent="0.2">
      <c r="A51" s="42"/>
      <c r="B51" s="43"/>
      <c r="C51" s="43"/>
      <c r="D51" s="43" t="s">
        <v>101</v>
      </c>
      <c r="E51" s="43"/>
      <c r="F51" s="43"/>
      <c r="G51" s="43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50"/>
      <c r="AE51" s="50"/>
      <c r="AF51" s="54" t="s">
        <v>47</v>
      </c>
      <c r="AG51" s="47"/>
      <c r="AH51" s="49"/>
      <c r="AK51" t="s">
        <v>47</v>
      </c>
      <c r="AL51" t="s">
        <v>47</v>
      </c>
    </row>
    <row r="52" spans="1:39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81"/>
      <c r="K52" s="81"/>
      <c r="L52" s="81"/>
      <c r="M52" s="81" t="s">
        <v>45</v>
      </c>
      <c r="N52" s="81"/>
      <c r="O52" s="81"/>
      <c r="P52" s="81"/>
      <c r="Q52" s="81"/>
      <c r="R52" s="81"/>
      <c r="S52" s="81"/>
      <c r="T52" s="159" t="s">
        <v>97</v>
      </c>
      <c r="U52" s="159"/>
      <c r="V52" s="159"/>
      <c r="W52" s="159"/>
      <c r="X52" s="159"/>
      <c r="Y52" s="81"/>
      <c r="Z52" s="81"/>
      <c r="AA52" s="81"/>
      <c r="AB52" s="81"/>
      <c r="AC52" s="81"/>
      <c r="AD52" s="81"/>
      <c r="AE52" s="93"/>
      <c r="AF52" s="81"/>
      <c r="AG52" s="47"/>
      <c r="AH52" s="46"/>
      <c r="AM52" t="s">
        <v>47</v>
      </c>
    </row>
    <row r="53" spans="1:39" x14ac:dyDescent="0.2">
      <c r="A53" s="45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46</v>
      </c>
      <c r="N53" s="82"/>
      <c r="O53" s="82"/>
      <c r="P53" s="82"/>
      <c r="Q53" s="81"/>
      <c r="R53" s="81"/>
      <c r="S53" s="81"/>
      <c r="T53" s="160" t="s">
        <v>98</v>
      </c>
      <c r="U53" s="160"/>
      <c r="V53" s="160"/>
      <c r="W53" s="160"/>
      <c r="X53" s="160"/>
      <c r="Y53" s="81"/>
      <c r="Z53" s="81"/>
      <c r="AA53" s="81"/>
      <c r="AB53" s="81"/>
      <c r="AC53" s="81"/>
      <c r="AD53" s="50"/>
      <c r="AE53" s="50"/>
      <c r="AF53" s="50"/>
      <c r="AG53" s="47"/>
      <c r="AH53" s="46"/>
    </row>
    <row r="54" spans="1:39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50"/>
      <c r="AE54" s="50"/>
      <c r="AF54" s="50"/>
      <c r="AG54" s="47"/>
      <c r="AH54" s="84"/>
    </row>
    <row r="55" spans="1:39" x14ac:dyDescent="0.2">
      <c r="A55" s="45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93"/>
      <c r="AF55" s="50"/>
      <c r="AG55" s="47"/>
      <c r="AH55" s="49"/>
      <c r="AJ55" s="12" t="s">
        <v>47</v>
      </c>
    </row>
    <row r="56" spans="1:39" x14ac:dyDescent="0.2">
      <c r="A56" s="4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93"/>
      <c r="AF56" s="51"/>
      <c r="AG56" s="47"/>
      <c r="AH56" s="49"/>
    </row>
    <row r="57" spans="1:39" ht="13.5" thickBot="1" x14ac:dyDescent="0.25">
      <c r="A57" s="55"/>
      <c r="B57" s="56"/>
      <c r="C57" s="56"/>
      <c r="D57" s="56"/>
      <c r="E57" s="56"/>
      <c r="F57" s="56"/>
      <c r="G57" s="56" t="s">
        <v>47</v>
      </c>
      <c r="H57" s="56"/>
      <c r="I57" s="56"/>
      <c r="J57" s="56"/>
      <c r="K57" s="56"/>
      <c r="L57" s="56" t="s">
        <v>47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7"/>
      <c r="AH57" s="85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  <c r="AL6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M65" sqref="AM6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67" t="s">
        <v>24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9"/>
    </row>
    <row r="2" spans="1:39" s="4" customFormat="1" ht="20.100000000000001" customHeight="1" thickBot="1" x14ac:dyDescent="0.25">
      <c r="A2" s="170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79"/>
      <c r="AF2" s="165"/>
      <c r="AG2" s="179"/>
      <c r="AH2" s="166"/>
    </row>
    <row r="3" spans="1:39" s="5" customFormat="1" ht="20.100000000000001" customHeight="1" x14ac:dyDescent="0.2">
      <c r="A3" s="170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84">
        <f t="shared" si="0"/>
        <v>29</v>
      </c>
      <c r="AE3" s="186">
        <v>30</v>
      </c>
      <c r="AF3" s="185">
        <v>31</v>
      </c>
      <c r="AG3" s="123" t="s">
        <v>38</v>
      </c>
      <c r="AH3" s="124" t="s">
        <v>36</v>
      </c>
    </row>
    <row r="4" spans="1:39" s="5" customFormat="1" ht="20.100000000000001" customHeight="1" x14ac:dyDescent="0.2">
      <c r="A4" s="17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84"/>
      <c r="AE4" s="186"/>
      <c r="AF4" s="185"/>
      <c r="AG4" s="125" t="s">
        <v>35</v>
      </c>
      <c r="AH4" s="126" t="s">
        <v>35</v>
      </c>
    </row>
    <row r="5" spans="1:39" s="5" customFormat="1" x14ac:dyDescent="0.2">
      <c r="A5" s="53" t="s">
        <v>40</v>
      </c>
      <c r="B5" s="98">
        <f>[1]Julho!$D$5</f>
        <v>15.2</v>
      </c>
      <c r="C5" s="98">
        <f>[1]Julho!$D$6</f>
        <v>15.7</v>
      </c>
      <c r="D5" s="98">
        <f>[1]Julho!$D$7</f>
        <v>14.2</v>
      </c>
      <c r="E5" s="98">
        <f>[1]Julho!$D$8</f>
        <v>20.2</v>
      </c>
      <c r="F5" s="98">
        <f>[1]Julho!$D$9</f>
        <v>14.5</v>
      </c>
      <c r="G5" s="98">
        <f>[1]Julho!$D$10</f>
        <v>5.2</v>
      </c>
      <c r="H5" s="98">
        <f>[1]Julho!$D$11</f>
        <v>1.6</v>
      </c>
      <c r="I5" s="98">
        <f>[1]Julho!$D$12</f>
        <v>2.7</v>
      </c>
      <c r="J5" s="98">
        <f>[1]Julho!$D$13</f>
        <v>5.3</v>
      </c>
      <c r="K5" s="98">
        <f>[1]Julho!$D$14</f>
        <v>9.6999999999999993</v>
      </c>
      <c r="L5" s="98">
        <f>[1]Julho!$D$15</f>
        <v>10.5</v>
      </c>
      <c r="M5" s="98">
        <f>[1]Julho!$D$16</f>
        <v>9</v>
      </c>
      <c r="N5" s="98">
        <f>[1]Julho!$D$17</f>
        <v>10.3</v>
      </c>
      <c r="O5" s="98">
        <f>[1]Julho!$D$18</f>
        <v>13.7</v>
      </c>
      <c r="P5" s="98">
        <f>[1]Julho!$D$19</f>
        <v>17</v>
      </c>
      <c r="Q5" s="98">
        <f>[1]Julho!$D$20</f>
        <v>16.899999999999999</v>
      </c>
      <c r="R5" s="98">
        <f>[1]Julho!$D$21</f>
        <v>9.9</v>
      </c>
      <c r="S5" s="98">
        <f>[1]Julho!$D$22</f>
        <v>8</v>
      </c>
      <c r="T5" s="98">
        <f>[1]Julho!$D$23</f>
        <v>11.2</v>
      </c>
      <c r="U5" s="98">
        <f>[1]Julho!$D$24</f>
        <v>14.4</v>
      </c>
      <c r="V5" s="98">
        <f>[1]Julho!$D$25</f>
        <v>16.2</v>
      </c>
      <c r="W5" s="98">
        <f>[1]Julho!$D$26</f>
        <v>16.3</v>
      </c>
      <c r="X5" s="98">
        <f>[1]Julho!$D$27</f>
        <v>13.6</v>
      </c>
      <c r="Y5" s="98">
        <f>[1]Julho!$D$28</f>
        <v>12.3</v>
      </c>
      <c r="Z5" s="98">
        <f>[1]Julho!$D$29</f>
        <v>14.6</v>
      </c>
      <c r="AA5" s="98">
        <f>[1]Julho!$D$30</f>
        <v>14.7</v>
      </c>
      <c r="AB5" s="98">
        <f>[1]Julho!$D$31</f>
        <v>14.9</v>
      </c>
      <c r="AC5" s="98">
        <f>[1]Julho!$D$32</f>
        <v>12.9</v>
      </c>
      <c r="AD5" s="98">
        <f>[1]Julho!$D$33</f>
        <v>12</v>
      </c>
      <c r="AE5" s="98">
        <f>[1]Julho!$D$34</f>
        <v>14.2</v>
      </c>
      <c r="AF5" s="107">
        <f>[1]Julho!$D$35</f>
        <v>12.7</v>
      </c>
      <c r="AG5" s="129">
        <f t="shared" ref="AG5:AG6" si="1">MIN(B5:AF5)</f>
        <v>1.6</v>
      </c>
      <c r="AH5" s="83">
        <f t="shared" ref="AH5:AH6" si="2">AVERAGE(B5:AF5)</f>
        <v>12.24516129032258</v>
      </c>
    </row>
    <row r="6" spans="1:39" x14ac:dyDescent="0.2">
      <c r="A6" s="53" t="s">
        <v>0</v>
      </c>
      <c r="B6" s="11">
        <f>[2]Julho!$D$5</f>
        <v>16.899999999999999</v>
      </c>
      <c r="C6" s="11">
        <f>[2]Julho!$D$6</f>
        <v>16.100000000000001</v>
      </c>
      <c r="D6" s="11">
        <f>[2]Julho!$D$7</f>
        <v>15.8</v>
      </c>
      <c r="E6" s="11">
        <f>[2]Julho!$D$8</f>
        <v>13.5</v>
      </c>
      <c r="F6" s="11">
        <f>[2]Julho!$D$9</f>
        <v>6.6</v>
      </c>
      <c r="G6" s="11">
        <f>[2]Julho!$D$10</f>
        <v>-0.1</v>
      </c>
      <c r="H6" s="11">
        <f>[2]Julho!$D$11</f>
        <v>0.3</v>
      </c>
      <c r="I6" s="11">
        <f>[2]Julho!$D$12</f>
        <v>2.1</v>
      </c>
      <c r="J6" s="11">
        <f>[2]Julho!$D$13</f>
        <v>3.6</v>
      </c>
      <c r="K6" s="11">
        <f>[2]Julho!$D$14</f>
        <v>5.7</v>
      </c>
      <c r="L6" s="11">
        <f>[2]Julho!$D$15</f>
        <v>8.1</v>
      </c>
      <c r="M6" s="11">
        <f>[2]Julho!$D$16</f>
        <v>8.6999999999999993</v>
      </c>
      <c r="N6" s="11">
        <f>[2]Julho!$D$17</f>
        <v>12.4</v>
      </c>
      <c r="O6" s="11">
        <f>[2]Julho!$D$18</f>
        <v>14.7</v>
      </c>
      <c r="P6" s="11">
        <f>[2]Julho!$D$19</f>
        <v>16.8</v>
      </c>
      <c r="Q6" s="11">
        <f>[2]Julho!$D$20</f>
        <v>8.6999999999999993</v>
      </c>
      <c r="R6" s="11">
        <f>[2]Julho!$D$21</f>
        <v>5.0999999999999996</v>
      </c>
      <c r="S6" s="11">
        <f>[2]Julho!$D$22</f>
        <v>9.1999999999999993</v>
      </c>
      <c r="T6" s="11">
        <f>[2]Julho!$D$23</f>
        <v>11.5</v>
      </c>
      <c r="U6" s="11">
        <f>[2]Julho!$D$24</f>
        <v>10.8</v>
      </c>
      <c r="V6" s="11">
        <f>[2]Julho!$D$25</f>
        <v>13.9</v>
      </c>
      <c r="W6" s="11">
        <f>[2]Julho!$D$26</f>
        <v>13.5</v>
      </c>
      <c r="X6" s="11">
        <f>[2]Julho!$D$27</f>
        <v>15.7</v>
      </c>
      <c r="Y6" s="11">
        <f>[2]Julho!$D$28</f>
        <v>11.5</v>
      </c>
      <c r="Z6" s="11">
        <f>[2]Julho!$D$29</f>
        <v>10.4</v>
      </c>
      <c r="AA6" s="11">
        <f>[2]Julho!$D$30</f>
        <v>9.8000000000000007</v>
      </c>
      <c r="AB6" s="11">
        <f>[2]Julho!$D$31</f>
        <v>8</v>
      </c>
      <c r="AC6" s="11">
        <f>[2]Julho!$D$32</f>
        <v>6.4</v>
      </c>
      <c r="AD6" s="11">
        <f>[2]Julho!$D$33</f>
        <v>9.6999999999999993</v>
      </c>
      <c r="AE6" s="11">
        <f>[2]Julho!$D$34</f>
        <v>12.3</v>
      </c>
      <c r="AF6" s="108">
        <f>[2]Julho!$D$35</f>
        <v>10.6</v>
      </c>
      <c r="AG6" s="129">
        <f t="shared" si="1"/>
        <v>-0.1</v>
      </c>
      <c r="AH6" s="83">
        <f t="shared" si="2"/>
        <v>9.945161290322579</v>
      </c>
    </row>
    <row r="7" spans="1:39" x14ac:dyDescent="0.2">
      <c r="A7" s="53" t="s">
        <v>104</v>
      </c>
      <c r="B7" s="11">
        <f>[3]Julho!$D$5</f>
        <v>18.100000000000001</v>
      </c>
      <c r="C7" s="11">
        <f>[3]Julho!$D$6</f>
        <v>18.3</v>
      </c>
      <c r="D7" s="11">
        <f>[3]Julho!$D$7</f>
        <v>18.7</v>
      </c>
      <c r="E7" s="11">
        <f>[3]Julho!$D$8</f>
        <v>17.7</v>
      </c>
      <c r="F7" s="11">
        <f>[3]Julho!$D$9</f>
        <v>11.4</v>
      </c>
      <c r="G7" s="11">
        <f>[3]Julho!$D$10</f>
        <v>3.8</v>
      </c>
      <c r="H7" s="11">
        <f>[3]Julho!$D$11</f>
        <v>2.5</v>
      </c>
      <c r="I7" s="11">
        <f>[3]Julho!$D$12</f>
        <v>7.5</v>
      </c>
      <c r="J7" s="11">
        <f>[3]Julho!$D$13</f>
        <v>10.4</v>
      </c>
      <c r="K7" s="11">
        <f>[3]Julho!$D$14</f>
        <v>12.8</v>
      </c>
      <c r="L7" s="11">
        <f>[3]Julho!$D$15</f>
        <v>13.1</v>
      </c>
      <c r="M7" s="11">
        <f>[3]Julho!$D$16</f>
        <v>13.2</v>
      </c>
      <c r="N7" s="11">
        <f>[3]Julho!$D$17</f>
        <v>14.1</v>
      </c>
      <c r="O7" s="11">
        <f>[3]Julho!$D$18</f>
        <v>15.7</v>
      </c>
      <c r="P7" s="11">
        <f>[3]Julho!$D$19</f>
        <v>14.4</v>
      </c>
      <c r="Q7" s="11">
        <f>[3]Julho!$D$20</f>
        <v>17</v>
      </c>
      <c r="R7" s="11">
        <f>[3]Julho!$D$21</f>
        <v>16.8</v>
      </c>
      <c r="S7" s="11">
        <f>[3]Julho!$D$22</f>
        <v>11.8</v>
      </c>
      <c r="T7" s="11">
        <f>[3]Julho!$D$23</f>
        <v>14.7</v>
      </c>
      <c r="U7" s="11">
        <f>[3]Julho!$D$24</f>
        <v>16.100000000000001</v>
      </c>
      <c r="V7" s="11">
        <f>[3]Julho!$D$25</f>
        <v>17.100000000000001</v>
      </c>
      <c r="W7" s="11">
        <f>[3]Julho!$D$26</f>
        <v>18</v>
      </c>
      <c r="X7" s="11">
        <f>[3]Julho!$D$27</f>
        <v>17</v>
      </c>
      <c r="Y7" s="11">
        <f>[3]Julho!$D$28</f>
        <v>16.100000000000001</v>
      </c>
      <c r="Z7" s="11">
        <f>[3]Julho!$D$29</f>
        <v>13.4</v>
      </c>
      <c r="AA7" s="11">
        <f>[3]Julho!$D$30</f>
        <v>12.2</v>
      </c>
      <c r="AB7" s="11">
        <f>[3]Julho!$D$31</f>
        <v>11.5</v>
      </c>
      <c r="AC7" s="11">
        <f>[3]Julho!$D$32</f>
        <v>10.3</v>
      </c>
      <c r="AD7" s="11">
        <f>[3]Julho!$D$33</f>
        <v>15.6</v>
      </c>
      <c r="AE7" s="11">
        <f>[3]Julho!$D$34</f>
        <v>15.6</v>
      </c>
      <c r="AF7" s="108">
        <f>[3]Julho!$D$35</f>
        <v>15.8</v>
      </c>
      <c r="AG7" s="129">
        <f t="shared" ref="AG7" si="3">MIN(B7:AF7)</f>
        <v>2.5</v>
      </c>
      <c r="AH7" s="83">
        <f t="shared" ref="AH7" si="4">AVERAGE(B7:AF7)</f>
        <v>13.893548387096777</v>
      </c>
    </row>
    <row r="8" spans="1:39" x14ac:dyDescent="0.2">
      <c r="A8" s="53" t="s">
        <v>1</v>
      </c>
      <c r="B8" s="11">
        <f>[4]Julho!$D$5</f>
        <v>17.600000000000001</v>
      </c>
      <c r="C8" s="11">
        <f>[4]Julho!$D$6</f>
        <v>18.5</v>
      </c>
      <c r="D8" s="11" t="str">
        <f>[4]Julho!$D$7</f>
        <v>*</v>
      </c>
      <c r="E8" s="11" t="str">
        <f>[4]Julho!$D$8</f>
        <v>*</v>
      </c>
      <c r="F8" s="11" t="str">
        <f>[4]Julho!$D$9</f>
        <v>*</v>
      </c>
      <c r="G8" s="11">
        <f>[4]Julho!$D$10</f>
        <v>9.6999999999999993</v>
      </c>
      <c r="H8" s="11">
        <f>[4]Julho!$D$11</f>
        <v>3.2</v>
      </c>
      <c r="I8" s="11">
        <f>[4]Julho!$D$12</f>
        <v>7</v>
      </c>
      <c r="J8" s="11">
        <f>[4]Julho!$D$13</f>
        <v>9.4</v>
      </c>
      <c r="K8" s="11">
        <f>[4]Julho!$D$14</f>
        <v>9.4</v>
      </c>
      <c r="L8" s="11">
        <f>[4]Julho!$D$15</f>
        <v>12.5</v>
      </c>
      <c r="M8" s="11">
        <f>[4]Julho!$D$16</f>
        <v>13.3</v>
      </c>
      <c r="N8" s="11">
        <f>[4]Julho!$D$17</f>
        <v>15.4</v>
      </c>
      <c r="O8" s="11" t="str">
        <f>[4]Julho!$D$18</f>
        <v>*</v>
      </c>
      <c r="P8" s="11" t="str">
        <f>[4]Julho!$D$19</f>
        <v>*</v>
      </c>
      <c r="Q8" s="11" t="str">
        <f>[4]Julho!$D$20</f>
        <v>*</v>
      </c>
      <c r="R8" s="11" t="str">
        <f>[4]Julho!$D$21</f>
        <v>*</v>
      </c>
      <c r="S8" s="11" t="str">
        <f>[4]Julho!$D$22</f>
        <v>*</v>
      </c>
      <c r="T8" s="11" t="str">
        <f>[4]Julho!$D$23</f>
        <v>*</v>
      </c>
      <c r="U8" s="11" t="str">
        <f>[4]Julho!$D$24</f>
        <v>*</v>
      </c>
      <c r="V8" s="11" t="str">
        <f>[4]Julho!$D$25</f>
        <v>*</v>
      </c>
      <c r="W8" s="11">
        <f>[4]Julho!$D$26</f>
        <v>20.7</v>
      </c>
      <c r="X8" s="11">
        <f>[4]Julho!$D$27</f>
        <v>16.2</v>
      </c>
      <c r="Y8" s="11">
        <f>[4]Julho!$D$28</f>
        <v>14.5</v>
      </c>
      <c r="Z8" s="11">
        <f>[4]Julho!$D$29</f>
        <v>12.4</v>
      </c>
      <c r="AA8" s="11">
        <f>[4]Julho!$D$30</f>
        <v>12.3</v>
      </c>
      <c r="AB8" s="11">
        <f>[4]Julho!$D$31</f>
        <v>12</v>
      </c>
      <c r="AC8" s="11">
        <f>[4]Julho!$D$32</f>
        <v>11.9</v>
      </c>
      <c r="AD8" s="11">
        <f>[4]Julho!$D$33</f>
        <v>12.8</v>
      </c>
      <c r="AE8" s="11">
        <f>[4]Julho!$D$34</f>
        <v>14.5</v>
      </c>
      <c r="AF8" s="108">
        <f>[4]Julho!$D$35</f>
        <v>14.8</v>
      </c>
      <c r="AG8" s="129">
        <f t="shared" ref="AG8:AG9" si="5">MIN(B8:AF8)</f>
        <v>3.2</v>
      </c>
      <c r="AH8" s="83">
        <f t="shared" ref="AH8:AH9" si="6">AVERAGE(B8:AF8)</f>
        <v>12.905000000000001</v>
      </c>
    </row>
    <row r="9" spans="1:39" x14ac:dyDescent="0.2">
      <c r="A9" s="53" t="s">
        <v>167</v>
      </c>
      <c r="B9" s="11">
        <f>[5]Julho!$D$5</f>
        <v>15.8</v>
      </c>
      <c r="C9" s="11">
        <f>[5]Julho!$D$6</f>
        <v>15.1</v>
      </c>
      <c r="D9" s="11">
        <f>[5]Julho!$D$7</f>
        <v>14.8</v>
      </c>
      <c r="E9" s="11">
        <f>[5]Julho!$D$8</f>
        <v>11.8</v>
      </c>
      <c r="F9" s="11">
        <f>[5]Julho!$D$9</f>
        <v>6.9</v>
      </c>
      <c r="G9" s="11">
        <f>[5]Julho!$D$10</f>
        <v>-0.1</v>
      </c>
      <c r="H9" s="11">
        <f>[5]Julho!$D$11</f>
        <v>1.2</v>
      </c>
      <c r="I9" s="11">
        <f>[5]Julho!$D$12</f>
        <v>7.8</v>
      </c>
      <c r="J9" s="11">
        <f>[5]Julho!$D$13</f>
        <v>10.9</v>
      </c>
      <c r="K9" s="11">
        <f>[5]Julho!$D$14</f>
        <v>14.3</v>
      </c>
      <c r="L9" s="11">
        <f>[5]Julho!$D$15</f>
        <v>15.7</v>
      </c>
      <c r="M9" s="11">
        <f>[5]Julho!$D$16</f>
        <v>15.1</v>
      </c>
      <c r="N9" s="11">
        <f>[5]Julho!$D$17</f>
        <v>16.100000000000001</v>
      </c>
      <c r="O9" s="11">
        <f>[5]Julho!$D$18</f>
        <v>20.3</v>
      </c>
      <c r="P9" s="11">
        <f>[5]Julho!$D$19</f>
        <v>16.8</v>
      </c>
      <c r="Q9" s="11">
        <f>[5]Julho!$D$20</f>
        <v>9.9</v>
      </c>
      <c r="R9" s="11">
        <f>[5]Julho!$D$21</f>
        <v>15.2</v>
      </c>
      <c r="S9" s="11">
        <f>[5]Julho!$D$22</f>
        <v>11.4</v>
      </c>
      <c r="T9" s="11">
        <f>[5]Julho!$D$23</f>
        <v>13.4</v>
      </c>
      <c r="U9" s="11">
        <f>[5]Julho!$D$24</f>
        <v>14.5</v>
      </c>
      <c r="V9" s="11">
        <f>[5]Julho!$D$25</f>
        <v>16.5</v>
      </c>
      <c r="W9" s="11">
        <f>[5]Julho!$D$26</f>
        <v>13.3</v>
      </c>
      <c r="X9" s="11">
        <f>[5]Julho!$D$27</f>
        <v>17.399999999999999</v>
      </c>
      <c r="Y9" s="11">
        <f>[5]Julho!$D$28</f>
        <v>9.8000000000000007</v>
      </c>
      <c r="Z9" s="11">
        <f>[5]Julho!$D$29</f>
        <v>8.5</v>
      </c>
      <c r="AA9" s="11">
        <f>[5]Julho!$D$30</f>
        <v>8.1999999999999993</v>
      </c>
      <c r="AB9" s="11">
        <f>[5]Julho!$D$31</f>
        <v>6.6</v>
      </c>
      <c r="AC9" s="11">
        <f>[5]Julho!$D$32</f>
        <v>5.8</v>
      </c>
      <c r="AD9" s="11">
        <f>[5]Julho!$D$33</f>
        <v>15.3</v>
      </c>
      <c r="AE9" s="11">
        <f>[5]Julho!$D$34</f>
        <v>17.600000000000001</v>
      </c>
      <c r="AF9" s="108">
        <f>[5]Julho!$D$35</f>
        <v>18.899999999999999</v>
      </c>
      <c r="AG9" s="129">
        <f t="shared" si="5"/>
        <v>-0.1</v>
      </c>
      <c r="AH9" s="83">
        <f t="shared" si="6"/>
        <v>12.412903225806454</v>
      </c>
    </row>
    <row r="10" spans="1:39" x14ac:dyDescent="0.2">
      <c r="A10" s="53" t="s">
        <v>111</v>
      </c>
      <c r="B10" s="11" t="str">
        <f>[6]Julho!$D$5</f>
        <v>*</v>
      </c>
      <c r="C10" s="11" t="str">
        <f>[6]Julho!$D$6</f>
        <v>*</v>
      </c>
      <c r="D10" s="11" t="str">
        <f>[6]Julho!$D$7</f>
        <v>*</v>
      </c>
      <c r="E10" s="11" t="str">
        <f>[6]Julho!$D$8</f>
        <v>*</v>
      </c>
      <c r="F10" s="11" t="str">
        <f>[6]Julho!$D$9</f>
        <v>*</v>
      </c>
      <c r="G10" s="11" t="str">
        <f>[6]Julho!$D$10</f>
        <v>*</v>
      </c>
      <c r="H10" s="11" t="str">
        <f>[6]Julho!$D$11</f>
        <v>*</v>
      </c>
      <c r="I10" s="11" t="str">
        <f>[6]Julho!$D$12</f>
        <v>*</v>
      </c>
      <c r="J10" s="11" t="str">
        <f>[6]Julho!$D$13</f>
        <v>*</v>
      </c>
      <c r="K10" s="11" t="str">
        <f>[6]Julho!$D$14</f>
        <v>*</v>
      </c>
      <c r="L10" s="11" t="str">
        <f>[6]Julho!$D$15</f>
        <v>*</v>
      </c>
      <c r="M10" s="11" t="str">
        <f>[6]Julho!$D$16</f>
        <v>*</v>
      </c>
      <c r="N10" s="11" t="str">
        <f>[6]Julho!$D$17</f>
        <v>*</v>
      </c>
      <c r="O10" s="11" t="str">
        <f>[6]Julho!$D$18</f>
        <v>*</v>
      </c>
      <c r="P10" s="11" t="str">
        <f>[6]Julho!$D$19</f>
        <v>*</v>
      </c>
      <c r="Q10" s="11" t="str">
        <f>[6]Julho!$D$20</f>
        <v>*</v>
      </c>
      <c r="R10" s="11" t="str">
        <f>[6]Julho!$D$21</f>
        <v>*</v>
      </c>
      <c r="S10" s="11" t="str">
        <f>[6]Julho!$D$22</f>
        <v>*</v>
      </c>
      <c r="T10" s="11" t="str">
        <f>[6]Julho!$D$23</f>
        <v>*</v>
      </c>
      <c r="U10" s="11" t="str">
        <f>[6]Julho!$D$24</f>
        <v>*</v>
      </c>
      <c r="V10" s="11" t="str">
        <f>[6]Julho!$D$25</f>
        <v>*</v>
      </c>
      <c r="W10" s="11" t="str">
        <f>[6]Julho!$D$26</f>
        <v>*</v>
      </c>
      <c r="X10" s="11" t="str">
        <f>[6]Julho!$D$27</f>
        <v>*</v>
      </c>
      <c r="Y10" s="11" t="str">
        <f>[6]Julho!$D$28</f>
        <v>*</v>
      </c>
      <c r="Z10" s="11" t="str">
        <f>[6]Julho!$D$29</f>
        <v>*</v>
      </c>
      <c r="AA10" s="11" t="str">
        <f>[6]Julho!$D$30</f>
        <v>*</v>
      </c>
      <c r="AB10" s="11" t="str">
        <f>[6]Julho!$D$31</f>
        <v>*</v>
      </c>
      <c r="AC10" s="11" t="str">
        <f>[6]Julho!$D$32</f>
        <v>*</v>
      </c>
      <c r="AD10" s="11" t="str">
        <f>[6]Julho!$D$33</f>
        <v>*</v>
      </c>
      <c r="AE10" s="11" t="str">
        <f>[6]Julho!$D$34</f>
        <v>*</v>
      </c>
      <c r="AF10" s="108" t="str">
        <f>[6]Julho!$D$35</f>
        <v>*</v>
      </c>
      <c r="AG10" s="129" t="s">
        <v>224</v>
      </c>
      <c r="AH10" s="83" t="s">
        <v>224</v>
      </c>
    </row>
    <row r="11" spans="1:39" x14ac:dyDescent="0.2">
      <c r="A11" s="53" t="s">
        <v>64</v>
      </c>
      <c r="B11" s="11">
        <f>[7]Julho!$D$5</f>
        <v>19.3</v>
      </c>
      <c r="C11" s="11">
        <f>[7]Julho!$D$6</f>
        <v>17.5</v>
      </c>
      <c r="D11" s="11">
        <f>[7]Julho!$D$7</f>
        <v>17.8</v>
      </c>
      <c r="E11" s="11">
        <f>[7]Julho!$D$8</f>
        <v>18.3</v>
      </c>
      <c r="F11" s="11">
        <f>[7]Julho!$D$9</f>
        <v>11.8</v>
      </c>
      <c r="G11" s="11">
        <f>[7]Julho!$D$10</f>
        <v>3.9</v>
      </c>
      <c r="H11" s="11">
        <f>[7]Julho!$D$11</f>
        <v>5.4</v>
      </c>
      <c r="I11" s="11">
        <f>[7]Julho!$D$12</f>
        <v>8.6</v>
      </c>
      <c r="J11" s="11">
        <f>[7]Julho!$D$13</f>
        <v>12.1</v>
      </c>
      <c r="K11" s="11">
        <f>[7]Julho!$D$14</f>
        <v>13.6</v>
      </c>
      <c r="L11" s="11">
        <f>[7]Julho!$D$15</f>
        <v>14.6</v>
      </c>
      <c r="M11" s="11">
        <f>[7]Julho!$D$16</f>
        <v>14.8</v>
      </c>
      <c r="N11" s="11">
        <f>[7]Julho!$D$17</f>
        <v>16</v>
      </c>
      <c r="O11" s="11">
        <f>[7]Julho!$D$18</f>
        <v>13.7</v>
      </c>
      <c r="P11" s="11">
        <f>[7]Julho!$D$19</f>
        <v>16</v>
      </c>
      <c r="Q11" s="11">
        <f>[7]Julho!$D$20</f>
        <v>15.5</v>
      </c>
      <c r="R11" s="11">
        <f>[7]Julho!$D$21</f>
        <v>10.9</v>
      </c>
      <c r="S11" s="11">
        <f>[7]Julho!$D$22</f>
        <v>11.9</v>
      </c>
      <c r="T11" s="11">
        <f>[7]Julho!$D$23</f>
        <v>13.5</v>
      </c>
      <c r="U11" s="11">
        <f>[7]Julho!$D$24</f>
        <v>17</v>
      </c>
      <c r="V11" s="11">
        <f>[7]Julho!$D$25</f>
        <v>16.2</v>
      </c>
      <c r="W11" s="11">
        <f>[7]Julho!$D$26</f>
        <v>18</v>
      </c>
      <c r="X11" s="11">
        <f>[7]Julho!$D$27</f>
        <v>17.3</v>
      </c>
      <c r="Y11" s="11">
        <f>[7]Julho!$D$28</f>
        <v>17.100000000000001</v>
      </c>
      <c r="Z11" s="11">
        <f>[7]Julho!$D$29</f>
        <v>14.9</v>
      </c>
      <c r="AA11" s="11">
        <f>[7]Julho!$D$30</f>
        <v>13.8</v>
      </c>
      <c r="AB11" s="11">
        <f>[7]Julho!$D$31</f>
        <v>13</v>
      </c>
      <c r="AC11" s="11">
        <f>[7]Julho!$D$32</f>
        <v>13.5</v>
      </c>
      <c r="AD11" s="11">
        <f>[7]Julho!$D$33</f>
        <v>15.9</v>
      </c>
      <c r="AE11" s="11">
        <f>[7]Julho!$D$34</f>
        <v>17.600000000000001</v>
      </c>
      <c r="AF11" s="108">
        <f>[7]Julho!$D$35</f>
        <v>15.8</v>
      </c>
      <c r="AG11" s="129">
        <f t="shared" ref="AG11:AG12" si="7">MIN(B11:AF11)</f>
        <v>3.9</v>
      </c>
      <c r="AH11" s="83">
        <f t="shared" ref="AH11:AH12" si="8">AVERAGE(B11:AF11)</f>
        <v>14.364516129032259</v>
      </c>
    </row>
    <row r="12" spans="1:39" x14ac:dyDescent="0.2">
      <c r="A12" s="53" t="s">
        <v>41</v>
      </c>
      <c r="B12" s="11">
        <f>[8]Julho!$D$5</f>
        <v>17.5</v>
      </c>
      <c r="C12" s="11">
        <f>[8]Julho!$D$6</f>
        <v>16.2</v>
      </c>
      <c r="D12" s="11">
        <f>[8]Julho!$D$7</f>
        <v>17.600000000000001</v>
      </c>
      <c r="E12" s="11">
        <f>[8]Julho!$D$8</f>
        <v>13.2</v>
      </c>
      <c r="F12" s="11">
        <f>[8]Julho!$D$9</f>
        <v>10.5</v>
      </c>
      <c r="G12" s="11">
        <f>[8]Julho!$D$10</f>
        <v>3.4</v>
      </c>
      <c r="H12" s="11">
        <f>[8]Julho!$D$11</f>
        <v>0.4</v>
      </c>
      <c r="I12" s="11">
        <f>[8]Julho!$D$12</f>
        <v>3.5</v>
      </c>
      <c r="J12" s="11">
        <f>[8]Julho!$D$13</f>
        <v>9.4</v>
      </c>
      <c r="K12" s="11">
        <f>[8]Julho!$D$14</f>
        <v>8.4</v>
      </c>
      <c r="L12" s="11">
        <f>[8]Julho!$D$15</f>
        <v>12.6</v>
      </c>
      <c r="M12" s="11">
        <f>[8]Julho!$D$16</f>
        <v>12.4</v>
      </c>
      <c r="N12" s="11">
        <f>[8]Julho!$D$17</f>
        <v>16.7</v>
      </c>
      <c r="O12" s="11">
        <f>[8]Julho!$D$18</f>
        <v>15.8</v>
      </c>
      <c r="P12" s="11">
        <f>[8]Julho!$D$19</f>
        <v>17.100000000000001</v>
      </c>
      <c r="Q12" s="11">
        <f>[8]Julho!$D$20</f>
        <v>14.1</v>
      </c>
      <c r="R12" s="11">
        <f>[8]Julho!$D$21</f>
        <v>9.6</v>
      </c>
      <c r="S12" s="11">
        <f>[8]Julho!$D$22</f>
        <v>12.8</v>
      </c>
      <c r="T12" s="11">
        <f>[8]Julho!$D$23</f>
        <v>14</v>
      </c>
      <c r="U12" s="11">
        <f>[8]Julho!$D$24</f>
        <v>13.1</v>
      </c>
      <c r="V12" s="11">
        <f>[8]Julho!$D$25</f>
        <v>17.3</v>
      </c>
      <c r="W12" s="11">
        <f>[8]Julho!$D$26</f>
        <v>17.7</v>
      </c>
      <c r="X12" s="11">
        <f>[8]Julho!$D$27</f>
        <v>19.399999999999999</v>
      </c>
      <c r="Y12" s="11">
        <f>[8]Julho!$D$28</f>
        <v>11.9</v>
      </c>
      <c r="Z12" s="11">
        <f>[8]Julho!$D$29</f>
        <v>9.8000000000000007</v>
      </c>
      <c r="AA12" s="11">
        <f>[8]Julho!$D$30</f>
        <v>9.9</v>
      </c>
      <c r="AB12" s="11">
        <f>[8]Julho!$D$31</f>
        <v>9.6</v>
      </c>
      <c r="AC12" s="11">
        <f>[8]Julho!$D$32</f>
        <v>6.9</v>
      </c>
      <c r="AD12" s="11">
        <f>[8]Julho!$D$33</f>
        <v>10.6</v>
      </c>
      <c r="AE12" s="11">
        <f>[8]Julho!$D$34</f>
        <v>13.2</v>
      </c>
      <c r="AF12" s="108">
        <f>[8]Julho!$D$35</f>
        <v>15</v>
      </c>
      <c r="AG12" s="129">
        <f t="shared" si="7"/>
        <v>0.4</v>
      </c>
      <c r="AH12" s="83">
        <f t="shared" si="8"/>
        <v>12.24516129032258</v>
      </c>
    </row>
    <row r="13" spans="1:39" x14ac:dyDescent="0.2">
      <c r="A13" s="53" t="s">
        <v>114</v>
      </c>
      <c r="B13" s="11" t="str">
        <f>[9]Julho!$D$5</f>
        <v>*</v>
      </c>
      <c r="C13" s="11" t="str">
        <f>[9]Julho!$D$6</f>
        <v>*</v>
      </c>
      <c r="D13" s="11" t="str">
        <f>[9]Julho!$D$7</f>
        <v>*</v>
      </c>
      <c r="E13" s="11" t="str">
        <f>[9]Julho!$D$8</f>
        <v>*</v>
      </c>
      <c r="F13" s="11" t="str">
        <f>[9]Julho!$D$9</f>
        <v>*</v>
      </c>
      <c r="G13" s="11" t="str">
        <f>[9]Julho!$D$10</f>
        <v>*</v>
      </c>
      <c r="H13" s="11" t="str">
        <f>[9]Julho!$D$11</f>
        <v>*</v>
      </c>
      <c r="I13" s="11" t="str">
        <f>[9]Julho!$D$12</f>
        <v>*</v>
      </c>
      <c r="J13" s="11" t="str">
        <f>[9]Julho!$D$13</f>
        <v>*</v>
      </c>
      <c r="K13" s="11" t="str">
        <f>[9]Julho!$D$14</f>
        <v>*</v>
      </c>
      <c r="L13" s="11" t="str">
        <f>[9]Julho!$D$15</f>
        <v>*</v>
      </c>
      <c r="M13" s="11" t="str">
        <f>[9]Julho!$D$16</f>
        <v>*</v>
      </c>
      <c r="N13" s="11" t="str">
        <f>[9]Julho!$D$17</f>
        <v>*</v>
      </c>
      <c r="O13" s="11" t="str">
        <f>[9]Julho!$D$18</f>
        <v>*</v>
      </c>
      <c r="P13" s="11" t="str">
        <f>[9]Julho!$D$19</f>
        <v>*</v>
      </c>
      <c r="Q13" s="11" t="str">
        <f>[9]Julho!$D$20</f>
        <v>*</v>
      </c>
      <c r="R13" s="11" t="str">
        <f>[9]Julho!$D$21</f>
        <v>*</v>
      </c>
      <c r="S13" s="11" t="str">
        <f>[9]Julho!$D$22</f>
        <v>*</v>
      </c>
      <c r="T13" s="11" t="str">
        <f>[9]Julho!$D$23</f>
        <v>*</v>
      </c>
      <c r="U13" s="11" t="str">
        <f>[9]Julho!$D$24</f>
        <v>*</v>
      </c>
      <c r="V13" s="11" t="str">
        <f>[9]Julho!$D$25</f>
        <v>*</v>
      </c>
      <c r="W13" s="11" t="str">
        <f>[9]Julho!$D$26</f>
        <v>*</v>
      </c>
      <c r="X13" s="11" t="str">
        <f>[9]Julho!$D$27</f>
        <v>*</v>
      </c>
      <c r="Y13" s="11" t="str">
        <f>[9]Julho!$D$28</f>
        <v>*</v>
      </c>
      <c r="Z13" s="11" t="str">
        <f>[9]Julho!$D$29</f>
        <v>*</v>
      </c>
      <c r="AA13" s="11" t="str">
        <f>[9]Julho!$D$30</f>
        <v>*</v>
      </c>
      <c r="AB13" s="11" t="str">
        <f>[9]Julho!$D$31</f>
        <v>*</v>
      </c>
      <c r="AC13" s="11" t="str">
        <f>[9]Julho!$D$32</f>
        <v>*</v>
      </c>
      <c r="AD13" s="11" t="str">
        <f>[9]Julho!$D$33</f>
        <v>*</v>
      </c>
      <c r="AE13" s="11" t="str">
        <f>[9]Julho!$D$34</f>
        <v>*</v>
      </c>
      <c r="AF13" s="108" t="str">
        <f>[9]Julho!$D$35</f>
        <v>*</v>
      </c>
      <c r="AG13" s="130" t="s">
        <v>224</v>
      </c>
      <c r="AH13" s="91" t="s">
        <v>224</v>
      </c>
    </row>
    <row r="14" spans="1:39" x14ac:dyDescent="0.2">
      <c r="A14" s="53" t="s">
        <v>118</v>
      </c>
      <c r="B14" s="11">
        <f>[10]Julho!$D$5</f>
        <v>15.7</v>
      </c>
      <c r="C14" s="11">
        <f>[10]Julho!$D$6</f>
        <v>14.9</v>
      </c>
      <c r="D14" s="11">
        <f>[10]Julho!$D$7</f>
        <v>15.8</v>
      </c>
      <c r="E14" s="11">
        <f>[10]Julho!$D$8</f>
        <v>17.5</v>
      </c>
      <c r="F14" s="11">
        <f>[10]Julho!$D$9</f>
        <v>13.4</v>
      </c>
      <c r="G14" s="11">
        <f>[10]Julho!$D$10</f>
        <v>4.5999999999999996</v>
      </c>
      <c r="H14" s="11">
        <f>[10]Julho!$D$11</f>
        <v>2.8</v>
      </c>
      <c r="I14" s="11">
        <f>[10]Julho!$D$12</f>
        <v>5.7</v>
      </c>
      <c r="J14" s="11">
        <f>[10]Julho!$D$13</f>
        <v>10.8</v>
      </c>
      <c r="K14" s="11">
        <f>[10]Julho!$D$14</f>
        <v>12.5</v>
      </c>
      <c r="L14" s="11">
        <f>[10]Julho!$D$15</f>
        <v>12.3</v>
      </c>
      <c r="M14" s="11">
        <f>[10]Julho!$D$16</f>
        <v>11.4</v>
      </c>
      <c r="N14" s="11">
        <f>[10]Julho!$D$17</f>
        <v>11.5</v>
      </c>
      <c r="O14" s="11">
        <f>[10]Julho!$D$18</f>
        <v>12.8</v>
      </c>
      <c r="P14" s="11">
        <f>[10]Julho!$D$19</f>
        <v>15</v>
      </c>
      <c r="Q14" s="11">
        <f>[10]Julho!$D$20</f>
        <v>15.4</v>
      </c>
      <c r="R14" s="11">
        <f>[10]Julho!$D$21</f>
        <v>15.8</v>
      </c>
      <c r="S14" s="11">
        <f>[10]Julho!$D$22</f>
        <v>9.5</v>
      </c>
      <c r="T14" s="11">
        <f>[10]Julho!$D$23</f>
        <v>13.8</v>
      </c>
      <c r="U14" s="11">
        <f>[10]Julho!$D$24</f>
        <v>14.6</v>
      </c>
      <c r="V14" s="11">
        <f>[10]Julho!$D$25</f>
        <v>13.7</v>
      </c>
      <c r="W14" s="11">
        <f>[10]Julho!$D$26</f>
        <v>17.2</v>
      </c>
      <c r="X14" s="11">
        <f>[10]Julho!$D$27</f>
        <v>15.2</v>
      </c>
      <c r="Y14" s="11">
        <f>[10]Julho!$D$28</f>
        <v>13.8</v>
      </c>
      <c r="Z14" s="11">
        <f>[10]Julho!$D$29</f>
        <v>14.9</v>
      </c>
      <c r="AA14" s="11">
        <f>[10]Julho!$D$30</f>
        <v>15.3</v>
      </c>
      <c r="AB14" s="11">
        <f>[10]Julho!$D$31</f>
        <v>14.3</v>
      </c>
      <c r="AC14" s="11">
        <f>[10]Julho!$D$32</f>
        <v>15.4</v>
      </c>
      <c r="AD14" s="11">
        <f>[10]Julho!$D$33</f>
        <v>14.3</v>
      </c>
      <c r="AE14" s="11">
        <f>[10]Julho!$D$34</f>
        <v>19.7</v>
      </c>
      <c r="AF14" s="108" t="str">
        <f>[10]Julho!$D$35</f>
        <v>*</v>
      </c>
      <c r="AG14" s="129">
        <f t="shared" ref="AG14:AG15" si="9">MIN(B14:AF14)</f>
        <v>2.8</v>
      </c>
      <c r="AH14" s="83">
        <f t="shared" ref="AH14:AH15" si="10">AVERAGE(B14:AF14)</f>
        <v>13.32</v>
      </c>
      <c r="AJ14" t="s">
        <v>47</v>
      </c>
    </row>
    <row r="15" spans="1:39" x14ac:dyDescent="0.2">
      <c r="A15" s="53" t="s">
        <v>121</v>
      </c>
      <c r="B15" s="11">
        <f>[11]Julho!$D$5</f>
        <v>21</v>
      </c>
      <c r="C15" s="11">
        <f>[11]Julho!$D$6</f>
        <v>17.100000000000001</v>
      </c>
      <c r="D15" s="11">
        <f>[11]Julho!$D$7</f>
        <v>18.8</v>
      </c>
      <c r="E15" s="11">
        <f>[11]Julho!$D$8</f>
        <v>14.8</v>
      </c>
      <c r="F15" s="11">
        <f>[11]Julho!$D$9</f>
        <v>7.5</v>
      </c>
      <c r="G15" s="11">
        <f>[11]Julho!$D$10</f>
        <v>0.3</v>
      </c>
      <c r="H15" s="11">
        <f>[11]Julho!$D$11</f>
        <v>0.7</v>
      </c>
      <c r="I15" s="11">
        <f>[11]Julho!$D$12</f>
        <v>5.8</v>
      </c>
      <c r="J15" s="11">
        <f>[11]Julho!$D$13</f>
        <v>9.5</v>
      </c>
      <c r="K15" s="11">
        <f>[11]Julho!$D$14</f>
        <v>10.7</v>
      </c>
      <c r="L15" s="11">
        <f>[11]Julho!$D$15</f>
        <v>10.5</v>
      </c>
      <c r="M15" s="11">
        <f>[11]Julho!$D$16</f>
        <v>16</v>
      </c>
      <c r="N15" s="11">
        <f>[11]Julho!$D$17</f>
        <v>16.7</v>
      </c>
      <c r="O15" s="11">
        <f>[11]Julho!$D$18</f>
        <v>18.5</v>
      </c>
      <c r="P15" s="11">
        <f>[11]Julho!$D$19</f>
        <v>17</v>
      </c>
      <c r="Q15" s="11">
        <f>[11]Julho!$D$20</f>
        <v>13</v>
      </c>
      <c r="R15" s="11">
        <f>[11]Julho!$D$21</f>
        <v>16.100000000000001</v>
      </c>
      <c r="S15" s="11">
        <f>[11]Julho!$D$22</f>
        <v>12.8</v>
      </c>
      <c r="T15" s="11">
        <f>[11]Julho!$D$23</f>
        <v>14.8</v>
      </c>
      <c r="U15" s="11">
        <f>[11]Julho!$D$24</f>
        <v>14.7</v>
      </c>
      <c r="V15" s="11">
        <f>[11]Julho!$D$25</f>
        <v>16.600000000000001</v>
      </c>
      <c r="W15" s="11">
        <f>[11]Julho!$D$26</f>
        <v>15.5</v>
      </c>
      <c r="X15" s="11">
        <f>[11]Julho!$D$27</f>
        <v>18.5</v>
      </c>
      <c r="Y15" s="11">
        <f>[11]Julho!$D$28</f>
        <v>15.7</v>
      </c>
      <c r="Z15" s="11">
        <f>[11]Julho!$D$29</f>
        <v>11</v>
      </c>
      <c r="AA15" s="11">
        <f>[11]Julho!$D$30</f>
        <v>10.3</v>
      </c>
      <c r="AB15" s="11">
        <f>[11]Julho!$D$31</f>
        <v>9.3000000000000007</v>
      </c>
      <c r="AC15" s="11">
        <f>[11]Julho!$D$32</f>
        <v>7.2</v>
      </c>
      <c r="AD15" s="11">
        <f>[11]Julho!$D$33</f>
        <v>16.2</v>
      </c>
      <c r="AE15" s="11">
        <f>[11]Julho!$D$34</f>
        <v>13.7</v>
      </c>
      <c r="AF15" s="108">
        <f>[11]Julho!$D$35</f>
        <v>14.6</v>
      </c>
      <c r="AG15" s="129">
        <f t="shared" si="9"/>
        <v>0.3</v>
      </c>
      <c r="AH15" s="83">
        <f t="shared" si="10"/>
        <v>13.061290322580646</v>
      </c>
    </row>
    <row r="16" spans="1:39" x14ac:dyDescent="0.2">
      <c r="A16" s="53" t="s">
        <v>168</v>
      </c>
      <c r="B16" s="11" t="str">
        <f>[12]Julho!$D$5</f>
        <v>*</v>
      </c>
      <c r="C16" s="11" t="str">
        <f>[12]Julho!$D$6</f>
        <v>*</v>
      </c>
      <c r="D16" s="11" t="str">
        <f>[12]Julho!$D$7</f>
        <v>*</v>
      </c>
      <c r="E16" s="11" t="str">
        <f>[12]Julho!$D$8</f>
        <v>*</v>
      </c>
      <c r="F16" s="11" t="str">
        <f>[12]Julho!$D$9</f>
        <v>*</v>
      </c>
      <c r="G16" s="11" t="str">
        <f>[12]Julho!$D$10</f>
        <v>*</v>
      </c>
      <c r="H16" s="11" t="str">
        <f>[12]Julho!$D$11</f>
        <v>*</v>
      </c>
      <c r="I16" s="11" t="str">
        <f>[12]Julho!$D$12</f>
        <v>*</v>
      </c>
      <c r="J16" s="11" t="str">
        <f>[12]Julho!$D$13</f>
        <v>*</v>
      </c>
      <c r="K16" s="11" t="str">
        <f>[12]Julho!$D$14</f>
        <v>*</v>
      </c>
      <c r="L16" s="11" t="str">
        <f>[12]Julho!$D$15</f>
        <v>*</v>
      </c>
      <c r="M16" s="11" t="str">
        <f>[12]Julho!$D$16</f>
        <v>*</v>
      </c>
      <c r="N16" s="11" t="str">
        <f>[12]Julho!$D$17</f>
        <v>*</v>
      </c>
      <c r="O16" s="11" t="str">
        <f>[12]Julho!$D$18</f>
        <v>*</v>
      </c>
      <c r="P16" s="11" t="str">
        <f>[12]Julho!$D$19</f>
        <v>*</v>
      </c>
      <c r="Q16" s="11" t="str">
        <f>[12]Julho!$D$20</f>
        <v>*</v>
      </c>
      <c r="R16" s="11" t="str">
        <f>[12]Julho!$D$21</f>
        <v>*</v>
      </c>
      <c r="S16" s="11" t="str">
        <f>[12]Julho!$D$22</f>
        <v>*</v>
      </c>
      <c r="T16" s="11" t="str">
        <f>[12]Julho!$D$23</f>
        <v>*</v>
      </c>
      <c r="U16" s="11" t="str">
        <f>[12]Julho!$D$24</f>
        <v>*</v>
      </c>
      <c r="V16" s="11" t="str">
        <f>[12]Julho!$D$25</f>
        <v>*</v>
      </c>
      <c r="W16" s="11" t="str">
        <f>[12]Julho!$D$26</f>
        <v>*</v>
      </c>
      <c r="X16" s="11" t="str">
        <f>[12]Julho!$D$27</f>
        <v>*</v>
      </c>
      <c r="Y16" s="11" t="str">
        <f>[12]Julho!$D$28</f>
        <v>*</v>
      </c>
      <c r="Z16" s="11" t="str">
        <f>[12]Julho!$D$29</f>
        <v>*</v>
      </c>
      <c r="AA16" s="11" t="str">
        <f>[12]Julho!$D$30</f>
        <v>*</v>
      </c>
      <c r="AB16" s="11" t="str">
        <f>[12]Julho!$D$31</f>
        <v>*</v>
      </c>
      <c r="AC16" s="11" t="str">
        <f>[12]Julho!$D$32</f>
        <v>*</v>
      </c>
      <c r="AD16" s="11" t="str">
        <f>[12]Julho!$D$33</f>
        <v>*</v>
      </c>
      <c r="AE16" s="11" t="str">
        <f>[12]Julho!$D$34</f>
        <v>*</v>
      </c>
      <c r="AF16" s="108" t="str">
        <f>[12]Julho!$D$35</f>
        <v>*</v>
      </c>
      <c r="AG16" s="129" t="s">
        <v>224</v>
      </c>
      <c r="AH16" s="83" t="s">
        <v>224</v>
      </c>
      <c r="AJ16" s="12" t="s">
        <v>47</v>
      </c>
      <c r="AM16" t="s">
        <v>47</v>
      </c>
    </row>
    <row r="17" spans="1:39" x14ac:dyDescent="0.2">
      <c r="A17" s="53" t="s">
        <v>2</v>
      </c>
      <c r="B17" s="11">
        <f>[13]Julho!$D$5</f>
        <v>17</v>
      </c>
      <c r="C17" s="11">
        <f>[13]Julho!$D$6</f>
        <v>15.8</v>
      </c>
      <c r="D17" s="11">
        <f>[13]Julho!$D$7</f>
        <v>17.3</v>
      </c>
      <c r="E17" s="11">
        <f>[13]Julho!$D$8</f>
        <v>16.100000000000001</v>
      </c>
      <c r="F17" s="11">
        <f>[13]Julho!$D$9</f>
        <v>11.3</v>
      </c>
      <c r="G17" s="11">
        <f>[13]Julho!$D$10</f>
        <v>5.6</v>
      </c>
      <c r="H17" s="11">
        <f>[13]Julho!$D$11</f>
        <v>5.9</v>
      </c>
      <c r="I17" s="11">
        <f>[13]Julho!$D$12</f>
        <v>10.1</v>
      </c>
      <c r="J17" s="11">
        <f>[13]Julho!$D$13</f>
        <v>14.2</v>
      </c>
      <c r="K17" s="11">
        <f>[13]Julho!$D$14</f>
        <v>15.5</v>
      </c>
      <c r="L17" s="11">
        <f>[13]Julho!$D$15</f>
        <v>16.2</v>
      </c>
      <c r="M17" s="11">
        <f>[13]Julho!$D$16</f>
        <v>17.8</v>
      </c>
      <c r="N17" s="11">
        <f>[13]Julho!$D$17</f>
        <v>14.9</v>
      </c>
      <c r="O17" s="11">
        <f>[13]Julho!$D$18</f>
        <v>15.8</v>
      </c>
      <c r="P17" s="11">
        <f>[13]Julho!$D$19</f>
        <v>16.899999999999999</v>
      </c>
      <c r="Q17" s="11">
        <f>[13]Julho!$D$20</f>
        <v>15.2</v>
      </c>
      <c r="R17" s="11">
        <f>[13]Julho!$D$21</f>
        <v>13.4</v>
      </c>
      <c r="S17" s="11">
        <f>[13]Julho!$D$22</f>
        <v>15.1</v>
      </c>
      <c r="T17" s="11">
        <f>[13]Julho!$D$23</f>
        <v>18.100000000000001</v>
      </c>
      <c r="U17" s="11">
        <f>[13]Julho!$D$24</f>
        <v>18.8</v>
      </c>
      <c r="V17" s="11">
        <f>[13]Julho!$D$25</f>
        <v>20.7</v>
      </c>
      <c r="W17" s="11">
        <f>[13]Julho!$D$26</f>
        <v>19.600000000000001</v>
      </c>
      <c r="X17" s="11">
        <f>[13]Julho!$D$27</f>
        <v>17.3</v>
      </c>
      <c r="Y17" s="11">
        <f>[13]Julho!$D$28</f>
        <v>15.6</v>
      </c>
      <c r="Z17" s="11">
        <f>[13]Julho!$D$29</f>
        <v>11.3</v>
      </c>
      <c r="AA17" s="11">
        <f>[13]Julho!$D$30</f>
        <v>9.8000000000000007</v>
      </c>
      <c r="AB17" s="11">
        <f>[13]Julho!$D$31</f>
        <v>12.1</v>
      </c>
      <c r="AC17" s="11">
        <f>[13]Julho!$D$32</f>
        <v>14.1</v>
      </c>
      <c r="AD17" s="11">
        <f>[13]Julho!$D$33</f>
        <v>18</v>
      </c>
      <c r="AE17" s="11">
        <f>[13]Julho!$D$34</f>
        <v>16.600000000000001</v>
      </c>
      <c r="AF17" s="108">
        <f>[13]Julho!$D$35</f>
        <v>18.2</v>
      </c>
      <c r="AG17" s="129">
        <f t="shared" ref="AG17:AG23" si="11">MIN(B17:AF17)</f>
        <v>5.6</v>
      </c>
      <c r="AH17" s="83">
        <f t="shared" ref="AH17:AH22" si="12">AVERAGE(B17:AF17)</f>
        <v>14.977419354838714</v>
      </c>
      <c r="AJ17" s="12" t="s">
        <v>47</v>
      </c>
    </row>
    <row r="18" spans="1:39" x14ac:dyDescent="0.2">
      <c r="A18" s="53" t="s">
        <v>3</v>
      </c>
      <c r="B18" s="11">
        <f>[14]Julho!$D$5</f>
        <v>13.4</v>
      </c>
      <c r="C18" s="11">
        <f>[14]Julho!$D$6</f>
        <v>13.6</v>
      </c>
      <c r="D18" s="11">
        <f>[14]Julho!$D$7</f>
        <v>14.1</v>
      </c>
      <c r="E18" s="11">
        <f>[14]Julho!$D$8</f>
        <v>19.2</v>
      </c>
      <c r="F18" s="11">
        <f>[14]Julho!$D$9</f>
        <v>15.6</v>
      </c>
      <c r="G18" s="11">
        <f>[14]Julho!$D$10</f>
        <v>8.1999999999999993</v>
      </c>
      <c r="H18" s="11">
        <f>[14]Julho!$D$11</f>
        <v>1.6</v>
      </c>
      <c r="I18" s="11">
        <f>[14]Julho!$D$12</f>
        <v>3</v>
      </c>
      <c r="J18" s="11">
        <f>[14]Julho!$D$13</f>
        <v>8.1999999999999993</v>
      </c>
      <c r="K18" s="11">
        <f>[14]Julho!$D$14</f>
        <v>10.6</v>
      </c>
      <c r="L18" s="11">
        <f>[14]Julho!$D$15</f>
        <v>8.9</v>
      </c>
      <c r="M18" s="11">
        <f>[14]Julho!$D$16</f>
        <v>10.1</v>
      </c>
      <c r="N18" s="11">
        <f>[14]Julho!$D$17</f>
        <v>11.6</v>
      </c>
      <c r="O18" s="11">
        <f>[14]Julho!$D$18</f>
        <v>14.1</v>
      </c>
      <c r="P18" s="11">
        <f>[14]Julho!$D$19</f>
        <v>15</v>
      </c>
      <c r="Q18" s="11">
        <f>[14]Julho!$D$20</f>
        <v>16</v>
      </c>
      <c r="R18" s="11">
        <f>[14]Julho!$D$21</f>
        <v>13.4</v>
      </c>
      <c r="S18" s="11">
        <f>[14]Julho!$D$22</f>
        <v>9.9</v>
      </c>
      <c r="T18" s="11">
        <f>[14]Julho!$D$23</f>
        <v>12.9</v>
      </c>
      <c r="U18" s="11">
        <f>[14]Julho!$D$24</f>
        <v>14</v>
      </c>
      <c r="V18" s="11">
        <f>[14]Julho!$D$25</f>
        <v>15.1</v>
      </c>
      <c r="W18" s="11">
        <f>[14]Julho!$D$26</f>
        <v>14.1</v>
      </c>
      <c r="X18" s="11">
        <f>[14]Julho!$D$27</f>
        <v>12.5</v>
      </c>
      <c r="Y18" s="11">
        <f>[14]Julho!$D$28</f>
        <v>12.3</v>
      </c>
      <c r="Z18" s="11">
        <f>[14]Julho!$D$29</f>
        <v>14.6</v>
      </c>
      <c r="AA18" s="11">
        <f>[14]Julho!$D$30</f>
        <v>14.2</v>
      </c>
      <c r="AB18" s="11">
        <f>[14]Julho!$D$31</f>
        <v>13.7</v>
      </c>
      <c r="AC18" s="11">
        <f>[14]Julho!$D$32</f>
        <v>14</v>
      </c>
      <c r="AD18" s="11">
        <f>[14]Julho!$D$33</f>
        <v>12.3</v>
      </c>
      <c r="AE18" s="11">
        <f>[14]Julho!$D$34</f>
        <v>14.7</v>
      </c>
      <c r="AF18" s="108">
        <f>[14]Julho!$D$35</f>
        <v>14.5</v>
      </c>
      <c r="AG18" s="129">
        <f t="shared" si="11"/>
        <v>1.6</v>
      </c>
      <c r="AH18" s="83">
        <f>AVERAGE(B18:AF18)</f>
        <v>12.43225806451613</v>
      </c>
      <c r="AI18" s="12" t="s">
        <v>47</v>
      </c>
      <c r="AJ18" s="12" t="s">
        <v>47</v>
      </c>
    </row>
    <row r="19" spans="1:39" x14ac:dyDescent="0.2">
      <c r="A19" s="53" t="s">
        <v>4</v>
      </c>
      <c r="B19" s="11">
        <f>[15]Julho!$D$5</f>
        <v>15.1</v>
      </c>
      <c r="C19" s="11">
        <f>[15]Julho!$D$6</f>
        <v>15.9</v>
      </c>
      <c r="D19" s="11">
        <f>[15]Julho!$D$7</f>
        <v>16</v>
      </c>
      <c r="E19" s="11">
        <f>[15]Julho!$D$8</f>
        <v>18.100000000000001</v>
      </c>
      <c r="F19" s="11">
        <f>[15]Julho!$D$9</f>
        <v>13.2</v>
      </c>
      <c r="G19" s="11">
        <f>[15]Julho!$D$10</f>
        <v>3.5</v>
      </c>
      <c r="H19" s="11">
        <f>[15]Julho!$D$11</f>
        <v>3.5</v>
      </c>
      <c r="I19" s="11">
        <f>[15]Julho!$D$12</f>
        <v>6.4</v>
      </c>
      <c r="J19" s="11">
        <f>[15]Julho!$D$13</f>
        <v>12.2</v>
      </c>
      <c r="K19" s="11">
        <f>[15]Julho!$D$14</f>
        <v>15.1</v>
      </c>
      <c r="L19" s="11">
        <f>[15]Julho!$D$15</f>
        <v>14.2</v>
      </c>
      <c r="M19" s="11">
        <f>[15]Julho!$D$16</f>
        <v>12.5</v>
      </c>
      <c r="N19" s="11">
        <f>[15]Julho!$D$17</f>
        <v>14.1</v>
      </c>
      <c r="O19" s="11">
        <f>[15]Julho!$D$18</f>
        <v>15.7</v>
      </c>
      <c r="P19" s="11">
        <f>[15]Julho!$D$19</f>
        <v>15.9</v>
      </c>
      <c r="Q19" s="11">
        <f>[15]Julho!$D$20</f>
        <v>14.3</v>
      </c>
      <c r="R19" s="11">
        <f>[15]Julho!$D$21</f>
        <v>13.3</v>
      </c>
      <c r="S19" s="11">
        <f>[15]Julho!$D$22</f>
        <v>10.8</v>
      </c>
      <c r="T19" s="11">
        <f>[15]Julho!$D$23</f>
        <v>14.2</v>
      </c>
      <c r="U19" s="11">
        <f>[15]Julho!$D$24</f>
        <v>14.7</v>
      </c>
      <c r="V19" s="11">
        <f>[15]Julho!$D$25</f>
        <v>15.6</v>
      </c>
      <c r="W19" s="11">
        <f>[15]Julho!$D$26</f>
        <v>15.3</v>
      </c>
      <c r="X19" s="11">
        <f>[15]Julho!$D$27</f>
        <v>15.6</v>
      </c>
      <c r="Y19" s="11">
        <f>[15]Julho!$D$28</f>
        <v>14.8</v>
      </c>
      <c r="Z19" s="11">
        <f>[15]Julho!$D$29</f>
        <v>13.4</v>
      </c>
      <c r="AA19" s="11">
        <f>[15]Julho!$D$30</f>
        <v>14.8</v>
      </c>
      <c r="AB19" s="11">
        <f>[15]Julho!$D$31</f>
        <v>13.5</v>
      </c>
      <c r="AC19" s="11">
        <f>[15]Julho!$D$32</f>
        <v>13.6</v>
      </c>
      <c r="AD19" s="11">
        <f>[15]Julho!$D$33</f>
        <v>14.6</v>
      </c>
      <c r="AE19" s="11">
        <f>[15]Julho!$D$34</f>
        <v>16.899999999999999</v>
      </c>
      <c r="AF19" s="108">
        <f>[15]Julho!$D$35</f>
        <v>16.399999999999999</v>
      </c>
      <c r="AG19" s="129">
        <f t="shared" si="11"/>
        <v>3.5</v>
      </c>
      <c r="AH19" s="83">
        <f t="shared" si="12"/>
        <v>13.651612903225807</v>
      </c>
    </row>
    <row r="20" spans="1:39" x14ac:dyDescent="0.2">
      <c r="A20" s="53" t="s">
        <v>5</v>
      </c>
      <c r="B20" s="11">
        <f>[16]Julho!$D$5</f>
        <v>19.899999999999999</v>
      </c>
      <c r="C20" s="11">
        <f>[16]Julho!$D$6</f>
        <v>15.2</v>
      </c>
      <c r="D20" s="11">
        <f>[16]Julho!$D$7</f>
        <v>18.100000000000001</v>
      </c>
      <c r="E20" s="11">
        <f>[16]Julho!$D$8</f>
        <v>15.7</v>
      </c>
      <c r="F20" s="11">
        <f>[16]Julho!$D$9</f>
        <v>12.9</v>
      </c>
      <c r="G20" s="11">
        <f>[16]Julho!$D$10</f>
        <v>13.9</v>
      </c>
      <c r="H20" s="11">
        <f>[16]Julho!$D$11</f>
        <v>11.3</v>
      </c>
      <c r="I20" s="11">
        <f>[16]Julho!$D$12</f>
        <v>11.8</v>
      </c>
      <c r="J20" s="11">
        <f>[16]Julho!$D$13</f>
        <v>16.600000000000001</v>
      </c>
      <c r="K20" s="11">
        <f>[16]Julho!$D$14</f>
        <v>18.5</v>
      </c>
      <c r="L20" s="11">
        <f>[16]Julho!$D$15</f>
        <v>19.600000000000001</v>
      </c>
      <c r="M20" s="11">
        <f>[16]Julho!$D$16</f>
        <v>22.4</v>
      </c>
      <c r="N20" s="11">
        <f>[16]Julho!$D$17</f>
        <v>23.1</v>
      </c>
      <c r="O20" s="11">
        <f>[16]Julho!$D$18</f>
        <v>24.6</v>
      </c>
      <c r="P20" s="11">
        <f>[16]Julho!$D$19</f>
        <v>22.3</v>
      </c>
      <c r="Q20" s="11">
        <f>[16]Julho!$D$20</f>
        <v>19.7</v>
      </c>
      <c r="R20" s="11">
        <f>[16]Julho!$D$21</f>
        <v>19.2</v>
      </c>
      <c r="S20" s="11">
        <f>[16]Julho!$D$22</f>
        <v>20.5</v>
      </c>
      <c r="T20" s="11">
        <f>[16]Julho!$D$23</f>
        <v>22.4</v>
      </c>
      <c r="U20" s="11">
        <f>[16]Julho!$D$24</f>
        <v>20.100000000000001</v>
      </c>
      <c r="V20" s="11">
        <f>[16]Julho!$D$25</f>
        <v>22.4</v>
      </c>
      <c r="W20" s="11">
        <f>[16]Julho!$D$26</f>
        <v>22.9</v>
      </c>
      <c r="X20" s="11">
        <f>[16]Julho!$D$27</f>
        <v>24.1</v>
      </c>
      <c r="Y20" s="11">
        <f>[16]Julho!$D$28</f>
        <v>13.4</v>
      </c>
      <c r="Z20" s="11">
        <f>[16]Julho!$D$29</f>
        <v>10.1</v>
      </c>
      <c r="AA20" s="11">
        <f>[16]Julho!$D$30</f>
        <v>11.1</v>
      </c>
      <c r="AB20" s="11">
        <f>[16]Julho!$D$31</f>
        <v>12.3</v>
      </c>
      <c r="AC20" s="11">
        <f>[16]Julho!$D$32</f>
        <v>15.4</v>
      </c>
      <c r="AD20" s="11">
        <f>[16]Julho!$D$33</f>
        <v>17.8</v>
      </c>
      <c r="AE20" s="11">
        <f>[16]Julho!$D$34</f>
        <v>21.4</v>
      </c>
      <c r="AF20" s="108">
        <f>[16]Julho!$D$35</f>
        <v>21.5</v>
      </c>
      <c r="AG20" s="129">
        <f t="shared" si="11"/>
        <v>10.1</v>
      </c>
      <c r="AH20" s="83">
        <f>AVERAGE(B20:AF20)</f>
        <v>18.070967741935483</v>
      </c>
      <c r="AI20" s="12" t="s">
        <v>47</v>
      </c>
      <c r="AL20" t="s">
        <v>47</v>
      </c>
    </row>
    <row r="21" spans="1:39" x14ac:dyDescent="0.2">
      <c r="A21" s="53" t="s">
        <v>43</v>
      </c>
      <c r="B21" s="11">
        <f>[17]Julho!$D$5</f>
        <v>14.2</v>
      </c>
      <c r="C21" s="11">
        <f>[17]Julho!$D$6</f>
        <v>13.9</v>
      </c>
      <c r="D21" s="11">
        <f>[17]Julho!$D$7</f>
        <v>15.6</v>
      </c>
      <c r="E21" s="11">
        <f>[17]Julho!$D$8</f>
        <v>18.5</v>
      </c>
      <c r="F21" s="11">
        <f>[17]Julho!$D$9</f>
        <v>15</v>
      </c>
      <c r="G21" s="11">
        <f>[17]Julho!$D$10</f>
        <v>5.0999999999999996</v>
      </c>
      <c r="H21" s="11">
        <f>[17]Julho!$D$11</f>
        <v>1</v>
      </c>
      <c r="I21" s="11">
        <f>[17]Julho!$D$12</f>
        <v>6</v>
      </c>
      <c r="J21" s="11">
        <f>[17]Julho!$D$13</f>
        <v>8.6</v>
      </c>
      <c r="K21" s="11">
        <f>[17]Julho!$D$14</f>
        <v>12.1</v>
      </c>
      <c r="L21" s="11">
        <f>[17]Julho!$D$15</f>
        <v>12.5</v>
      </c>
      <c r="M21" s="11">
        <f>[17]Julho!$D$16</f>
        <v>13.3</v>
      </c>
      <c r="N21" s="11">
        <f>[17]Julho!$D$17</f>
        <v>13</v>
      </c>
      <c r="O21" s="11">
        <f>[17]Julho!$D$18</f>
        <v>16</v>
      </c>
      <c r="P21" s="11">
        <f>[17]Julho!$D$19</f>
        <v>15.3</v>
      </c>
      <c r="Q21" s="11">
        <f>[17]Julho!$D$20</f>
        <v>15.7</v>
      </c>
      <c r="R21" s="11">
        <f>[17]Julho!$D$21</f>
        <v>14.1</v>
      </c>
      <c r="S21" s="11">
        <f>[17]Julho!$D$22</f>
        <v>13.2</v>
      </c>
      <c r="T21" s="11">
        <f>[17]Julho!$D$23</f>
        <v>14.7</v>
      </c>
      <c r="U21" s="11">
        <f>[17]Julho!$D$24</f>
        <v>15.7</v>
      </c>
      <c r="V21" s="11">
        <f>[17]Julho!$D$25</f>
        <v>14.4</v>
      </c>
      <c r="W21" s="11">
        <f>[17]Julho!$D$26</f>
        <v>15.6</v>
      </c>
      <c r="X21" s="11">
        <f>[17]Julho!$D$27</f>
        <v>14</v>
      </c>
      <c r="Y21" s="11">
        <f>[17]Julho!$D$28</f>
        <v>14.9</v>
      </c>
      <c r="Z21" s="11">
        <f>[17]Julho!$D$29</f>
        <v>12.9</v>
      </c>
      <c r="AA21" s="11">
        <f>[17]Julho!$D$30</f>
        <v>13</v>
      </c>
      <c r="AB21" s="11">
        <f>[17]Julho!$D$31</f>
        <v>14.2</v>
      </c>
      <c r="AC21" s="11">
        <f>[17]Julho!$D$32</f>
        <v>14.7</v>
      </c>
      <c r="AD21" s="11">
        <f>[17]Julho!$D$33</f>
        <v>13.7</v>
      </c>
      <c r="AE21" s="11">
        <f>[17]Julho!$D$34</f>
        <v>13.5</v>
      </c>
      <c r="AF21" s="108">
        <f>[17]Julho!$D$35</f>
        <v>15</v>
      </c>
      <c r="AG21" s="129">
        <f>MIN(B21:AF21)</f>
        <v>1</v>
      </c>
      <c r="AH21" s="83">
        <f>AVERAGE(B21:AF21)</f>
        <v>13.206451612903221</v>
      </c>
      <c r="AJ21" t="s">
        <v>47</v>
      </c>
    </row>
    <row r="22" spans="1:39" x14ac:dyDescent="0.2">
      <c r="A22" s="53" t="s">
        <v>6</v>
      </c>
      <c r="B22" s="11">
        <f>[18]Julho!$D$5</f>
        <v>18.100000000000001</v>
      </c>
      <c r="C22" s="11">
        <f>[18]Julho!$D$6</f>
        <v>18.3</v>
      </c>
      <c r="D22" s="11">
        <f>[18]Julho!$D$7</f>
        <v>17.100000000000001</v>
      </c>
      <c r="E22" s="11">
        <f>[18]Julho!$D$8</f>
        <v>19.100000000000001</v>
      </c>
      <c r="F22" s="11">
        <f>[18]Julho!$D$9</f>
        <v>17.8</v>
      </c>
      <c r="G22" s="11">
        <f>[18]Julho!$D$10</f>
        <v>10.7</v>
      </c>
      <c r="H22" s="11">
        <f>[18]Julho!$D$11</f>
        <v>3.2</v>
      </c>
      <c r="I22" s="11">
        <f>[18]Julho!$D$12</f>
        <v>6.5</v>
      </c>
      <c r="J22" s="11">
        <f>[18]Julho!$D$13</f>
        <v>7.5</v>
      </c>
      <c r="K22" s="11">
        <f>[18]Julho!$D$14</f>
        <v>9.6</v>
      </c>
      <c r="L22" s="11">
        <f>[18]Julho!$D$15</f>
        <v>11.1</v>
      </c>
      <c r="M22" s="11">
        <f>[18]Julho!$D$16</f>
        <v>11.1</v>
      </c>
      <c r="N22" s="11">
        <f>[18]Julho!$D$17</f>
        <v>12.6</v>
      </c>
      <c r="O22" s="11">
        <f>[18]Julho!$D$18</f>
        <v>16.8</v>
      </c>
      <c r="P22" s="11">
        <f>[18]Julho!$D$19</f>
        <v>14.8</v>
      </c>
      <c r="Q22" s="11">
        <f>[18]Julho!$D$20</f>
        <v>18.600000000000001</v>
      </c>
      <c r="R22" s="11">
        <f>[18]Julho!$D$21</f>
        <v>16.100000000000001</v>
      </c>
      <c r="S22" s="11">
        <f>[18]Julho!$D$22</f>
        <v>14.8</v>
      </c>
      <c r="T22" s="11">
        <f>[18]Julho!$D$23</f>
        <v>16.8</v>
      </c>
      <c r="U22" s="11">
        <f>[18]Julho!$D$24</f>
        <v>20.2</v>
      </c>
      <c r="V22" s="11">
        <f>[18]Julho!$D$25</f>
        <v>19.7</v>
      </c>
      <c r="W22" s="11">
        <f>[18]Julho!$D$26</f>
        <v>17.399999999999999</v>
      </c>
      <c r="X22" s="11">
        <f>[18]Julho!$D$27</f>
        <v>19.899999999999999</v>
      </c>
      <c r="Y22" s="11">
        <f>[18]Julho!$D$28</f>
        <v>14.9</v>
      </c>
      <c r="Z22" s="11">
        <f>[18]Julho!$D$29</f>
        <v>13.4</v>
      </c>
      <c r="AA22" s="11">
        <f>[18]Julho!$D$30</f>
        <v>13.9</v>
      </c>
      <c r="AB22" s="11">
        <f>[18]Julho!$D$31</f>
        <v>14.1</v>
      </c>
      <c r="AC22" s="11">
        <f>[18]Julho!$D$32</f>
        <v>16.2</v>
      </c>
      <c r="AD22" s="11">
        <f>[18]Julho!$D$33</f>
        <v>13</v>
      </c>
      <c r="AE22" s="11">
        <f>[18]Julho!$D$34</f>
        <v>15.5</v>
      </c>
      <c r="AF22" s="108">
        <f>[18]Julho!$D$35</f>
        <v>15.7</v>
      </c>
      <c r="AG22" s="129">
        <f t="shared" si="11"/>
        <v>3.2</v>
      </c>
      <c r="AH22" s="83">
        <f t="shared" si="12"/>
        <v>14.661290322580642</v>
      </c>
      <c r="AJ22" t="s">
        <v>47</v>
      </c>
      <c r="AL22" t="s">
        <v>47</v>
      </c>
    </row>
    <row r="23" spans="1:39" x14ac:dyDescent="0.2">
      <c r="A23" s="53" t="s">
        <v>7</v>
      </c>
      <c r="B23" s="11">
        <f>[19]Julho!$D$5</f>
        <v>18.899999999999999</v>
      </c>
      <c r="C23" s="11">
        <f>[19]Julho!$D$6</f>
        <v>17.3</v>
      </c>
      <c r="D23" s="11">
        <f>[19]Julho!$D$7</f>
        <v>16.899999999999999</v>
      </c>
      <c r="E23" s="11">
        <f>[19]Julho!$D$8</f>
        <v>15.9</v>
      </c>
      <c r="F23" s="11">
        <f>[19]Julho!$D$9</f>
        <v>9.1999999999999993</v>
      </c>
      <c r="G23" s="11">
        <f>[19]Julho!$D$10</f>
        <v>1.3</v>
      </c>
      <c r="H23" s="11">
        <f>[19]Julho!$D$11</f>
        <v>2.1</v>
      </c>
      <c r="I23" s="11">
        <f>[19]Julho!$D$12</f>
        <v>8.5</v>
      </c>
      <c r="J23" s="11">
        <f>[19]Julho!$D$13</f>
        <v>11.2</v>
      </c>
      <c r="K23" s="11">
        <f>[19]Julho!$D$14</f>
        <v>11.6</v>
      </c>
      <c r="L23" s="11">
        <f>[19]Julho!$D$15</f>
        <v>11.9</v>
      </c>
      <c r="M23" s="11">
        <f>[19]Julho!$D$16</f>
        <v>12.9</v>
      </c>
      <c r="N23" s="11">
        <f>[19]Julho!$D$17</f>
        <v>16.600000000000001</v>
      </c>
      <c r="O23" s="11">
        <f>[19]Julho!$D$18</f>
        <v>15.7</v>
      </c>
      <c r="P23" s="11">
        <f>[19]Julho!$D$19</f>
        <v>16.100000000000001</v>
      </c>
      <c r="Q23" s="11">
        <f>[19]Julho!$D$20</f>
        <v>14.6</v>
      </c>
      <c r="R23" s="11">
        <f>[19]Julho!$D$21</f>
        <v>10.3</v>
      </c>
      <c r="S23" s="11">
        <f>[19]Julho!$D$22</f>
        <v>11.5</v>
      </c>
      <c r="T23" s="11">
        <f>[19]Julho!$D$23</f>
        <v>14.7</v>
      </c>
      <c r="U23" s="11">
        <f>[19]Julho!$D$24</f>
        <v>14.8</v>
      </c>
      <c r="V23" s="11">
        <f>[19]Julho!$D$25</f>
        <v>16.5</v>
      </c>
      <c r="W23" s="11">
        <f>[19]Julho!$D$26</f>
        <v>15.7</v>
      </c>
      <c r="X23" s="11">
        <f>[19]Julho!$D$27</f>
        <v>17.399999999999999</v>
      </c>
      <c r="Y23" s="11">
        <f>[19]Julho!$D$28</f>
        <v>12.9</v>
      </c>
      <c r="Z23" s="11">
        <f>[19]Julho!$D$29</f>
        <v>10.9</v>
      </c>
      <c r="AA23" s="11">
        <f>[19]Julho!$D$30</f>
        <v>10</v>
      </c>
      <c r="AB23" s="11">
        <f>[19]Julho!$D$31</f>
        <v>9.1</v>
      </c>
      <c r="AC23" s="11">
        <f>[19]Julho!$D$32</f>
        <v>8.5</v>
      </c>
      <c r="AD23" s="11">
        <f>[19]Julho!$D$33</f>
        <v>16.2</v>
      </c>
      <c r="AE23" s="11">
        <f>[19]Julho!$D$34</f>
        <v>16.5</v>
      </c>
      <c r="AF23" s="108">
        <f>[19]Julho!$D$35</f>
        <v>15.2</v>
      </c>
      <c r="AG23" s="129">
        <f t="shared" si="11"/>
        <v>1.3</v>
      </c>
      <c r="AH23" s="83">
        <f>AVERAGE(B23:AF23)</f>
        <v>12.932258064516127</v>
      </c>
      <c r="AJ23" t="s">
        <v>47</v>
      </c>
      <c r="AK23" t="s">
        <v>47</v>
      </c>
      <c r="AL23" t="s">
        <v>47</v>
      </c>
    </row>
    <row r="24" spans="1:39" x14ac:dyDescent="0.2">
      <c r="A24" s="53" t="s">
        <v>169</v>
      </c>
      <c r="B24" s="11" t="str">
        <f>[20]Julho!$D$5</f>
        <v>*</v>
      </c>
      <c r="C24" s="11" t="str">
        <f>[20]Julho!$D$6</f>
        <v>*</v>
      </c>
      <c r="D24" s="11" t="str">
        <f>[20]Julho!$D$7</f>
        <v>*</v>
      </c>
      <c r="E24" s="11" t="str">
        <f>[20]Julho!$D$8</f>
        <v>*</v>
      </c>
      <c r="F24" s="11" t="str">
        <f>[20]Julho!$D$9</f>
        <v>*</v>
      </c>
      <c r="G24" s="11" t="str">
        <f>[20]Julho!$D$10</f>
        <v>*</v>
      </c>
      <c r="H24" s="11" t="str">
        <f>[20]Julho!$D$11</f>
        <v>*</v>
      </c>
      <c r="I24" s="11" t="str">
        <f>[20]Julho!$D$12</f>
        <v>*</v>
      </c>
      <c r="J24" s="11" t="str">
        <f>[20]Julho!$D$13</f>
        <v>*</v>
      </c>
      <c r="K24" s="11" t="str">
        <f>[20]Julho!$D$14</f>
        <v>*</v>
      </c>
      <c r="L24" s="11" t="str">
        <f>[20]Julho!$D$15</f>
        <v>*</v>
      </c>
      <c r="M24" s="11" t="str">
        <f>[20]Julho!$D$16</f>
        <v>*</v>
      </c>
      <c r="N24" s="11" t="str">
        <f>[20]Julho!$D$17</f>
        <v>*</v>
      </c>
      <c r="O24" s="11" t="str">
        <f>[20]Julho!$D$18</f>
        <v>*</v>
      </c>
      <c r="P24" s="11" t="str">
        <f>[20]Julho!$D$19</f>
        <v>*</v>
      </c>
      <c r="Q24" s="11" t="str">
        <f>[20]Julho!$D$20</f>
        <v>*</v>
      </c>
      <c r="R24" s="11" t="str">
        <f>[20]Julho!$D$21</f>
        <v>*</v>
      </c>
      <c r="S24" s="11" t="str">
        <f>[20]Julho!$D$22</f>
        <v>*</v>
      </c>
      <c r="T24" s="11" t="str">
        <f>[20]Julho!$D$23</f>
        <v>*</v>
      </c>
      <c r="U24" s="11" t="str">
        <f>[20]Julho!$D$24</f>
        <v>*</v>
      </c>
      <c r="V24" s="11" t="str">
        <f>[20]Julho!$D$25</f>
        <v>*</v>
      </c>
      <c r="W24" s="11" t="str">
        <f>[20]Julho!$D$26</f>
        <v>*</v>
      </c>
      <c r="X24" s="11" t="str">
        <f>[20]Julho!$D$27</f>
        <v>*</v>
      </c>
      <c r="Y24" s="11" t="str">
        <f>[20]Julho!$D$28</f>
        <v>*</v>
      </c>
      <c r="Z24" s="11" t="str">
        <f>[20]Julho!$D$29</f>
        <v>*</v>
      </c>
      <c r="AA24" s="11" t="str">
        <f>[20]Julho!$D$30</f>
        <v>*</v>
      </c>
      <c r="AB24" s="11" t="str">
        <f>[20]Julho!$D$31</f>
        <v>*</v>
      </c>
      <c r="AC24" s="11" t="str">
        <f>[20]Julho!$D$32</f>
        <v>*</v>
      </c>
      <c r="AD24" s="11" t="str">
        <f>[20]Julho!$D$33</f>
        <v>*</v>
      </c>
      <c r="AE24" s="11" t="str">
        <f>[20]Julho!$D$34</f>
        <v>*</v>
      </c>
      <c r="AF24" s="108" t="str">
        <f>[20]Julho!$D$35</f>
        <v>*</v>
      </c>
      <c r="AG24" s="129" t="s">
        <v>224</v>
      </c>
      <c r="AH24" s="83" t="s">
        <v>224</v>
      </c>
      <c r="AJ24" t="s">
        <v>47</v>
      </c>
      <c r="AM24" t="s">
        <v>47</v>
      </c>
    </row>
    <row r="25" spans="1:39" x14ac:dyDescent="0.2">
      <c r="A25" s="53" t="s">
        <v>170</v>
      </c>
      <c r="B25" s="11">
        <f>[21]Julho!$D$5</f>
        <v>18.5</v>
      </c>
      <c r="C25" s="11">
        <f>[21]Julho!$D$6</f>
        <v>17</v>
      </c>
      <c r="D25" s="11">
        <f>[21]Julho!$D$7</f>
        <v>16.5</v>
      </c>
      <c r="E25" s="11">
        <f>[21]Julho!$D$8</f>
        <v>14.2</v>
      </c>
      <c r="F25" s="11">
        <f>[21]Julho!$D$9</f>
        <v>7.2</v>
      </c>
      <c r="G25" s="11">
        <f>[21]Julho!$D$10</f>
        <v>1.7</v>
      </c>
      <c r="H25" s="11">
        <f>[21]Julho!$D$11</f>
        <v>0</v>
      </c>
      <c r="I25" s="11">
        <f>[21]Julho!$D$12</f>
        <v>6.9</v>
      </c>
      <c r="J25" s="11">
        <f>[21]Julho!$D$13</f>
        <v>6.5</v>
      </c>
      <c r="K25" s="11">
        <f>[21]Julho!$D$14</f>
        <v>7.9</v>
      </c>
      <c r="L25" s="11">
        <f>[21]Julho!$D$15</f>
        <v>11.1</v>
      </c>
      <c r="M25" s="11">
        <f>[21]Julho!$D$16</f>
        <v>11.6</v>
      </c>
      <c r="N25" s="11">
        <f>[21]Julho!$D$17</f>
        <v>17.7</v>
      </c>
      <c r="O25" s="11">
        <f>[21]Julho!$D$18</f>
        <v>16.7</v>
      </c>
      <c r="P25" s="11">
        <f>[21]Julho!$D$19</f>
        <v>18</v>
      </c>
      <c r="Q25" s="11">
        <f>[21]Julho!$D$20</f>
        <v>12.2</v>
      </c>
      <c r="R25" s="11">
        <f>[21]Julho!$D$21</f>
        <v>12</v>
      </c>
      <c r="S25" s="11">
        <f>[21]Julho!$D$22</f>
        <v>12</v>
      </c>
      <c r="T25" s="11">
        <f>[21]Julho!$D$23</f>
        <v>16.3</v>
      </c>
      <c r="U25" s="11">
        <f>[21]Julho!$D$24</f>
        <v>17.600000000000001</v>
      </c>
      <c r="V25" s="11">
        <f>[21]Julho!$D$25</f>
        <v>16.7</v>
      </c>
      <c r="W25" s="11">
        <f>[21]Julho!$D$26</f>
        <v>17.2</v>
      </c>
      <c r="X25" s="11">
        <f>[21]Julho!$D$27</f>
        <v>19</v>
      </c>
      <c r="Y25" s="11">
        <f>[21]Julho!$D$28</f>
        <v>13.8</v>
      </c>
      <c r="Z25" s="11">
        <f>[21]Julho!$D$29</f>
        <v>11.7</v>
      </c>
      <c r="AA25" s="11">
        <f>[21]Julho!$D$30</f>
        <v>10.9</v>
      </c>
      <c r="AB25" s="11">
        <f>[21]Julho!$D$31</f>
        <v>8.5</v>
      </c>
      <c r="AC25" s="11">
        <f>[21]Julho!$D$32</f>
        <v>8.6999999999999993</v>
      </c>
      <c r="AD25" s="11">
        <f>[21]Julho!$D$33</f>
        <v>14.4</v>
      </c>
      <c r="AE25" s="11">
        <f>[21]Julho!$D$34</f>
        <v>17.2</v>
      </c>
      <c r="AF25" s="108">
        <f>[21]Julho!$D$35</f>
        <v>14.2</v>
      </c>
      <c r="AG25" s="129">
        <f t="shared" ref="AG25:AG26" si="13">MIN(B25:AF25)</f>
        <v>0</v>
      </c>
      <c r="AH25" s="83">
        <f t="shared" ref="AH25:AH26" si="14">AVERAGE(B25:AF25)</f>
        <v>12.706451612903223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3" t="s">
        <v>171</v>
      </c>
      <c r="B26" s="11">
        <f>[22]Julho!$D$5</f>
        <v>19</v>
      </c>
      <c r="C26" s="11">
        <f>[22]Julho!$D$6</f>
        <v>18.100000000000001</v>
      </c>
      <c r="D26" s="11">
        <f>[22]Julho!$D$7</f>
        <v>19</v>
      </c>
      <c r="E26" s="11">
        <f>[22]Julho!$D$8</f>
        <v>16.2</v>
      </c>
      <c r="F26" s="11">
        <f>[22]Julho!$D$9</f>
        <v>10.7</v>
      </c>
      <c r="G26" s="11">
        <f>[22]Julho!$D$10</f>
        <v>4.5999999999999996</v>
      </c>
      <c r="H26" s="11">
        <f>[22]Julho!$D$11</f>
        <v>3.6</v>
      </c>
      <c r="I26" s="11">
        <f>[22]Julho!$D$12</f>
        <v>8.6999999999999993</v>
      </c>
      <c r="J26" s="11">
        <f>[22]Julho!$D$13</f>
        <v>12.1</v>
      </c>
      <c r="K26" s="11">
        <f>[22]Julho!$D$14</f>
        <v>14.8</v>
      </c>
      <c r="L26" s="11">
        <f>[22]Julho!$D$15</f>
        <v>11.5</v>
      </c>
      <c r="M26" s="11">
        <f>[22]Julho!$D$16</f>
        <v>13.5</v>
      </c>
      <c r="N26" s="11">
        <f>[22]Julho!$D$17</f>
        <v>15.5</v>
      </c>
      <c r="O26" s="11">
        <f>[22]Julho!$D$18</f>
        <v>13.3</v>
      </c>
      <c r="P26" s="11">
        <f>[22]Julho!$D$19</f>
        <v>16.2</v>
      </c>
      <c r="Q26" s="11">
        <f>[22]Julho!$D$20</f>
        <v>16.8</v>
      </c>
      <c r="R26" s="11">
        <f>[22]Julho!$D$21</f>
        <v>16.3</v>
      </c>
      <c r="S26" s="11">
        <f>[22]Julho!$D$22</f>
        <v>11.2</v>
      </c>
      <c r="T26" s="11">
        <f>[22]Julho!$D$23</f>
        <v>14.6</v>
      </c>
      <c r="U26" s="11">
        <f>[22]Julho!$D$24</f>
        <v>16.3</v>
      </c>
      <c r="V26" s="11">
        <f>[22]Julho!$D$25</f>
        <v>17.100000000000001</v>
      </c>
      <c r="W26" s="11">
        <f>[22]Julho!$D$26</f>
        <v>17.5</v>
      </c>
      <c r="X26" s="11">
        <f>[22]Julho!$D$27</f>
        <v>17.600000000000001</v>
      </c>
      <c r="Y26" s="11">
        <f>[22]Julho!$D$28</f>
        <v>14.5</v>
      </c>
      <c r="Z26" s="11">
        <f>[22]Julho!$D$29</f>
        <v>12.3</v>
      </c>
      <c r="AA26" s="11">
        <f>[22]Julho!$D$30</f>
        <v>11.9</v>
      </c>
      <c r="AB26" s="11">
        <f>[22]Julho!$D$31</f>
        <v>10</v>
      </c>
      <c r="AC26" s="11">
        <f>[22]Julho!$D$32</f>
        <v>9.1</v>
      </c>
      <c r="AD26" s="11">
        <f>[22]Julho!$D$33</f>
        <v>15.5</v>
      </c>
      <c r="AE26" s="11">
        <f>[22]Julho!$D$34</f>
        <v>14</v>
      </c>
      <c r="AF26" s="108">
        <f>[22]Julho!$D$35</f>
        <v>15.5</v>
      </c>
      <c r="AG26" s="129">
        <f t="shared" si="13"/>
        <v>3.6</v>
      </c>
      <c r="AH26" s="83">
        <f t="shared" si="14"/>
        <v>13.774193548387098</v>
      </c>
      <c r="AJ26" t="s">
        <v>47</v>
      </c>
      <c r="AL26" t="s">
        <v>47</v>
      </c>
      <c r="AM26" t="s">
        <v>47</v>
      </c>
    </row>
    <row r="27" spans="1:39" x14ac:dyDescent="0.2">
      <c r="A27" s="53" t="s">
        <v>8</v>
      </c>
      <c r="B27" s="11">
        <f>[23]Julho!$D$5</f>
        <v>16.899999999999999</v>
      </c>
      <c r="C27" s="11">
        <f>[23]Julho!$D$6</f>
        <v>16.600000000000001</v>
      </c>
      <c r="D27" s="11">
        <f>[23]Julho!$D$7</f>
        <v>16.100000000000001</v>
      </c>
      <c r="E27" s="11">
        <f>[23]Julho!$D$8</f>
        <v>14.6</v>
      </c>
      <c r="F27" s="11">
        <f>[23]Julho!$D$9</f>
        <v>8.3000000000000007</v>
      </c>
      <c r="G27" s="11">
        <f>[23]Julho!$D$10</f>
        <v>3</v>
      </c>
      <c r="H27" s="11">
        <f>[23]Julho!$D$11</f>
        <v>3.9</v>
      </c>
      <c r="I27" s="11">
        <f>[23]Julho!$D$12</f>
        <v>5.2</v>
      </c>
      <c r="J27" s="11">
        <f>[23]Julho!$D$13</f>
        <v>8.9</v>
      </c>
      <c r="K27" s="11">
        <f>[23]Julho!$D$14</f>
        <v>12</v>
      </c>
      <c r="L27" s="11">
        <f>[23]Julho!$D$15</f>
        <v>13.2</v>
      </c>
      <c r="M27" s="11">
        <f>[23]Julho!$D$16</f>
        <v>14.1</v>
      </c>
      <c r="N27" s="11">
        <f>[23]Julho!$D$17</f>
        <v>15.1</v>
      </c>
      <c r="O27" s="11">
        <f>[23]Julho!$D$18</f>
        <v>16.7</v>
      </c>
      <c r="P27" s="11">
        <f>[23]Julho!$D$19</f>
        <v>17.5</v>
      </c>
      <c r="Q27" s="11">
        <f>[23]Julho!$D$20</f>
        <v>14</v>
      </c>
      <c r="R27" s="11">
        <f>[23]Julho!$D$21</f>
        <v>8.1</v>
      </c>
      <c r="S27" s="11">
        <f>[23]Julho!$D$22</f>
        <v>11.1</v>
      </c>
      <c r="T27" s="11">
        <f>[23]Julho!$D$23</f>
        <v>12.4</v>
      </c>
      <c r="U27" s="11">
        <f>[23]Julho!$D$24</f>
        <v>15.2</v>
      </c>
      <c r="V27" s="11">
        <f>[23]Julho!$D$25</f>
        <v>15</v>
      </c>
      <c r="W27" s="11">
        <f>[23]Julho!$D$26</f>
        <v>16.100000000000001</v>
      </c>
      <c r="X27" s="11">
        <f>[23]Julho!$D$27</f>
        <v>17.600000000000001</v>
      </c>
      <c r="Y27" s="11">
        <f>[23]Julho!$D$28</f>
        <v>14.3</v>
      </c>
      <c r="Z27" s="11">
        <f>[23]Julho!$D$29</f>
        <v>11.9</v>
      </c>
      <c r="AA27" s="11">
        <f>[23]Julho!$D$30</f>
        <v>11</v>
      </c>
      <c r="AB27" s="11">
        <f>[23]Julho!$D$31</f>
        <v>9.1999999999999993</v>
      </c>
      <c r="AC27" s="11">
        <f>[23]Julho!$D$32</f>
        <v>8.8000000000000007</v>
      </c>
      <c r="AD27" s="11">
        <f>[23]Julho!$D$33</f>
        <v>16.100000000000001</v>
      </c>
      <c r="AE27" s="11">
        <f>[23]Julho!$D$34</f>
        <v>15</v>
      </c>
      <c r="AF27" s="108">
        <f>[23]Julho!$D$35</f>
        <v>12.4</v>
      </c>
      <c r="AG27" s="129">
        <f>MIN(B27:AF27)</f>
        <v>3</v>
      </c>
      <c r="AH27" s="83">
        <f>AVERAGE(B27:AF27)</f>
        <v>12.590322580645161</v>
      </c>
      <c r="AJ27" t="s">
        <v>47</v>
      </c>
      <c r="AL27" t="s">
        <v>47</v>
      </c>
    </row>
    <row r="28" spans="1:39" x14ac:dyDescent="0.2">
      <c r="A28" s="53" t="s">
        <v>9</v>
      </c>
      <c r="B28" s="11">
        <f>[24]Julho!$D$5</f>
        <v>18.100000000000001</v>
      </c>
      <c r="C28" s="11">
        <f>[24]Julho!$D$6</f>
        <v>17.8</v>
      </c>
      <c r="D28" s="11">
        <f>[24]Julho!$D$7</f>
        <v>17.8</v>
      </c>
      <c r="E28" s="11">
        <f>[24]Julho!$D$8</f>
        <v>16.899999999999999</v>
      </c>
      <c r="F28" s="11">
        <f>[24]Julho!$D$9</f>
        <v>10.8</v>
      </c>
      <c r="G28" s="11">
        <f>[24]Julho!$D$10</f>
        <v>3.8</v>
      </c>
      <c r="H28" s="11">
        <f>[24]Julho!$D$11</f>
        <v>4.5</v>
      </c>
      <c r="I28" s="11">
        <f>[24]Julho!$D$12</f>
        <v>7.7</v>
      </c>
      <c r="J28" s="11">
        <f>[24]Julho!$D$13</f>
        <v>11</v>
      </c>
      <c r="K28" s="11">
        <f>[24]Julho!$D$14</f>
        <v>13.4</v>
      </c>
      <c r="L28" s="11">
        <f>[24]Julho!$D$15</f>
        <v>15.4</v>
      </c>
      <c r="M28" s="11">
        <f>[24]Julho!$D$16</f>
        <v>15.3</v>
      </c>
      <c r="N28" s="11">
        <f>[24]Julho!$D$17</f>
        <v>15.9</v>
      </c>
      <c r="O28" s="11">
        <f>[24]Julho!$D$18</f>
        <v>16.899999999999999</v>
      </c>
      <c r="P28" s="11">
        <f>[24]Julho!$D$19</f>
        <v>15.9</v>
      </c>
      <c r="Q28" s="11">
        <f>[24]Julho!$D$20</f>
        <v>16.8</v>
      </c>
      <c r="R28" s="11">
        <f>[24]Julho!$D$21</f>
        <v>11.1</v>
      </c>
      <c r="S28" s="11">
        <f>[24]Julho!$D$22</f>
        <v>11.8</v>
      </c>
      <c r="T28" s="11">
        <f>[24]Julho!$D$23</f>
        <v>14.6</v>
      </c>
      <c r="U28" s="11">
        <f>[24]Julho!$D$24</f>
        <v>16.2</v>
      </c>
      <c r="V28" s="11">
        <f>[24]Julho!$D$25</f>
        <v>16.5</v>
      </c>
      <c r="W28" s="11">
        <f>[24]Julho!$D$26</f>
        <v>16.899999999999999</v>
      </c>
      <c r="X28" s="11">
        <f>[24]Julho!$D$27</f>
        <v>17</v>
      </c>
      <c r="Y28" s="11">
        <f>[24]Julho!$D$28</f>
        <v>17.899999999999999</v>
      </c>
      <c r="Z28" s="11">
        <f>[24]Julho!$D$29</f>
        <v>12.9</v>
      </c>
      <c r="AA28" s="11">
        <f>[24]Julho!$D$30</f>
        <v>11.8</v>
      </c>
      <c r="AB28" s="11">
        <f>[24]Julho!$D$31</f>
        <v>10.9</v>
      </c>
      <c r="AC28" s="11">
        <f>[24]Julho!$D$32</f>
        <v>9.9</v>
      </c>
      <c r="AD28" s="11">
        <f>[24]Julho!$D$33</f>
        <v>16.5</v>
      </c>
      <c r="AE28" s="11">
        <f>[24]Julho!$D$34</f>
        <v>16.3</v>
      </c>
      <c r="AF28" s="108">
        <f>[24]Julho!$D$35</f>
        <v>16.899999999999999</v>
      </c>
      <c r="AG28" s="129">
        <f t="shared" ref="AG28:AG31" si="15">MIN(B28:AF28)</f>
        <v>3.8</v>
      </c>
      <c r="AH28" s="83">
        <f t="shared" ref="AH28:AH31" si="16">AVERAGE(B28:AF28)</f>
        <v>14.038709677419353</v>
      </c>
      <c r="AL28" t="s">
        <v>47</v>
      </c>
      <c r="AM28" t="s">
        <v>47</v>
      </c>
    </row>
    <row r="29" spans="1:39" x14ac:dyDescent="0.2">
      <c r="A29" s="53" t="s">
        <v>42</v>
      </c>
      <c r="B29" s="11">
        <f>[25]Julho!$D$5</f>
        <v>18</v>
      </c>
      <c r="C29" s="11">
        <f>[25]Julho!$D$6</f>
        <v>17.100000000000001</v>
      </c>
      <c r="D29" s="11">
        <f>[25]Julho!$D$7</f>
        <v>18.100000000000001</v>
      </c>
      <c r="E29" s="11">
        <f>[25]Julho!$D$8</f>
        <v>15.9</v>
      </c>
      <c r="F29" s="11">
        <f>[25]Julho!$D$9</f>
        <v>11.1</v>
      </c>
      <c r="G29" s="11">
        <f>[25]Julho!$D$10</f>
        <v>4.0999999999999996</v>
      </c>
      <c r="H29" s="11">
        <f>[25]Julho!$D$11</f>
        <v>1.3</v>
      </c>
      <c r="I29" s="11">
        <f>[25]Julho!$D$12</f>
        <v>4.3</v>
      </c>
      <c r="J29" s="11">
        <f>[25]Julho!$D$13</f>
        <v>7.7</v>
      </c>
      <c r="K29" s="11">
        <f>[25]Julho!$D$14</f>
        <v>9.3000000000000007</v>
      </c>
      <c r="L29" s="11">
        <f>[25]Julho!$D$15</f>
        <v>11</v>
      </c>
      <c r="M29" s="11">
        <f>[25]Julho!$D$16</f>
        <v>12.1</v>
      </c>
      <c r="N29" s="11">
        <f>[25]Julho!$D$17</f>
        <v>15</v>
      </c>
      <c r="O29" s="11">
        <f>[25]Julho!$D$18</f>
        <v>14.6</v>
      </c>
      <c r="P29" s="11">
        <f>[25]Julho!$D$19</f>
        <v>16.8</v>
      </c>
      <c r="Q29" s="11">
        <f>[25]Julho!$D$20</f>
        <v>15.8</v>
      </c>
      <c r="R29" s="11">
        <f>[25]Julho!$D$21</f>
        <v>12.2</v>
      </c>
      <c r="S29" s="11">
        <f>[25]Julho!$D$22</f>
        <v>14.6</v>
      </c>
      <c r="T29" s="11">
        <f>[25]Julho!$D$23</f>
        <v>13.9</v>
      </c>
      <c r="U29" s="11">
        <f>[25]Julho!$D$24</f>
        <v>12.6</v>
      </c>
      <c r="V29" s="11">
        <f>[25]Julho!$D$25</f>
        <v>20</v>
      </c>
      <c r="W29" s="11">
        <f>[25]Julho!$D$26</f>
        <v>16.3</v>
      </c>
      <c r="X29" s="11">
        <f>[25]Julho!$D$27</f>
        <v>16.2</v>
      </c>
      <c r="Y29" s="11">
        <f>[25]Julho!$D$28</f>
        <v>12.7</v>
      </c>
      <c r="Z29" s="11">
        <f>[25]Julho!$D$29</f>
        <v>10.9</v>
      </c>
      <c r="AA29" s="11">
        <f>[25]Julho!$D$30</f>
        <v>10.7</v>
      </c>
      <c r="AB29" s="11">
        <f>[25]Julho!$D$31</f>
        <v>10.1</v>
      </c>
      <c r="AC29" s="11">
        <f>[25]Julho!$D$32</f>
        <v>9.4</v>
      </c>
      <c r="AD29" s="11">
        <f>[25]Julho!$D$33</f>
        <v>12.5</v>
      </c>
      <c r="AE29" s="11">
        <f>[25]Julho!$D$34</f>
        <v>13.8</v>
      </c>
      <c r="AF29" s="108">
        <f>[25]Julho!$D$35</f>
        <v>14</v>
      </c>
      <c r="AG29" s="129">
        <f t="shared" si="15"/>
        <v>1.3</v>
      </c>
      <c r="AH29" s="83">
        <f t="shared" si="16"/>
        <v>12.648387096774192</v>
      </c>
      <c r="AM29" t="s">
        <v>47</v>
      </c>
    </row>
    <row r="30" spans="1:39" x14ac:dyDescent="0.2">
      <c r="A30" s="53" t="s">
        <v>10</v>
      </c>
      <c r="B30" s="11">
        <f>[26]Julho!$D$5</f>
        <v>17.399999999999999</v>
      </c>
      <c r="C30" s="11">
        <f>[26]Julho!$D$6</f>
        <v>17.2</v>
      </c>
      <c r="D30" s="11">
        <f>[26]Julho!$D$7</f>
        <v>16.7</v>
      </c>
      <c r="E30" s="11">
        <f>[26]Julho!$D$8</f>
        <v>15.2</v>
      </c>
      <c r="F30" s="11">
        <f>[26]Julho!$D$9</f>
        <v>8.6</v>
      </c>
      <c r="G30" s="11">
        <f>[26]Julho!$D$10</f>
        <v>1.7</v>
      </c>
      <c r="H30" s="11">
        <f>[26]Julho!$D$11</f>
        <v>0.6</v>
      </c>
      <c r="I30" s="11">
        <f>[26]Julho!$D$12</f>
        <v>5.0999999999999996</v>
      </c>
      <c r="J30" s="11">
        <f>[26]Julho!$D$13</f>
        <v>7.2</v>
      </c>
      <c r="K30" s="11">
        <f>[26]Julho!$D$14</f>
        <v>10.199999999999999</v>
      </c>
      <c r="L30" s="11">
        <f>[26]Julho!$D$15</f>
        <v>11.4</v>
      </c>
      <c r="M30" s="11">
        <f>[26]Julho!$D$16</f>
        <v>12.6</v>
      </c>
      <c r="N30" s="11">
        <f>[26]Julho!$D$17</f>
        <v>16.600000000000001</v>
      </c>
      <c r="O30" s="11">
        <f>[26]Julho!$D$18</f>
        <v>16.3</v>
      </c>
      <c r="P30" s="11">
        <f>[26]Julho!$D$19</f>
        <v>17</v>
      </c>
      <c r="Q30" s="11">
        <f>[26]Julho!$D$20</f>
        <v>13.7</v>
      </c>
      <c r="R30" s="11">
        <f>[26]Julho!$D$21</f>
        <v>7.4</v>
      </c>
      <c r="S30" s="11">
        <f>[26]Julho!$D$22</f>
        <v>11.8</v>
      </c>
      <c r="T30" s="11">
        <f>[26]Julho!$D$23</f>
        <v>13.8</v>
      </c>
      <c r="U30" s="11">
        <f>[26]Julho!$D$24</f>
        <v>13.7</v>
      </c>
      <c r="V30" s="11">
        <f>[26]Julho!$D$25</f>
        <v>17.100000000000001</v>
      </c>
      <c r="W30" s="11">
        <f>[26]Julho!$D$26</f>
        <v>17.2</v>
      </c>
      <c r="X30" s="11">
        <f>[26]Julho!$D$27</f>
        <v>18.8</v>
      </c>
      <c r="Y30" s="11">
        <f>[26]Julho!$D$28</f>
        <v>13.6</v>
      </c>
      <c r="Z30" s="11">
        <f>[26]Julho!$D$29</f>
        <v>11.5</v>
      </c>
      <c r="AA30" s="11">
        <f>[26]Julho!$D$30</f>
        <v>10.9</v>
      </c>
      <c r="AB30" s="11">
        <f>[26]Julho!$D$31</f>
        <v>9.6999999999999993</v>
      </c>
      <c r="AC30" s="11">
        <f>[26]Julho!$D$32</f>
        <v>7.4</v>
      </c>
      <c r="AD30" s="11">
        <f>[26]Julho!$D$33</f>
        <v>14.9</v>
      </c>
      <c r="AE30" s="11">
        <f>[26]Julho!$D$34</f>
        <v>14.8</v>
      </c>
      <c r="AF30" s="108">
        <f>[26]Julho!$D$35</f>
        <v>14.1</v>
      </c>
      <c r="AG30" s="129">
        <f t="shared" si="15"/>
        <v>0.6</v>
      </c>
      <c r="AH30" s="83">
        <f t="shared" si="16"/>
        <v>12.393548387096773</v>
      </c>
      <c r="AL30" t="s">
        <v>47</v>
      </c>
    </row>
    <row r="31" spans="1:39" x14ac:dyDescent="0.2">
      <c r="A31" s="53" t="s">
        <v>172</v>
      </c>
      <c r="B31" s="11">
        <f>[27]Julho!$D$5</f>
        <v>18.399999999999999</v>
      </c>
      <c r="C31" s="11">
        <f>[27]Julho!$D$6</f>
        <v>16.600000000000001</v>
      </c>
      <c r="D31" s="11">
        <f>[27]Julho!$D$7</f>
        <v>15.8</v>
      </c>
      <c r="E31" s="11">
        <f>[27]Julho!$D$8</f>
        <v>13.6</v>
      </c>
      <c r="F31" s="11">
        <f>[27]Julho!$D$9</f>
        <v>7.6</v>
      </c>
      <c r="G31" s="11">
        <f>[27]Julho!$D$10</f>
        <v>1.2</v>
      </c>
      <c r="H31" s="11">
        <f>[27]Julho!$D$11</f>
        <v>1.2</v>
      </c>
      <c r="I31" s="11">
        <f>[27]Julho!$D$12</f>
        <v>5.8</v>
      </c>
      <c r="J31" s="11">
        <f>[27]Julho!$D$13</f>
        <v>9.1</v>
      </c>
      <c r="K31" s="11">
        <f>[27]Julho!$D$14</f>
        <v>8.6</v>
      </c>
      <c r="L31" s="11">
        <f>[27]Julho!$D$15</f>
        <v>10.9</v>
      </c>
      <c r="M31" s="11">
        <f>[27]Julho!$D$16</f>
        <v>10.199999999999999</v>
      </c>
      <c r="N31" s="11">
        <f>[27]Julho!$D$17</f>
        <v>13.9</v>
      </c>
      <c r="O31" s="11">
        <f>[27]Julho!$D$18</f>
        <v>13.2</v>
      </c>
      <c r="P31" s="11">
        <f>[27]Julho!$D$19</f>
        <v>15.6</v>
      </c>
      <c r="Q31" s="11">
        <f>[27]Julho!$D$20</f>
        <v>12.4</v>
      </c>
      <c r="R31" s="11">
        <f>[27]Julho!$D$21</f>
        <v>15.5</v>
      </c>
      <c r="S31" s="11">
        <f>[27]Julho!$D$22</f>
        <v>10.7</v>
      </c>
      <c r="T31" s="11">
        <f>[27]Julho!$D$23</f>
        <v>13.6</v>
      </c>
      <c r="U31" s="11">
        <f>[27]Julho!$D$24</f>
        <v>12.8</v>
      </c>
      <c r="V31" s="11">
        <f>[27]Julho!$D$25</f>
        <v>14</v>
      </c>
      <c r="W31" s="11">
        <f>[27]Julho!$D$26</f>
        <v>15.2</v>
      </c>
      <c r="X31" s="11">
        <f>[27]Julho!$D$27</f>
        <v>15.9</v>
      </c>
      <c r="Y31" s="11">
        <f>[27]Julho!$D$28</f>
        <v>11.5</v>
      </c>
      <c r="Z31" s="11">
        <f>[27]Julho!$D$29</f>
        <v>10</v>
      </c>
      <c r="AA31" s="11">
        <f>[27]Julho!$D$30</f>
        <v>9.1999999999999993</v>
      </c>
      <c r="AB31" s="11">
        <f>[27]Julho!$D$31</f>
        <v>8.8000000000000007</v>
      </c>
      <c r="AC31" s="11">
        <f>[27]Julho!$D$32</f>
        <v>6.5</v>
      </c>
      <c r="AD31" s="11">
        <f>[27]Julho!$D$33</f>
        <v>11.9</v>
      </c>
      <c r="AE31" s="11">
        <f>[27]Julho!$D$34</f>
        <v>13.3</v>
      </c>
      <c r="AF31" s="108">
        <f>[27]Julho!$D$35</f>
        <v>13.4</v>
      </c>
      <c r="AG31" s="129">
        <f t="shared" si="15"/>
        <v>1.2</v>
      </c>
      <c r="AH31" s="83">
        <f t="shared" si="16"/>
        <v>11.496774193548385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3" t="s">
        <v>11</v>
      </c>
      <c r="B32" s="11">
        <f>[28]Julho!$D$5</f>
        <v>16.600000000000001</v>
      </c>
      <c r="C32" s="11">
        <f>[28]Julho!$D$6</f>
        <v>16.3</v>
      </c>
      <c r="D32" s="11">
        <f>[28]Julho!$D$7</f>
        <v>15.4</v>
      </c>
      <c r="E32" s="11">
        <f>[28]Julho!$D$8</f>
        <v>16</v>
      </c>
      <c r="F32" s="11">
        <f>[28]Julho!$D$9</f>
        <v>10.3</v>
      </c>
      <c r="G32" s="11">
        <f>[28]Julho!$D$10</f>
        <v>2.6</v>
      </c>
      <c r="H32" s="11">
        <f>[28]Julho!$D$11</f>
        <v>0.2</v>
      </c>
      <c r="I32" s="11">
        <f>[28]Julho!$D$12</f>
        <v>2.2999999999999998</v>
      </c>
      <c r="J32" s="11">
        <f>[28]Julho!$D$13</f>
        <v>4.5999999999999996</v>
      </c>
      <c r="K32" s="11">
        <f>[28]Julho!$D$14</f>
        <v>7.1</v>
      </c>
      <c r="L32" s="11">
        <f>[28]Julho!$D$15</f>
        <v>9.1999999999999993</v>
      </c>
      <c r="M32" s="11">
        <f>[28]Julho!$D$16</f>
        <v>9.4</v>
      </c>
      <c r="N32" s="11">
        <f>[28]Julho!$D$17</f>
        <v>10</v>
      </c>
      <c r="O32" s="11">
        <f>[28]Julho!$D$18</f>
        <v>12</v>
      </c>
      <c r="P32" s="11">
        <f>[28]Julho!$D$19</f>
        <v>12.7</v>
      </c>
      <c r="Q32" s="11">
        <f>[28]Julho!$D$20</f>
        <v>15.6</v>
      </c>
      <c r="R32" s="11">
        <f>[28]Julho!$D$21</f>
        <v>8.5</v>
      </c>
      <c r="S32" s="11">
        <f>[28]Julho!$D$22</f>
        <v>11</v>
      </c>
      <c r="T32" s="11">
        <f>[28]Julho!$D$23</f>
        <v>12.4</v>
      </c>
      <c r="U32" s="11">
        <f>[28]Julho!$D$24</f>
        <v>11.2</v>
      </c>
      <c r="V32" s="11">
        <f>[28]Julho!$D$25</f>
        <v>13.3</v>
      </c>
      <c r="W32" s="11">
        <f>[28]Julho!$D$26</f>
        <v>13.4</v>
      </c>
      <c r="X32" s="11">
        <f>[28]Julho!$D$27</f>
        <v>12.6</v>
      </c>
      <c r="Y32" s="11">
        <f>[28]Julho!$D$28</f>
        <v>14.2</v>
      </c>
      <c r="Z32" s="11">
        <f>[28]Julho!$D$29</f>
        <v>11.8</v>
      </c>
      <c r="AA32" s="11">
        <f>[28]Julho!$D$30</f>
        <v>11</v>
      </c>
      <c r="AB32" s="11">
        <f>[28]Julho!$D$31</f>
        <v>10</v>
      </c>
      <c r="AC32" s="11">
        <f>[28]Julho!$D$32</f>
        <v>9.1999999999999993</v>
      </c>
      <c r="AD32" s="11">
        <f>[28]Julho!$D$33</f>
        <v>10.9</v>
      </c>
      <c r="AE32" s="11">
        <f>[28]Julho!$D$34</f>
        <v>12</v>
      </c>
      <c r="AF32" s="108">
        <f>[28]Julho!$D$35</f>
        <v>12.7</v>
      </c>
      <c r="AG32" s="129">
        <f t="shared" ref="AG32:AG35" si="17">MIN(B32:AF32)</f>
        <v>0.2</v>
      </c>
      <c r="AH32" s="83">
        <f t="shared" ref="AH32:AH35" si="18">AVERAGE(B32:AF32)</f>
        <v>10.79032258064516</v>
      </c>
    </row>
    <row r="33" spans="1:39" s="5" customFormat="1" x14ac:dyDescent="0.2">
      <c r="A33" s="53" t="s">
        <v>12</v>
      </c>
      <c r="B33" s="11" t="str">
        <f>[29]Julho!$D$5</f>
        <v>*</v>
      </c>
      <c r="C33" s="11" t="str">
        <f>[29]Julho!$D$6</f>
        <v>*</v>
      </c>
      <c r="D33" s="11" t="str">
        <f>[29]Julho!$D$7</f>
        <v>*</v>
      </c>
      <c r="E33" s="11" t="str">
        <f>[29]Julho!$D$8</f>
        <v>*</v>
      </c>
      <c r="F33" s="11">
        <f>[29]Julho!$D$9</f>
        <v>15.7</v>
      </c>
      <c r="G33" s="11">
        <f>[29]Julho!$D$10</f>
        <v>7.6</v>
      </c>
      <c r="H33" s="11">
        <f>[29]Julho!$D$11</f>
        <v>2.8</v>
      </c>
      <c r="I33" s="11">
        <f>[29]Julho!$D$12</f>
        <v>7.4</v>
      </c>
      <c r="J33" s="11">
        <f>[29]Julho!$D$13</f>
        <v>10</v>
      </c>
      <c r="K33" s="11">
        <f>[29]Julho!$D$14</f>
        <v>11.2</v>
      </c>
      <c r="L33" s="11">
        <f>[29]Julho!$D$15</f>
        <v>13.6</v>
      </c>
      <c r="M33" s="11">
        <f>[29]Julho!$D$16</f>
        <v>13.5</v>
      </c>
      <c r="N33" s="11">
        <f>[29]Julho!$D$17</f>
        <v>13.7</v>
      </c>
      <c r="O33" s="11">
        <f>[29]Julho!$D$18</f>
        <v>15.2</v>
      </c>
      <c r="P33" s="11">
        <f>[29]Julho!$D$19</f>
        <v>15.6</v>
      </c>
      <c r="Q33" s="11">
        <f>[29]Julho!$D$20</f>
        <v>18</v>
      </c>
      <c r="R33" s="11">
        <f>[29]Julho!$D$21</f>
        <v>15</v>
      </c>
      <c r="S33" s="11">
        <f>[29]Julho!$D$22</f>
        <v>16.3</v>
      </c>
      <c r="T33" s="11">
        <f>[29]Julho!$D$23</f>
        <v>17.100000000000001</v>
      </c>
      <c r="U33" s="11">
        <f>[29]Julho!$D$24</f>
        <v>15</v>
      </c>
      <c r="V33" s="11">
        <f>[29]Julho!$D$25</f>
        <v>16.899999999999999</v>
      </c>
      <c r="W33" s="11">
        <f>[29]Julho!$D$26</f>
        <v>15.6</v>
      </c>
      <c r="X33" s="11">
        <f>[29]Julho!$D$27</f>
        <v>16.3</v>
      </c>
      <c r="Y33" s="11">
        <f>[29]Julho!$D$28</f>
        <v>13.9</v>
      </c>
      <c r="Z33" s="11">
        <f>[29]Julho!$D$29</f>
        <v>12.7</v>
      </c>
      <c r="AA33" s="11">
        <f>[29]Julho!$D$30</f>
        <v>11.1</v>
      </c>
      <c r="AB33" s="11">
        <f>[29]Julho!$D$31</f>
        <v>12</v>
      </c>
      <c r="AC33" s="11">
        <f>[29]Julho!$D$32</f>
        <v>13</v>
      </c>
      <c r="AD33" s="11">
        <f>[29]Julho!$D$33</f>
        <v>14.7</v>
      </c>
      <c r="AE33" s="11">
        <f>[29]Julho!$D$34</f>
        <v>14.4</v>
      </c>
      <c r="AF33" s="108">
        <f>[29]Julho!$D$35</f>
        <v>16.399999999999999</v>
      </c>
      <c r="AG33" s="129">
        <f t="shared" si="17"/>
        <v>2.8</v>
      </c>
      <c r="AH33" s="83">
        <f t="shared" si="18"/>
        <v>13.507407407407404</v>
      </c>
      <c r="AL33" s="5" t="s">
        <v>47</v>
      </c>
    </row>
    <row r="34" spans="1:39" x14ac:dyDescent="0.2">
      <c r="A34" s="53" t="s">
        <v>13</v>
      </c>
      <c r="B34" s="11">
        <f>[30]Julho!$D$5</f>
        <v>18</v>
      </c>
      <c r="C34" s="11">
        <f>[30]Julho!$D$6</f>
        <v>15.6</v>
      </c>
      <c r="D34" s="11">
        <f>[30]Julho!$D$7</f>
        <v>16.7</v>
      </c>
      <c r="E34" s="11">
        <f>[30]Julho!$D$8</f>
        <v>16.600000000000001</v>
      </c>
      <c r="F34" s="11">
        <f>[30]Julho!$D$9</f>
        <v>14</v>
      </c>
      <c r="G34" s="11">
        <f>[30]Julho!$D$10</f>
        <v>11.2</v>
      </c>
      <c r="H34" s="11">
        <f>[30]Julho!$D$11</f>
        <v>5.4</v>
      </c>
      <c r="I34" s="11">
        <f>[30]Julho!$D$12</f>
        <v>6.8</v>
      </c>
      <c r="J34" s="11">
        <f>[30]Julho!$D$13</f>
        <v>9.8000000000000007</v>
      </c>
      <c r="K34" s="11">
        <f>[30]Julho!$D$14</f>
        <v>10.9</v>
      </c>
      <c r="L34" s="11">
        <f>[30]Julho!$D$15</f>
        <v>13.2</v>
      </c>
      <c r="M34" s="11">
        <f>[30]Julho!$D$16</f>
        <v>14</v>
      </c>
      <c r="N34" s="11">
        <f>[30]Julho!$D$17</f>
        <v>16.100000000000001</v>
      </c>
      <c r="O34" s="11">
        <f>[30]Julho!$D$18</f>
        <v>14.1</v>
      </c>
      <c r="P34" s="11">
        <f>[30]Julho!$D$19</f>
        <v>15.3</v>
      </c>
      <c r="Q34" s="11">
        <f>[30]Julho!$D$20</f>
        <v>18.899999999999999</v>
      </c>
      <c r="R34" s="11">
        <f>[30]Julho!$D$21</f>
        <v>16.100000000000001</v>
      </c>
      <c r="S34" s="11">
        <f>[30]Julho!$D$22</f>
        <v>14.9</v>
      </c>
      <c r="T34" s="11">
        <f>[30]Julho!$D$23</f>
        <v>17.600000000000001</v>
      </c>
      <c r="U34" s="11">
        <f>[30]Julho!$D$24</f>
        <v>14.7</v>
      </c>
      <c r="V34" s="11">
        <f>[30]Julho!$D$25</f>
        <v>19.5</v>
      </c>
      <c r="W34" s="11">
        <f>[30]Julho!$D$26</f>
        <v>20.9</v>
      </c>
      <c r="X34" s="11">
        <f>[30]Julho!$D$27</f>
        <v>15.6</v>
      </c>
      <c r="Y34" s="11">
        <f>[30]Julho!$D$28</f>
        <v>13.9</v>
      </c>
      <c r="Z34" s="11">
        <f>[30]Julho!$D$29</f>
        <v>10.6</v>
      </c>
      <c r="AA34" s="11">
        <f>[30]Julho!$D$30</f>
        <v>10.7</v>
      </c>
      <c r="AB34" s="11">
        <f>[30]Julho!$D$31</f>
        <v>11.2</v>
      </c>
      <c r="AC34" s="11">
        <f>[30]Julho!$D$32</f>
        <v>13</v>
      </c>
      <c r="AD34" s="11">
        <f>[30]Julho!$D$33</f>
        <v>15.4</v>
      </c>
      <c r="AE34" s="11">
        <f>[30]Julho!$D$34</f>
        <v>16.7</v>
      </c>
      <c r="AF34" s="108">
        <f>[30]Julho!$D$35</f>
        <v>16.2</v>
      </c>
      <c r="AG34" s="129">
        <f t="shared" si="17"/>
        <v>5.4</v>
      </c>
      <c r="AH34" s="83">
        <f t="shared" si="18"/>
        <v>14.309677419354838</v>
      </c>
      <c r="AJ34" t="s">
        <v>47</v>
      </c>
      <c r="AK34" t="s">
        <v>47</v>
      </c>
    </row>
    <row r="35" spans="1:39" x14ac:dyDescent="0.2">
      <c r="A35" s="53" t="s">
        <v>173</v>
      </c>
      <c r="B35" s="11">
        <f>[31]Julho!$D$5</f>
        <v>18.399999999999999</v>
      </c>
      <c r="C35" s="11">
        <f>[31]Julho!$D$6</f>
        <v>18.5</v>
      </c>
      <c r="D35" s="11">
        <f>[31]Julho!$D$7</f>
        <v>21.3</v>
      </c>
      <c r="E35" s="11">
        <f>[31]Julho!$D$8</f>
        <v>18.100000000000001</v>
      </c>
      <c r="F35" s="11">
        <f>[31]Julho!$D$9</f>
        <v>11</v>
      </c>
      <c r="G35" s="11">
        <f>[31]Julho!$D$10</f>
        <v>1</v>
      </c>
      <c r="H35" s="11">
        <f>[31]Julho!$D$11</f>
        <v>0.5</v>
      </c>
      <c r="I35" s="11">
        <f>[31]Julho!$D$12</f>
        <v>4.7</v>
      </c>
      <c r="J35" s="11">
        <f>[31]Julho!$D$13</f>
        <v>9.1</v>
      </c>
      <c r="K35" s="11">
        <f>[31]Julho!$D$14</f>
        <v>14.4</v>
      </c>
      <c r="L35" s="11">
        <f>[31]Julho!$D$15</f>
        <v>15.2</v>
      </c>
      <c r="M35" s="11">
        <f>[31]Julho!$D$16</f>
        <v>15.3</v>
      </c>
      <c r="N35" s="11">
        <f>[31]Julho!$D$17</f>
        <v>16.3</v>
      </c>
      <c r="O35" s="11">
        <f>[31]Julho!$D$18</f>
        <v>17.5</v>
      </c>
      <c r="P35" s="11">
        <f>[31]Julho!$D$19</f>
        <v>14.4</v>
      </c>
      <c r="Q35" s="11">
        <f>[31]Julho!$D$20</f>
        <v>18</v>
      </c>
      <c r="R35" s="11">
        <f>[31]Julho!$D$21</f>
        <v>21.7</v>
      </c>
      <c r="S35" s="11">
        <f>[31]Julho!$D$22</f>
        <v>12.1</v>
      </c>
      <c r="T35" s="11">
        <f>[31]Julho!$D$23</f>
        <v>13.9</v>
      </c>
      <c r="U35" s="11">
        <f>[31]Julho!$D$24</f>
        <v>15.7</v>
      </c>
      <c r="V35" s="11">
        <f>[31]Julho!$D$25</f>
        <v>17.100000000000001</v>
      </c>
      <c r="W35" s="11">
        <f>[31]Julho!$D$26</f>
        <v>19.7</v>
      </c>
      <c r="X35" s="11">
        <f>[31]Julho!$D$27</f>
        <v>18.399999999999999</v>
      </c>
      <c r="Y35" s="11">
        <f>[31]Julho!$D$28</f>
        <v>17.2</v>
      </c>
      <c r="Z35" s="11">
        <f>[31]Julho!$D$29</f>
        <v>13.1</v>
      </c>
      <c r="AA35" s="11">
        <f>[31]Julho!$D$30</f>
        <v>12.4</v>
      </c>
      <c r="AB35" s="11">
        <f>[31]Julho!$D$31</f>
        <v>11.1</v>
      </c>
      <c r="AC35" s="11">
        <f>[31]Julho!$D$32</f>
        <v>9.1999999999999993</v>
      </c>
      <c r="AD35" s="11">
        <f>[31]Julho!$D$33</f>
        <v>15.6</v>
      </c>
      <c r="AE35" s="11">
        <f>[31]Julho!$D$34</f>
        <v>15.5</v>
      </c>
      <c r="AF35" s="108">
        <f>[31]Julho!$D$35</f>
        <v>17.3</v>
      </c>
      <c r="AG35" s="129">
        <f t="shared" si="17"/>
        <v>0.5</v>
      </c>
      <c r="AH35" s="83">
        <f t="shared" si="18"/>
        <v>14.312903225806453</v>
      </c>
      <c r="AK35" t="s">
        <v>47</v>
      </c>
    </row>
    <row r="36" spans="1:39" x14ac:dyDescent="0.2">
      <c r="A36" s="53" t="s">
        <v>144</v>
      </c>
      <c r="B36" s="11" t="str">
        <f>[32]Julho!$D$5</f>
        <v>*</v>
      </c>
      <c r="C36" s="11" t="str">
        <f>[32]Julho!$D$6</f>
        <v>*</v>
      </c>
      <c r="D36" s="11" t="str">
        <f>[32]Julho!$D$7</f>
        <v>*</v>
      </c>
      <c r="E36" s="11" t="str">
        <f>[32]Julho!$D$8</f>
        <v>*</v>
      </c>
      <c r="F36" s="11" t="str">
        <f>[32]Julho!$D$9</f>
        <v>*</v>
      </c>
      <c r="G36" s="11" t="str">
        <f>[32]Julho!$D$10</f>
        <v>*</v>
      </c>
      <c r="H36" s="11" t="str">
        <f>[32]Julho!$D$11</f>
        <v>*</v>
      </c>
      <c r="I36" s="11" t="str">
        <f>[32]Julho!$D$12</f>
        <v>*</v>
      </c>
      <c r="J36" s="11" t="str">
        <f>[32]Julho!$D$13</f>
        <v>*</v>
      </c>
      <c r="K36" s="11" t="str">
        <f>[32]Julho!$D$14</f>
        <v>*</v>
      </c>
      <c r="L36" s="11" t="str">
        <f>[32]Julho!$D$15</f>
        <v>*</v>
      </c>
      <c r="M36" s="11" t="str">
        <f>[32]Julho!$D$16</f>
        <v>*</v>
      </c>
      <c r="N36" s="11" t="str">
        <f>[32]Julho!$D$17</f>
        <v>*</v>
      </c>
      <c r="O36" s="11" t="str">
        <f>[32]Julho!$D$18</f>
        <v>*</v>
      </c>
      <c r="P36" s="11" t="str">
        <f>[32]Julho!$D$19</f>
        <v>*</v>
      </c>
      <c r="Q36" s="11" t="str">
        <f>[32]Julho!$D$20</f>
        <v>*</v>
      </c>
      <c r="R36" s="11" t="str">
        <f>[32]Julho!$D$21</f>
        <v>*</v>
      </c>
      <c r="S36" s="11" t="str">
        <f>[32]Julho!$D$22</f>
        <v>*</v>
      </c>
      <c r="T36" s="11" t="str">
        <f>[32]Julho!$D$23</f>
        <v>*</v>
      </c>
      <c r="U36" s="11" t="str">
        <f>[32]Julho!$D$24</f>
        <v>*</v>
      </c>
      <c r="V36" s="11" t="str">
        <f>[32]Julho!$D$25</f>
        <v>*</v>
      </c>
      <c r="W36" s="11" t="str">
        <f>[32]Julho!$D$26</f>
        <v>*</v>
      </c>
      <c r="X36" s="11" t="str">
        <f>[32]Julho!$D$27</f>
        <v>*</v>
      </c>
      <c r="Y36" s="11" t="str">
        <f>[32]Julho!$D$28</f>
        <v>*</v>
      </c>
      <c r="Z36" s="11" t="str">
        <f>[32]Julho!$D$29</f>
        <v>*</v>
      </c>
      <c r="AA36" s="11" t="str">
        <f>[32]Julho!$D$30</f>
        <v>*</v>
      </c>
      <c r="AB36" s="11" t="str">
        <f>[32]Julho!$D$31</f>
        <v>*</v>
      </c>
      <c r="AC36" s="11" t="str">
        <f>[32]Julho!$D$32</f>
        <v>*</v>
      </c>
      <c r="AD36" s="11" t="str">
        <f>[32]Julho!$D$33</f>
        <v>*</v>
      </c>
      <c r="AE36" s="11" t="str">
        <f>[32]Julho!$D$34</f>
        <v>*</v>
      </c>
      <c r="AF36" s="108" t="str">
        <f>[32]Julho!$D$35</f>
        <v>*</v>
      </c>
      <c r="AG36" s="129" t="s">
        <v>224</v>
      </c>
      <c r="AH36" s="83" t="s">
        <v>224</v>
      </c>
      <c r="AJ36" t="s">
        <v>47</v>
      </c>
    </row>
    <row r="37" spans="1:39" x14ac:dyDescent="0.2">
      <c r="A37" s="53" t="s">
        <v>14</v>
      </c>
      <c r="B37" s="11">
        <f>[33]Julho!$D$5</f>
        <v>14.9</v>
      </c>
      <c r="C37" s="11">
        <f>[33]Julho!$D$6</f>
        <v>14.4</v>
      </c>
      <c r="D37" s="11">
        <f>[33]Julho!$D$7</f>
        <v>14.8</v>
      </c>
      <c r="E37" s="11">
        <f>[33]Julho!$D$8</f>
        <v>19.600000000000001</v>
      </c>
      <c r="F37" s="11">
        <f>[33]Julho!$D$9</f>
        <v>16.2</v>
      </c>
      <c r="G37" s="11">
        <f>[33]Julho!$D$10</f>
        <v>5.8</v>
      </c>
      <c r="H37" s="11">
        <f>[33]Julho!$D$11</f>
        <v>2.6</v>
      </c>
      <c r="I37" s="11">
        <f>[33]Julho!$D$12</f>
        <v>4.3</v>
      </c>
      <c r="J37" s="11">
        <f>[33]Julho!$D$13</f>
        <v>7.9</v>
      </c>
      <c r="K37" s="11">
        <f>[33]Julho!$D$14</f>
        <v>10.7</v>
      </c>
      <c r="L37" s="11">
        <f>[33]Julho!$D$15</f>
        <v>10.9</v>
      </c>
      <c r="M37" s="11">
        <f>[33]Julho!$D$16</f>
        <v>9</v>
      </c>
      <c r="N37" s="11">
        <f>[33]Julho!$D$17</f>
        <v>13.4</v>
      </c>
      <c r="O37" s="11">
        <f>[33]Julho!$D$18</f>
        <v>14.7</v>
      </c>
      <c r="P37" s="11">
        <f>[33]Julho!$D$19</f>
        <v>17</v>
      </c>
      <c r="Q37" s="11">
        <f>[33]Julho!$D$20</f>
        <v>15.9</v>
      </c>
      <c r="R37" s="11">
        <f>[33]Julho!$D$21</f>
        <v>13.9</v>
      </c>
      <c r="S37" s="11">
        <f>[33]Julho!$D$22</f>
        <v>7.4</v>
      </c>
      <c r="T37" s="11">
        <f>[33]Julho!$D$23</f>
        <v>13.1</v>
      </c>
      <c r="U37" s="11">
        <f>[33]Julho!$D$24</f>
        <v>16.5</v>
      </c>
      <c r="V37" s="11">
        <f>[33]Julho!$D$25</f>
        <v>16.2</v>
      </c>
      <c r="W37" s="11">
        <f>[33]Julho!$D$26</f>
        <v>15.6</v>
      </c>
      <c r="X37" s="11">
        <f>[33]Julho!$D$27</f>
        <v>13.7</v>
      </c>
      <c r="Y37" s="11">
        <f>[33]Julho!$D$28</f>
        <v>13.8</v>
      </c>
      <c r="Z37" s="11">
        <f>[33]Julho!$D$29</f>
        <v>16.100000000000001</v>
      </c>
      <c r="AA37" s="11">
        <f>[33]Julho!$D$30</f>
        <v>14.8</v>
      </c>
      <c r="AB37" s="11">
        <f>[33]Julho!$D$31</f>
        <v>15.1</v>
      </c>
      <c r="AC37" s="11">
        <f>[33]Julho!$D$32</f>
        <v>15.3</v>
      </c>
      <c r="AD37" s="11">
        <f>[33]Julho!$D$33</f>
        <v>12.9</v>
      </c>
      <c r="AE37" s="11">
        <f>[33]Julho!$D$34</f>
        <v>15.5</v>
      </c>
      <c r="AF37" s="108">
        <f>[33]Julho!$D$35</f>
        <v>14</v>
      </c>
      <c r="AG37" s="129">
        <f t="shared" ref="AG37:AG38" si="19">MIN(B37:AF37)</f>
        <v>2.6</v>
      </c>
      <c r="AH37" s="83">
        <f t="shared" ref="AH37:AH38" si="20">AVERAGE(B37:AF37)</f>
        <v>13.096774193548391</v>
      </c>
      <c r="AL37" t="s">
        <v>47</v>
      </c>
    </row>
    <row r="38" spans="1:39" x14ac:dyDescent="0.2">
      <c r="A38" s="53" t="s">
        <v>174</v>
      </c>
      <c r="B38" s="11">
        <f>[34]Julho!$D$5</f>
        <v>17.2</v>
      </c>
      <c r="C38" s="11">
        <f>[34]Julho!$D$6</f>
        <v>17</v>
      </c>
      <c r="D38" s="11">
        <f>[34]Julho!$D$7</f>
        <v>18.399999999999999</v>
      </c>
      <c r="E38" s="11">
        <f>[34]Julho!$D$8</f>
        <v>20.8</v>
      </c>
      <c r="F38" s="11">
        <f>[34]Julho!$D$9</f>
        <v>18.399999999999999</v>
      </c>
      <c r="G38" s="11">
        <f>[34]Julho!$D$10</f>
        <v>9.8000000000000007</v>
      </c>
      <c r="H38" s="11">
        <f>[34]Julho!$D$11</f>
        <v>6</v>
      </c>
      <c r="I38" s="11">
        <f>[34]Julho!$D$12</f>
        <v>3.4</v>
      </c>
      <c r="J38" s="11">
        <f>[34]Julho!$D$13</f>
        <v>5.6</v>
      </c>
      <c r="K38" s="11">
        <f>[34]Julho!$D$14</f>
        <v>9.3000000000000007</v>
      </c>
      <c r="L38" s="11">
        <f>[34]Julho!$D$15</f>
        <v>10.3</v>
      </c>
      <c r="M38" s="11">
        <f>[34]Julho!$D$16</f>
        <v>9.9</v>
      </c>
      <c r="N38" s="11">
        <f>[34]Julho!$D$17</f>
        <v>12.8</v>
      </c>
      <c r="O38" s="11">
        <f>[34]Julho!$D$18</f>
        <v>18.5</v>
      </c>
      <c r="P38" s="11">
        <f>[34]Julho!$D$19</f>
        <v>14.8</v>
      </c>
      <c r="Q38" s="11">
        <f>[34]Julho!$D$20</f>
        <v>17.7</v>
      </c>
      <c r="R38" s="11" t="str">
        <f>[34]Julho!$D$21</f>
        <v>*</v>
      </c>
      <c r="S38" s="11">
        <f>[34]Julho!$D$22</f>
        <v>15</v>
      </c>
      <c r="T38" s="11">
        <f>[34]Julho!$D$23</f>
        <v>17.3</v>
      </c>
      <c r="U38" s="11">
        <f>[34]Julho!$D$24</f>
        <v>15.6</v>
      </c>
      <c r="V38" s="11">
        <f>[34]Julho!$D$25</f>
        <v>15.2</v>
      </c>
      <c r="W38" s="11">
        <f>[34]Julho!$D$26</f>
        <v>14.5</v>
      </c>
      <c r="X38" s="11">
        <f>[34]Julho!$D$27</f>
        <v>13</v>
      </c>
      <c r="Y38" s="11">
        <f>[34]Julho!$D$28</f>
        <v>13.7</v>
      </c>
      <c r="Z38" s="11">
        <f>[34]Julho!$D$29</f>
        <v>14.5</v>
      </c>
      <c r="AA38" s="11">
        <f>[34]Julho!$D$30</f>
        <v>11.8</v>
      </c>
      <c r="AB38" s="11">
        <f>[34]Julho!$D$31</f>
        <v>13</v>
      </c>
      <c r="AC38" s="11">
        <f>[34]Julho!$D$32</f>
        <v>15.5</v>
      </c>
      <c r="AD38" s="11">
        <f>[34]Julho!$D$33</f>
        <v>11.5</v>
      </c>
      <c r="AE38" s="11">
        <f>[34]Julho!$D$34</f>
        <v>13.3</v>
      </c>
      <c r="AF38" s="108">
        <f>[34]Julho!$D$35</f>
        <v>12.5</v>
      </c>
      <c r="AG38" s="129">
        <f t="shared" si="19"/>
        <v>3.4</v>
      </c>
      <c r="AH38" s="83">
        <f t="shared" si="20"/>
        <v>13.543333333333335</v>
      </c>
      <c r="AJ38" t="s">
        <v>47</v>
      </c>
      <c r="AL38" t="s">
        <v>47</v>
      </c>
    </row>
    <row r="39" spans="1:39" x14ac:dyDescent="0.2">
      <c r="A39" s="53" t="s">
        <v>15</v>
      </c>
      <c r="B39" s="11">
        <f>[35]Julho!$D$5</f>
        <v>16.899999999999999</v>
      </c>
      <c r="C39" s="11">
        <f>[35]Julho!$D$6</f>
        <v>15.3</v>
      </c>
      <c r="D39" s="11">
        <f>[35]Julho!$D$7</f>
        <v>15.2</v>
      </c>
      <c r="E39" s="11">
        <f>[35]Julho!$D$8</f>
        <v>10.6</v>
      </c>
      <c r="F39" s="11">
        <f>[35]Julho!$D$9</f>
        <v>6</v>
      </c>
      <c r="G39" s="11">
        <f>[35]Julho!$D$10</f>
        <v>1.6</v>
      </c>
      <c r="H39" s="11">
        <f>[35]Julho!$D$11</f>
        <v>2.2000000000000002</v>
      </c>
      <c r="I39" s="11">
        <f>[35]Julho!$D$12</f>
        <v>5.9</v>
      </c>
      <c r="J39" s="11">
        <f>[35]Julho!$D$13</f>
        <v>8.5</v>
      </c>
      <c r="K39" s="11">
        <f>[35]Julho!$D$14</f>
        <v>12.5</v>
      </c>
      <c r="L39" s="11">
        <f>[35]Julho!$D$15</f>
        <v>15.1</v>
      </c>
      <c r="M39" s="11">
        <f>[35]Julho!$D$16</f>
        <v>13.3</v>
      </c>
      <c r="N39" s="11">
        <f>[35]Julho!$D$17</f>
        <v>14.4</v>
      </c>
      <c r="O39" s="11">
        <f>[35]Julho!$D$18</f>
        <v>17.7</v>
      </c>
      <c r="P39" s="11">
        <f>[35]Julho!$D$19</f>
        <v>16.3</v>
      </c>
      <c r="Q39" s="11">
        <f>[35]Julho!$D$20</f>
        <v>11.8</v>
      </c>
      <c r="R39" s="11">
        <f>[35]Julho!$D$21</f>
        <v>8.6</v>
      </c>
      <c r="S39" s="11">
        <f>[35]Julho!$D$22</f>
        <v>9.8000000000000007</v>
      </c>
      <c r="T39" s="11">
        <f>[35]Julho!$D$23</f>
        <v>12.1</v>
      </c>
      <c r="U39" s="11">
        <f>[35]Julho!$D$24</f>
        <v>12.6</v>
      </c>
      <c r="V39" s="11">
        <f>[35]Julho!$D$25</f>
        <v>14</v>
      </c>
      <c r="W39" s="11">
        <f>[35]Julho!$D$26</f>
        <v>15.5</v>
      </c>
      <c r="X39" s="11">
        <f>[35]Julho!$D$27</f>
        <v>15.5</v>
      </c>
      <c r="Y39" s="11">
        <f>[35]Julho!$D$28</f>
        <v>9.5</v>
      </c>
      <c r="Z39" s="11">
        <f>[35]Julho!$D$29</f>
        <v>8.4</v>
      </c>
      <c r="AA39" s="11">
        <f>[35]Julho!$D$30</f>
        <v>8.1</v>
      </c>
      <c r="AB39" s="11">
        <f>[35]Julho!$D$31</f>
        <v>7.1</v>
      </c>
      <c r="AC39" s="11">
        <f>[35]Julho!$D$32</f>
        <v>8.4</v>
      </c>
      <c r="AD39" s="11">
        <f>[35]Julho!$D$33</f>
        <v>14.4</v>
      </c>
      <c r="AE39" s="11">
        <f>[35]Julho!$D$34</f>
        <v>17</v>
      </c>
      <c r="AF39" s="108">
        <f>[35]Julho!$D$35</f>
        <v>17.2</v>
      </c>
      <c r="AG39" s="129">
        <f t="shared" ref="AG39:AG41" si="21">MIN(B39:AF39)</f>
        <v>1.6</v>
      </c>
      <c r="AH39" s="83">
        <f t="shared" ref="AH39:AH41" si="22">AVERAGE(B39:AF39)</f>
        <v>11.661290322580644</v>
      </c>
      <c r="AI39" s="12" t="s">
        <v>47</v>
      </c>
      <c r="AJ39" t="s">
        <v>47</v>
      </c>
      <c r="AL39" t="s">
        <v>47</v>
      </c>
    </row>
    <row r="40" spans="1:39" x14ac:dyDescent="0.2">
      <c r="A40" s="53" t="s">
        <v>16</v>
      </c>
      <c r="B40" s="11">
        <f>[36]Julho!$D$5</f>
        <v>15.8</v>
      </c>
      <c r="C40" s="11">
        <f>[36]Julho!$D$6</f>
        <v>14.8</v>
      </c>
      <c r="D40" s="11">
        <f>[36]Julho!$D$7</f>
        <v>16.3</v>
      </c>
      <c r="E40" s="11">
        <f>[36]Julho!$D$8</f>
        <v>11.8</v>
      </c>
      <c r="F40" s="11">
        <f>[36]Julho!$D$9</f>
        <v>11</v>
      </c>
      <c r="G40" s="11">
        <f>[36]Julho!$D$10</f>
        <v>6.8</v>
      </c>
      <c r="H40" s="11">
        <f>[36]Julho!$D$11</f>
        <v>7</v>
      </c>
      <c r="I40" s="11">
        <f>[36]Julho!$D$12</f>
        <v>6.4</v>
      </c>
      <c r="J40" s="11">
        <f>[36]Julho!$D$13</f>
        <v>10.199999999999999</v>
      </c>
      <c r="K40" s="11">
        <f>[36]Julho!$D$14</f>
        <v>11.8</v>
      </c>
      <c r="L40" s="11">
        <f>[36]Julho!$D$15</f>
        <v>14.4</v>
      </c>
      <c r="M40" s="11">
        <f>[36]Julho!$D$16</f>
        <v>15.3</v>
      </c>
      <c r="N40" s="11">
        <f>[36]Julho!$D$17</f>
        <v>21.2</v>
      </c>
      <c r="O40" s="11">
        <f>[36]Julho!$D$18</f>
        <v>19.100000000000001</v>
      </c>
      <c r="P40" s="11">
        <f>[36]Julho!$D$19</f>
        <v>20</v>
      </c>
      <c r="Q40" s="11">
        <f>[36]Julho!$D$20</f>
        <v>13</v>
      </c>
      <c r="R40" s="11">
        <f>[36]Julho!$D$21</f>
        <v>13</v>
      </c>
      <c r="S40" s="11">
        <f>[36]Julho!$D$22</f>
        <v>14.9</v>
      </c>
      <c r="T40" s="11">
        <f>[36]Julho!$D$23</f>
        <v>16.899999999999999</v>
      </c>
      <c r="U40" s="11">
        <f>[36]Julho!$D$24</f>
        <v>14.9</v>
      </c>
      <c r="V40" s="11">
        <f>[36]Julho!$D$25</f>
        <v>21.5</v>
      </c>
      <c r="W40" s="11">
        <f>[36]Julho!$D$26</f>
        <v>23.6</v>
      </c>
      <c r="X40" s="11">
        <f>[36]Julho!$D$27</f>
        <v>17.2</v>
      </c>
      <c r="Y40" s="11">
        <f>[36]Julho!$D$28</f>
        <v>11.7</v>
      </c>
      <c r="Z40" s="11">
        <f>[36]Julho!$D$29</f>
        <v>9.5</v>
      </c>
      <c r="AA40" s="11">
        <f>[36]Julho!$D$30</f>
        <v>9.9</v>
      </c>
      <c r="AB40" s="11">
        <f>[36]Julho!$D$31</f>
        <v>7.9</v>
      </c>
      <c r="AC40" s="11">
        <f>[36]Julho!$D$32</f>
        <v>8.3000000000000007</v>
      </c>
      <c r="AD40" s="11">
        <f>[36]Julho!$D$33</f>
        <v>12</v>
      </c>
      <c r="AE40" s="11">
        <f>[36]Julho!$D$34</f>
        <v>15.2</v>
      </c>
      <c r="AF40" s="108">
        <f>[36]Julho!$D$35</f>
        <v>14.8</v>
      </c>
      <c r="AG40" s="129">
        <f t="shared" si="21"/>
        <v>6.4</v>
      </c>
      <c r="AH40" s="83">
        <f t="shared" si="22"/>
        <v>13.748387096774191</v>
      </c>
      <c r="AJ40" t="s">
        <v>47</v>
      </c>
      <c r="AK40" t="s">
        <v>47</v>
      </c>
    </row>
    <row r="41" spans="1:39" x14ac:dyDescent="0.2">
      <c r="A41" s="53" t="s">
        <v>175</v>
      </c>
      <c r="B41" s="11">
        <f>[37]Julho!$D$5</f>
        <v>16.899999999999999</v>
      </c>
      <c r="C41" s="11">
        <f>[37]Julho!$D$6</f>
        <v>15.5</v>
      </c>
      <c r="D41" s="11">
        <f>[37]Julho!$D$7</f>
        <v>15.4</v>
      </c>
      <c r="E41" s="11">
        <f>[37]Julho!$D$8</f>
        <v>19</v>
      </c>
      <c r="F41" s="11">
        <f>[37]Julho!$D$9</f>
        <v>13.1</v>
      </c>
      <c r="G41" s="11">
        <f>[37]Julho!$D$10</f>
        <v>5.2</v>
      </c>
      <c r="H41" s="11">
        <f>[37]Julho!$D$11</f>
        <v>1.5</v>
      </c>
      <c r="I41" s="11">
        <f>[37]Julho!$D$12</f>
        <v>4.5999999999999996</v>
      </c>
      <c r="J41" s="11">
        <f>[37]Julho!$D$13</f>
        <v>6.5</v>
      </c>
      <c r="K41" s="11">
        <f>[37]Julho!$D$14</f>
        <v>11.6</v>
      </c>
      <c r="L41" s="11">
        <f>[37]Julho!$D$15</f>
        <v>10.4</v>
      </c>
      <c r="M41" s="11">
        <f>[37]Julho!$D$16</f>
        <v>9.9</v>
      </c>
      <c r="N41" s="11">
        <f>[37]Julho!$D$17</f>
        <v>12.6</v>
      </c>
      <c r="O41" s="11">
        <f>[37]Julho!$D$18</f>
        <v>14</v>
      </c>
      <c r="P41" s="11">
        <f>[37]Julho!$D$19</f>
        <v>14.6</v>
      </c>
      <c r="Q41" s="11">
        <f>[37]Julho!$D$20</f>
        <v>16.899999999999999</v>
      </c>
      <c r="R41" s="11">
        <f>[37]Julho!$D$21</f>
        <v>21.7</v>
      </c>
      <c r="S41" s="11">
        <f>[37]Julho!$D$22</f>
        <v>10.4</v>
      </c>
      <c r="T41" s="11">
        <f>[37]Julho!$D$23</f>
        <v>14.1</v>
      </c>
      <c r="U41" s="11">
        <f>[37]Julho!$D$24</f>
        <v>14.1</v>
      </c>
      <c r="V41" s="11">
        <f>[37]Julho!$D$25</f>
        <v>14.9</v>
      </c>
      <c r="W41" s="11">
        <f>[37]Julho!$D$26</f>
        <v>18.600000000000001</v>
      </c>
      <c r="X41" s="11">
        <f>[37]Julho!$D$27</f>
        <v>14.9</v>
      </c>
      <c r="Y41" s="11">
        <f>[37]Julho!$D$28</f>
        <v>13.3</v>
      </c>
      <c r="Z41" s="11">
        <f>[37]Julho!$D$29</f>
        <v>13.6</v>
      </c>
      <c r="AA41" s="11">
        <f>[37]Julho!$D$30</f>
        <v>12.8</v>
      </c>
      <c r="AB41" s="11">
        <f>[37]Julho!$D$31</f>
        <v>13.4</v>
      </c>
      <c r="AC41" s="11">
        <f>[37]Julho!$D$32</f>
        <v>13.1</v>
      </c>
      <c r="AD41" s="11">
        <f>[37]Julho!$D$33</f>
        <v>11.4</v>
      </c>
      <c r="AE41" s="11">
        <f>[37]Julho!$D$34</f>
        <v>14.1</v>
      </c>
      <c r="AF41" s="108">
        <f>[37]Julho!$D$35</f>
        <v>12.6</v>
      </c>
      <c r="AG41" s="129">
        <f t="shared" si="21"/>
        <v>1.5</v>
      </c>
      <c r="AH41" s="83">
        <f t="shared" si="22"/>
        <v>12.925806451612905</v>
      </c>
      <c r="AL41" t="s">
        <v>47</v>
      </c>
    </row>
    <row r="42" spans="1:39" x14ac:dyDescent="0.2">
      <c r="A42" s="53" t="s">
        <v>17</v>
      </c>
      <c r="B42" s="11">
        <f>[38]Julho!$D$5</f>
        <v>14.5</v>
      </c>
      <c r="C42" s="11">
        <f>[38]Julho!$D$6</f>
        <v>16.100000000000001</v>
      </c>
      <c r="D42" s="11">
        <f>[38]Julho!$D$7</f>
        <v>15.8</v>
      </c>
      <c r="E42" s="11">
        <f>[38]Julho!$D$8</f>
        <v>16.8</v>
      </c>
      <c r="F42" s="11">
        <f>[38]Julho!$D$9</f>
        <v>10.8</v>
      </c>
      <c r="G42" s="11">
        <f>[38]Julho!$D$10</f>
        <v>1</v>
      </c>
      <c r="H42" s="11">
        <f>[38]Julho!$D$11</f>
        <v>-1.2</v>
      </c>
      <c r="I42" s="11">
        <f>[38]Julho!$D$12</f>
        <v>1.6</v>
      </c>
      <c r="J42" s="11">
        <f>[38]Julho!$D$13</f>
        <v>3.3</v>
      </c>
      <c r="K42" s="11">
        <f>[38]Julho!$D$14</f>
        <v>7.6</v>
      </c>
      <c r="L42" s="11">
        <f>[38]Julho!$D$15</f>
        <v>8.1</v>
      </c>
      <c r="M42" s="11">
        <f>[38]Julho!$D$16</f>
        <v>9.6999999999999993</v>
      </c>
      <c r="N42" s="11">
        <f>[38]Julho!$D$17</f>
        <v>9.8000000000000007</v>
      </c>
      <c r="O42" s="11">
        <f>[38]Julho!$D$18</f>
        <v>11.2</v>
      </c>
      <c r="P42" s="11">
        <f>[38]Julho!$D$19</f>
        <v>12.4</v>
      </c>
      <c r="Q42" s="11">
        <f>[38]Julho!$D$20</f>
        <v>15.2</v>
      </c>
      <c r="R42" s="11">
        <f>[38]Julho!$D$21</f>
        <v>6.8</v>
      </c>
      <c r="S42" s="11">
        <f>[38]Julho!$D$22</f>
        <v>12.4</v>
      </c>
      <c r="T42" s="11">
        <f>[38]Julho!$D$23</f>
        <v>12.1</v>
      </c>
      <c r="U42" s="11">
        <f>[38]Julho!$D$24</f>
        <v>12.4</v>
      </c>
      <c r="V42" s="11">
        <f>[38]Julho!$D$25</f>
        <v>17.5</v>
      </c>
      <c r="W42" s="11">
        <f>[38]Julho!$D$26</f>
        <v>15.1</v>
      </c>
      <c r="X42" s="11">
        <f>[38]Julho!$D$27</f>
        <v>16.7</v>
      </c>
      <c r="Y42" s="11">
        <f>[38]Julho!$D$28</f>
        <v>13.3</v>
      </c>
      <c r="Z42" s="11">
        <f>[38]Julho!$D$29</f>
        <v>12.7</v>
      </c>
      <c r="AA42" s="11">
        <f>[38]Julho!$D$30</f>
        <v>11.6</v>
      </c>
      <c r="AB42" s="11">
        <f>[38]Julho!$D$31</f>
        <v>10.7</v>
      </c>
      <c r="AC42" s="11">
        <f>[38]Julho!$D$32</f>
        <v>10.1</v>
      </c>
      <c r="AD42" s="11">
        <f>[38]Julho!$D$33</f>
        <v>12.6</v>
      </c>
      <c r="AE42" s="11">
        <f>[38]Julho!$D$34</f>
        <v>12.9</v>
      </c>
      <c r="AF42" s="108">
        <f>[38]Julho!$D$35</f>
        <v>11.7</v>
      </c>
      <c r="AG42" s="129">
        <f t="shared" ref="AG42:AG43" si="23">MIN(B42:AF42)</f>
        <v>-1.2</v>
      </c>
      <c r="AH42" s="83">
        <f t="shared" ref="AH42:AH43" si="24">AVERAGE(B42:AF42)</f>
        <v>11.009677419354837</v>
      </c>
      <c r="AJ42" t="s">
        <v>47</v>
      </c>
      <c r="AK42" t="s">
        <v>47</v>
      </c>
      <c r="AL42" t="s">
        <v>47</v>
      </c>
    </row>
    <row r="43" spans="1:39" x14ac:dyDescent="0.2">
      <c r="A43" s="53" t="s">
        <v>157</v>
      </c>
      <c r="B43" s="11">
        <f>[39]Julho!$D$5</f>
        <v>14.3</v>
      </c>
      <c r="C43" s="11">
        <f>[39]Julho!$D$6</f>
        <v>15.5</v>
      </c>
      <c r="D43" s="11">
        <f>[39]Julho!$D$7</f>
        <v>15.8</v>
      </c>
      <c r="E43" s="11">
        <f>[39]Julho!$D$8</f>
        <v>18.600000000000001</v>
      </c>
      <c r="F43" s="11">
        <f>[39]Julho!$D$9</f>
        <v>11.9</v>
      </c>
      <c r="G43" s="11">
        <f>[39]Julho!$D$10</f>
        <v>2.7</v>
      </c>
      <c r="H43" s="11">
        <f>[39]Julho!$D$11</f>
        <v>-0.3</v>
      </c>
      <c r="I43" s="11">
        <f>[39]Julho!$D$12</f>
        <v>6.1</v>
      </c>
      <c r="J43" s="11">
        <f>[39]Julho!$D$13</f>
        <v>9</v>
      </c>
      <c r="K43" s="11">
        <f>[39]Julho!$D$14</f>
        <v>13.1</v>
      </c>
      <c r="L43" s="11">
        <f>[39]Julho!$D$15</f>
        <v>9.8000000000000007</v>
      </c>
      <c r="M43" s="11">
        <f>[39]Julho!$D$16</f>
        <v>12.6</v>
      </c>
      <c r="N43" s="11">
        <f>[39]Julho!$D$17</f>
        <v>11.7</v>
      </c>
      <c r="O43" s="11">
        <f>[39]Julho!$D$18</f>
        <v>12.2</v>
      </c>
      <c r="P43" s="11">
        <f>[39]Julho!$D$19</f>
        <v>12.3</v>
      </c>
      <c r="Q43" s="11">
        <f>[39]Julho!$D$20</f>
        <v>14.4</v>
      </c>
      <c r="R43" s="11">
        <f>[39]Julho!$D$21</f>
        <v>14</v>
      </c>
      <c r="S43" s="11">
        <f>[39]Julho!$D$22</f>
        <v>11.2</v>
      </c>
      <c r="T43" s="11">
        <f>[39]Julho!$D$23</f>
        <v>13.5</v>
      </c>
      <c r="U43" s="11">
        <f>[39]Julho!$D$24</f>
        <v>16.3</v>
      </c>
      <c r="V43" s="11">
        <f>[39]Julho!$D$25</f>
        <v>14.6</v>
      </c>
      <c r="W43" s="11">
        <f>[39]Julho!$D$26</f>
        <v>18.2</v>
      </c>
      <c r="X43" s="11">
        <f>[39]Julho!$D$27</f>
        <v>18.5</v>
      </c>
      <c r="Y43" s="11">
        <f>[39]Julho!$D$28</f>
        <v>15.1</v>
      </c>
      <c r="Z43" s="11">
        <f>[39]Julho!$D$29</f>
        <v>14.8</v>
      </c>
      <c r="AA43" s="11">
        <f>[39]Julho!$D$30</f>
        <v>12.9</v>
      </c>
      <c r="AB43" s="11">
        <f>[39]Julho!$D$31</f>
        <v>12.8</v>
      </c>
      <c r="AC43" s="11">
        <f>[39]Julho!$D$32</f>
        <v>10.3</v>
      </c>
      <c r="AD43" s="11">
        <f>[39]Julho!$D$33</f>
        <v>14.6</v>
      </c>
      <c r="AE43" s="11">
        <f>[39]Julho!$D$34</f>
        <v>14.6</v>
      </c>
      <c r="AF43" s="108">
        <f>[39]Julho!$D$35</f>
        <v>13.5</v>
      </c>
      <c r="AG43" s="129">
        <f t="shared" si="23"/>
        <v>-0.3</v>
      </c>
      <c r="AH43" s="83">
        <f t="shared" si="24"/>
        <v>12.729032258064519</v>
      </c>
      <c r="AJ43" t="s">
        <v>47</v>
      </c>
    </row>
    <row r="44" spans="1:39" x14ac:dyDescent="0.2">
      <c r="A44" s="53" t="s">
        <v>18</v>
      </c>
      <c r="B44" s="11">
        <f>[40]Julho!$D$5</f>
        <v>15.4</v>
      </c>
      <c r="C44" s="11">
        <f>[40]Julho!$D$6</f>
        <v>13.7</v>
      </c>
      <c r="D44" s="11">
        <f>[40]Julho!$D$7</f>
        <v>15.2</v>
      </c>
      <c r="E44" s="11">
        <f>[40]Julho!$D$8</f>
        <v>17.3</v>
      </c>
      <c r="F44" s="11">
        <f>[40]Julho!$D$9</f>
        <v>13</v>
      </c>
      <c r="G44" s="11">
        <f>[40]Julho!$D$10</f>
        <v>5.4</v>
      </c>
      <c r="H44" s="11">
        <f>[40]Julho!$D$11</f>
        <v>3.8</v>
      </c>
      <c r="I44" s="11">
        <f>[40]Julho!$D$12</f>
        <v>6.6</v>
      </c>
      <c r="J44" s="11">
        <f>[40]Julho!$D$13</f>
        <v>12.1</v>
      </c>
      <c r="K44" s="11">
        <f>[40]Julho!$D$14</f>
        <v>11.9</v>
      </c>
      <c r="L44" s="11">
        <f>[40]Julho!$D$15</f>
        <v>13.2</v>
      </c>
      <c r="M44" s="11">
        <f>[40]Julho!$D$16</f>
        <v>14.4</v>
      </c>
      <c r="N44" s="11">
        <f>[40]Julho!$D$17</f>
        <v>11.6</v>
      </c>
      <c r="O44" s="11">
        <f>[40]Julho!$D$18</f>
        <v>13.6</v>
      </c>
      <c r="P44" s="11">
        <f>[40]Julho!$D$19</f>
        <v>14.2</v>
      </c>
      <c r="Q44" s="11">
        <f>[40]Julho!$D$20</f>
        <v>16.7</v>
      </c>
      <c r="R44" s="11">
        <f>[40]Julho!$D$21</f>
        <v>14.8</v>
      </c>
      <c r="S44" s="11">
        <f>[40]Julho!$D$22</f>
        <v>14.2</v>
      </c>
      <c r="T44" s="11">
        <f>[40]Julho!$D$23</f>
        <v>16.3</v>
      </c>
      <c r="U44" s="11">
        <f>[40]Julho!$D$24</f>
        <v>17</v>
      </c>
      <c r="V44" s="11">
        <f>[40]Julho!$D$25</f>
        <v>18.2</v>
      </c>
      <c r="W44" s="11">
        <f>[40]Julho!$D$26</f>
        <v>17.3</v>
      </c>
      <c r="X44" s="11">
        <f>[40]Julho!$D$27</f>
        <v>14</v>
      </c>
      <c r="Y44" s="11">
        <f>[40]Julho!$D$28</f>
        <v>15.5</v>
      </c>
      <c r="Z44" s="11">
        <f>[40]Julho!$D$29</f>
        <v>11.2</v>
      </c>
      <c r="AA44" s="11">
        <f>[40]Julho!$D$30</f>
        <v>10.1</v>
      </c>
      <c r="AB44" s="11">
        <f>[40]Julho!$D$31</f>
        <v>13</v>
      </c>
      <c r="AC44" s="11">
        <f>[40]Julho!$D$32</f>
        <v>15</v>
      </c>
      <c r="AD44" s="11">
        <f>[40]Julho!$D$33</f>
        <v>14.6</v>
      </c>
      <c r="AE44" s="11">
        <f>[40]Julho!$D$34</f>
        <v>14.2</v>
      </c>
      <c r="AF44" s="108">
        <f>[40]Julho!$D$35</f>
        <v>16.5</v>
      </c>
      <c r="AG44" s="129">
        <f t="shared" ref="AG44:AG47" si="25">MIN(B44:AF44)</f>
        <v>3.8</v>
      </c>
      <c r="AH44" s="83">
        <f t="shared" ref="AH44:AH47" si="26">AVERAGE(B44:AF44)</f>
        <v>13.548387096774194</v>
      </c>
      <c r="AJ44" t="s">
        <v>47</v>
      </c>
      <c r="AL44" t="s">
        <v>47</v>
      </c>
    </row>
    <row r="45" spans="1:39" x14ac:dyDescent="0.2">
      <c r="A45" s="53" t="s">
        <v>162</v>
      </c>
      <c r="B45" s="11">
        <f>[41]Julho!$D$5</f>
        <v>16.2</v>
      </c>
      <c r="C45" s="11">
        <f>[41]Julho!$D$6</f>
        <v>15.5</v>
      </c>
      <c r="D45" s="11">
        <f>[41]Julho!$D$7</f>
        <v>16.100000000000001</v>
      </c>
      <c r="E45" s="11">
        <f>[41]Julho!$D$8</f>
        <v>19.600000000000001</v>
      </c>
      <c r="F45" s="11">
        <f>[41]Julho!$D$9</f>
        <v>15.8</v>
      </c>
      <c r="G45" s="11">
        <f>[41]Julho!$D$10</f>
        <v>6</v>
      </c>
      <c r="H45" s="11">
        <f>[41]Julho!$D$11</f>
        <v>4.0999999999999996</v>
      </c>
      <c r="I45" s="11">
        <f>[41]Julho!$D$12</f>
        <v>9.6</v>
      </c>
      <c r="J45" s="11">
        <f>[41]Julho!$D$13</f>
        <v>12.2</v>
      </c>
      <c r="K45" s="11">
        <f>[41]Julho!$D$14</f>
        <v>13.4</v>
      </c>
      <c r="L45" s="11">
        <f>[41]Julho!$D$15</f>
        <v>13.6</v>
      </c>
      <c r="M45" s="11">
        <f>[41]Julho!$D$16</f>
        <v>12</v>
      </c>
      <c r="N45" s="11">
        <f>[41]Julho!$D$17</f>
        <v>13.8</v>
      </c>
      <c r="O45" s="11">
        <f>[41]Julho!$D$18</f>
        <v>16.8</v>
      </c>
      <c r="P45" s="11">
        <f>[41]Julho!$D$19</f>
        <v>18.399999999999999</v>
      </c>
      <c r="Q45" s="11">
        <f>[41]Julho!$D$20</f>
        <v>17.899999999999999</v>
      </c>
      <c r="R45" s="11">
        <f>[41]Julho!$D$21</f>
        <v>16.899999999999999</v>
      </c>
      <c r="S45" s="11">
        <f>[41]Julho!$D$22</f>
        <v>12.8</v>
      </c>
      <c r="T45" s="11">
        <f>[41]Julho!$D$23</f>
        <v>16.5</v>
      </c>
      <c r="U45" s="11">
        <f>[41]Julho!$D$24</f>
        <v>16.5</v>
      </c>
      <c r="V45" s="11">
        <f>[41]Julho!$D$25</f>
        <v>15.2</v>
      </c>
      <c r="W45" s="11">
        <f>[41]Julho!$D$26</f>
        <v>16.7</v>
      </c>
      <c r="X45" s="11">
        <f>[41]Julho!$D$27</f>
        <v>15.2</v>
      </c>
      <c r="Y45" s="11">
        <f>[41]Julho!$D$28</f>
        <v>15.2</v>
      </c>
      <c r="Z45" s="11">
        <f>[41]Julho!$D$29</f>
        <v>16.399999999999999</v>
      </c>
      <c r="AA45" s="11">
        <f>[41]Julho!$D$30</f>
        <v>16.7</v>
      </c>
      <c r="AB45" s="11">
        <f>[41]Julho!$D$31</f>
        <v>16.100000000000001</v>
      </c>
      <c r="AC45" s="11">
        <f>[41]Julho!$D$32</f>
        <v>15</v>
      </c>
      <c r="AD45" s="11">
        <f>[41]Julho!$D$33</f>
        <v>15.3</v>
      </c>
      <c r="AE45" s="11">
        <f>[41]Julho!$D$34</f>
        <v>15.1</v>
      </c>
      <c r="AF45" s="108">
        <f>[41]Julho!$D$35</f>
        <v>16.5</v>
      </c>
      <c r="AG45" s="129">
        <f t="shared" si="25"/>
        <v>4.0999999999999996</v>
      </c>
      <c r="AH45" s="83">
        <f t="shared" si="26"/>
        <v>14.745161290322581</v>
      </c>
      <c r="AL45" t="s">
        <v>47</v>
      </c>
      <c r="AM45" t="s">
        <v>47</v>
      </c>
    </row>
    <row r="46" spans="1:39" x14ac:dyDescent="0.2">
      <c r="A46" s="53" t="s">
        <v>19</v>
      </c>
      <c r="B46" s="11">
        <f>[42]Julho!$D$5</f>
        <v>16.100000000000001</v>
      </c>
      <c r="C46" s="11">
        <f>[42]Julho!$D$6</f>
        <v>15</v>
      </c>
      <c r="D46" s="11">
        <f>[42]Julho!$D$7</f>
        <v>15.4</v>
      </c>
      <c r="E46" s="11">
        <f>[42]Julho!$D$8</f>
        <v>10.3</v>
      </c>
      <c r="F46" s="11">
        <f>[42]Julho!$D$9</f>
        <v>7.5</v>
      </c>
      <c r="G46" s="11">
        <f>[42]Julho!$D$10</f>
        <v>0.6</v>
      </c>
      <c r="H46" s="11">
        <f>[42]Julho!$D$11</f>
        <v>1.7</v>
      </c>
      <c r="I46" s="11">
        <f>[42]Julho!$D$12</f>
        <v>6</v>
      </c>
      <c r="J46" s="11">
        <f>[42]Julho!$D$13</f>
        <v>10.5</v>
      </c>
      <c r="K46" s="11">
        <f>[42]Julho!$D$14</f>
        <v>10.9</v>
      </c>
      <c r="L46" s="11">
        <f>[42]Julho!$D$15</f>
        <v>12</v>
      </c>
      <c r="M46" s="11">
        <f>[42]Julho!$D$16</f>
        <v>13.5</v>
      </c>
      <c r="N46" s="11">
        <f>[42]Julho!$D$17</f>
        <v>15.6</v>
      </c>
      <c r="O46" s="11">
        <f>[42]Julho!$D$18</f>
        <v>17.3</v>
      </c>
      <c r="P46" s="11">
        <f>[42]Julho!$D$19</f>
        <v>16.8</v>
      </c>
      <c r="Q46" s="11">
        <f>[42]Julho!$D$20</f>
        <v>9.1999999999999993</v>
      </c>
      <c r="R46" s="11">
        <f>[42]Julho!$D$21</f>
        <v>9</v>
      </c>
      <c r="S46" s="11">
        <f>[42]Julho!$D$22</f>
        <v>12.1</v>
      </c>
      <c r="T46" s="11">
        <f>[42]Julho!$D$23</f>
        <v>14.3</v>
      </c>
      <c r="U46" s="11">
        <f>[42]Julho!$D$24</f>
        <v>14.2</v>
      </c>
      <c r="V46" s="11">
        <f>[42]Julho!$D$25</f>
        <v>15.8</v>
      </c>
      <c r="W46" s="11">
        <f>[42]Julho!$D$26</f>
        <v>16.3</v>
      </c>
      <c r="X46" s="11">
        <f>[42]Julho!$D$27</f>
        <v>16.899999999999999</v>
      </c>
      <c r="Y46" s="11">
        <f>[42]Julho!$D$28</f>
        <v>11.5</v>
      </c>
      <c r="Z46" s="11">
        <f>[42]Julho!$D$29</f>
        <v>10</v>
      </c>
      <c r="AA46" s="11">
        <f>[42]Julho!$D$30</f>
        <v>8.9</v>
      </c>
      <c r="AB46" s="11">
        <f>[42]Julho!$D$31</f>
        <v>6.8</v>
      </c>
      <c r="AC46" s="11">
        <f>[42]Julho!$D$32</f>
        <v>6.9</v>
      </c>
      <c r="AD46" s="11">
        <f>[42]Julho!$D$33</f>
        <v>14.6</v>
      </c>
      <c r="AE46" s="11">
        <f>[42]Julho!$D$34</f>
        <v>14.7</v>
      </c>
      <c r="AF46" s="108">
        <f>[42]Julho!$D$35</f>
        <v>14.9</v>
      </c>
      <c r="AG46" s="129">
        <f t="shared" si="25"/>
        <v>0.6</v>
      </c>
      <c r="AH46" s="83">
        <f t="shared" si="26"/>
        <v>11.783870967741935</v>
      </c>
      <c r="AI46" s="12" t="s">
        <v>47</v>
      </c>
      <c r="AJ46" t="s">
        <v>47</v>
      </c>
    </row>
    <row r="47" spans="1:39" x14ac:dyDescent="0.2">
      <c r="A47" s="53" t="s">
        <v>31</v>
      </c>
      <c r="B47" s="11">
        <f>[43]Julho!$D$5</f>
        <v>17.7</v>
      </c>
      <c r="C47" s="11">
        <f>[43]Julho!$D$6</f>
        <v>15.2</v>
      </c>
      <c r="D47" s="11">
        <f>[43]Julho!$D$7</f>
        <v>17.2</v>
      </c>
      <c r="E47" s="11">
        <f>[43]Julho!$D$8</f>
        <v>16</v>
      </c>
      <c r="F47" s="11">
        <f>[43]Julho!$D$9</f>
        <v>10.8</v>
      </c>
      <c r="G47" s="11">
        <f>[43]Julho!$D$10</f>
        <v>2.2999999999999998</v>
      </c>
      <c r="H47" s="11">
        <f>[43]Julho!$D$11</f>
        <v>0.3</v>
      </c>
      <c r="I47" s="11">
        <f>[43]Julho!$D$12</f>
        <v>6.3</v>
      </c>
      <c r="J47" s="11">
        <f>[43]Julho!$D$13</f>
        <v>9.3000000000000007</v>
      </c>
      <c r="K47" s="11">
        <f>[43]Julho!$D$14</f>
        <v>10.8</v>
      </c>
      <c r="L47" s="11">
        <f>[43]Julho!$D$15</f>
        <v>15.3</v>
      </c>
      <c r="M47" s="11">
        <f>[43]Julho!$D$16</f>
        <v>15.6</v>
      </c>
      <c r="N47" s="11">
        <f>[43]Julho!$D$17</f>
        <v>13.8</v>
      </c>
      <c r="O47" s="11">
        <f>[43]Julho!$D$18</f>
        <v>15.5</v>
      </c>
      <c r="P47" s="11">
        <f>[43]Julho!$D$19</f>
        <v>15.3</v>
      </c>
      <c r="Q47" s="11">
        <f>[43]Julho!$D$20</f>
        <v>16.2</v>
      </c>
      <c r="R47" s="11">
        <f>[43]Julho!$D$21</f>
        <v>10.3</v>
      </c>
      <c r="S47" s="11">
        <f>[43]Julho!$D$22</f>
        <v>11.7</v>
      </c>
      <c r="T47" s="11">
        <f>[43]Julho!$D$23</f>
        <v>14.3</v>
      </c>
      <c r="U47" s="11">
        <f>[43]Julho!$D$24</f>
        <v>14.6</v>
      </c>
      <c r="V47" s="11">
        <f>[43]Julho!$D$25</f>
        <v>20</v>
      </c>
      <c r="W47" s="11">
        <f>[43]Julho!$D$26</f>
        <v>18.3</v>
      </c>
      <c r="X47" s="11">
        <f>[43]Julho!$D$27</f>
        <v>17</v>
      </c>
      <c r="Y47" s="11">
        <f>[43]Julho!$D$28</f>
        <v>15.1</v>
      </c>
      <c r="Z47" s="11">
        <f>[43]Julho!$D$29</f>
        <v>11.6</v>
      </c>
      <c r="AA47" s="11">
        <f>[43]Julho!$D$30</f>
        <v>10.5</v>
      </c>
      <c r="AB47" s="11">
        <f>[43]Julho!$D$31</f>
        <v>10.199999999999999</v>
      </c>
      <c r="AC47" s="11">
        <f>[43]Julho!$D$32</f>
        <v>9.1999999999999993</v>
      </c>
      <c r="AD47" s="11">
        <f>[43]Julho!$D$33</f>
        <v>16.899999999999999</v>
      </c>
      <c r="AE47" s="11">
        <f>[43]Julho!$D$34</f>
        <v>16.8</v>
      </c>
      <c r="AF47" s="108">
        <f>[43]Julho!$D$35</f>
        <v>15.7</v>
      </c>
      <c r="AG47" s="129">
        <f t="shared" si="25"/>
        <v>0.3</v>
      </c>
      <c r="AH47" s="83">
        <f t="shared" si="26"/>
        <v>13.219354838709679</v>
      </c>
    </row>
    <row r="48" spans="1:39" x14ac:dyDescent="0.2">
      <c r="A48" s="53" t="s">
        <v>44</v>
      </c>
      <c r="B48" s="11">
        <f>[44]Julho!$D$5</f>
        <v>18.5</v>
      </c>
      <c r="C48" s="11">
        <f>[44]Julho!$D$6</f>
        <v>16.3</v>
      </c>
      <c r="D48" s="11">
        <f>[44]Julho!$D$7</f>
        <v>18.2</v>
      </c>
      <c r="E48" s="11">
        <f>[44]Julho!$D$8</f>
        <v>18.899999999999999</v>
      </c>
      <c r="F48" s="11">
        <f>[44]Julho!$D$9</f>
        <v>15.4</v>
      </c>
      <c r="G48" s="11">
        <f>[44]Julho!$D$10</f>
        <v>9.4</v>
      </c>
      <c r="H48" s="11">
        <f>[44]Julho!$D$11</f>
        <v>6.6</v>
      </c>
      <c r="I48" s="11">
        <f>[44]Julho!$D$12</f>
        <v>8.8000000000000007</v>
      </c>
      <c r="J48" s="11">
        <f>[44]Julho!$D$13</f>
        <v>12.4</v>
      </c>
      <c r="K48" s="11">
        <f>[44]Julho!$D$14</f>
        <v>14.4</v>
      </c>
      <c r="L48" s="11">
        <f>[44]Julho!$D$15</f>
        <v>13.6</v>
      </c>
      <c r="M48" s="11">
        <f>[44]Julho!$D$16</f>
        <v>15.7</v>
      </c>
      <c r="N48" s="11">
        <f>[44]Julho!$D$17</f>
        <v>15.4</v>
      </c>
      <c r="O48" s="11">
        <f>[44]Julho!$D$18</f>
        <v>19.399999999999999</v>
      </c>
      <c r="P48" s="11">
        <f>[44]Julho!$D$19</f>
        <v>18.399999999999999</v>
      </c>
      <c r="Q48" s="11">
        <f>[44]Julho!$D$20</f>
        <v>17.5</v>
      </c>
      <c r="R48" s="11">
        <f>[44]Julho!$D$21</f>
        <v>16.3</v>
      </c>
      <c r="S48" s="11">
        <f>[44]Julho!$D$22</f>
        <v>15.8</v>
      </c>
      <c r="T48" s="11">
        <f>[44]Julho!$D$23</f>
        <v>18</v>
      </c>
      <c r="U48" s="11">
        <f>[44]Julho!$D$24</f>
        <v>17.100000000000001</v>
      </c>
      <c r="V48" s="11">
        <f>[44]Julho!$D$25</f>
        <v>17.3</v>
      </c>
      <c r="W48" s="11">
        <f>[44]Julho!$D$26</f>
        <v>18</v>
      </c>
      <c r="X48" s="11">
        <f>[44]Julho!$D$27</f>
        <v>17.7</v>
      </c>
      <c r="Y48" s="11">
        <f>[44]Julho!$D$28</f>
        <v>17.3</v>
      </c>
      <c r="Z48" s="11">
        <f>[44]Julho!$D$29</f>
        <v>11.5</v>
      </c>
      <c r="AA48" s="11">
        <f>[44]Julho!$D$30</f>
        <v>10.6</v>
      </c>
      <c r="AB48" s="11">
        <f>[44]Julho!$D$31</f>
        <v>11.2</v>
      </c>
      <c r="AC48" s="11">
        <f>[44]Julho!$D$32</f>
        <v>14.7</v>
      </c>
      <c r="AD48" s="11">
        <f>[44]Julho!$D$33</f>
        <v>16.100000000000001</v>
      </c>
      <c r="AE48" s="11">
        <f>[44]Julho!$D$34</f>
        <v>17.600000000000001</v>
      </c>
      <c r="AF48" s="108">
        <f>[44]Julho!$D$35</f>
        <v>18.2</v>
      </c>
      <c r="AG48" s="129">
        <f>MIN(B48:AF48)</f>
        <v>6.6</v>
      </c>
      <c r="AH48" s="83">
        <f>AVERAGE(B48:AF48)</f>
        <v>15.36451612903226</v>
      </c>
      <c r="AI48" s="12" t="s">
        <v>47</v>
      </c>
      <c r="AJ48" t="s">
        <v>47</v>
      </c>
      <c r="AL48" t="s">
        <v>47</v>
      </c>
    </row>
    <row r="49" spans="1:39" ht="13.5" thickBot="1" x14ac:dyDescent="0.25">
      <c r="A49" s="113" t="s">
        <v>20</v>
      </c>
      <c r="B49" s="114">
        <f>[45]Julho!$D$5</f>
        <v>18.5</v>
      </c>
      <c r="C49" s="114">
        <f>[45]Julho!$D$6</f>
        <v>17.100000000000001</v>
      </c>
      <c r="D49" s="114">
        <f>[45]Julho!$D$7</f>
        <v>19.600000000000001</v>
      </c>
      <c r="E49" s="114">
        <f>[45]Julho!$D$8</f>
        <v>18.3</v>
      </c>
      <c r="F49" s="114">
        <f>[45]Julho!$D$9</f>
        <v>15.7</v>
      </c>
      <c r="G49" s="114">
        <f>[45]Julho!$D$10</f>
        <v>6.3</v>
      </c>
      <c r="H49" s="114">
        <f>[45]Julho!$D$11</f>
        <v>4.5999999999999996</v>
      </c>
      <c r="I49" s="114">
        <f>[45]Julho!$D$12</f>
        <v>6.5</v>
      </c>
      <c r="J49" s="114">
        <f>[45]Julho!$D$13</f>
        <v>9.3000000000000007</v>
      </c>
      <c r="K49" s="114">
        <f>[45]Julho!$D$14</f>
        <v>17.3</v>
      </c>
      <c r="L49" s="114" t="str">
        <f>[45]Julho!$D$15</f>
        <v>*</v>
      </c>
      <c r="M49" s="114" t="str">
        <f>[45]Julho!$D$16</f>
        <v>*</v>
      </c>
      <c r="N49" s="114" t="str">
        <f>[45]Julho!$D$17</f>
        <v>*</v>
      </c>
      <c r="O49" s="114" t="str">
        <f>[45]Julho!$D$18</f>
        <v>*</v>
      </c>
      <c r="P49" s="114" t="str">
        <f>[45]Julho!$D$19</f>
        <v>*</v>
      </c>
      <c r="Q49" s="114" t="str">
        <f>[45]Julho!$D$20</f>
        <v>*</v>
      </c>
      <c r="R49" s="114" t="str">
        <f>[45]Julho!$D$21</f>
        <v>*</v>
      </c>
      <c r="S49" s="114" t="str">
        <f>[45]Julho!$D$22</f>
        <v>*</v>
      </c>
      <c r="T49" s="114" t="str">
        <f>[45]Julho!$D$23</f>
        <v>*</v>
      </c>
      <c r="U49" s="114" t="str">
        <f>[45]Julho!$D$24</f>
        <v>*</v>
      </c>
      <c r="V49" s="114" t="str">
        <f>[45]Julho!$D$25</f>
        <v>*</v>
      </c>
      <c r="W49" s="114" t="str">
        <f>[45]Julho!$D$26</f>
        <v>*</v>
      </c>
      <c r="X49" s="114" t="str">
        <f>[45]Julho!$D$27</f>
        <v>*</v>
      </c>
      <c r="Y49" s="114" t="str">
        <f>[45]Julho!$D$28</f>
        <v>*</v>
      </c>
      <c r="Z49" s="114" t="str">
        <f>[45]Julho!$D$29</f>
        <v>*</v>
      </c>
      <c r="AA49" s="114" t="str">
        <f>[45]Julho!$D$30</f>
        <v>*</v>
      </c>
      <c r="AB49" s="114" t="str">
        <f>[45]Julho!$D$31</f>
        <v>*</v>
      </c>
      <c r="AC49" s="114" t="str">
        <f>[45]Julho!$D$32</f>
        <v>*</v>
      </c>
      <c r="AD49" s="114" t="str">
        <f>[45]Julho!$D$33</f>
        <v>*</v>
      </c>
      <c r="AE49" s="114" t="str">
        <f>[45]Julho!$D$34</f>
        <v>*</v>
      </c>
      <c r="AF49" s="115" t="str">
        <f>[45]Julho!$D$35</f>
        <v>*</v>
      </c>
      <c r="AG49" s="131">
        <f>MIN(B49:AF49)</f>
        <v>4.5999999999999996</v>
      </c>
      <c r="AH49" s="122">
        <f>AVERAGE(B49:AF49)</f>
        <v>13.319999999999999</v>
      </c>
    </row>
    <row r="50" spans="1:39" s="5" customFormat="1" ht="17.100000000000001" customHeight="1" thickBot="1" x14ac:dyDescent="0.25">
      <c r="A50" s="117" t="s">
        <v>226</v>
      </c>
      <c r="B50" s="90">
        <f t="shared" ref="B50:AG50" si="27">MIN(B5:B49)</f>
        <v>13.4</v>
      </c>
      <c r="C50" s="90">
        <f t="shared" si="27"/>
        <v>13.6</v>
      </c>
      <c r="D50" s="90">
        <f t="shared" si="27"/>
        <v>14.1</v>
      </c>
      <c r="E50" s="90">
        <f t="shared" si="27"/>
        <v>10.3</v>
      </c>
      <c r="F50" s="90">
        <f t="shared" si="27"/>
        <v>6</v>
      </c>
      <c r="G50" s="90">
        <f t="shared" si="27"/>
        <v>-0.1</v>
      </c>
      <c r="H50" s="90">
        <f t="shared" si="27"/>
        <v>-1.2</v>
      </c>
      <c r="I50" s="90">
        <f t="shared" si="27"/>
        <v>1.6</v>
      </c>
      <c r="J50" s="90">
        <f t="shared" si="27"/>
        <v>3.3</v>
      </c>
      <c r="K50" s="90">
        <f t="shared" si="27"/>
        <v>5.7</v>
      </c>
      <c r="L50" s="90">
        <f t="shared" si="27"/>
        <v>8.1</v>
      </c>
      <c r="M50" s="90">
        <f t="shared" si="27"/>
        <v>8.6999999999999993</v>
      </c>
      <c r="N50" s="90">
        <f t="shared" si="27"/>
        <v>9.8000000000000007</v>
      </c>
      <c r="O50" s="90">
        <f t="shared" si="27"/>
        <v>11.2</v>
      </c>
      <c r="P50" s="90">
        <f t="shared" si="27"/>
        <v>12.3</v>
      </c>
      <c r="Q50" s="90">
        <f t="shared" si="27"/>
        <v>8.6999999999999993</v>
      </c>
      <c r="R50" s="90">
        <f t="shared" si="27"/>
        <v>5.0999999999999996</v>
      </c>
      <c r="S50" s="90">
        <f t="shared" si="27"/>
        <v>7.4</v>
      </c>
      <c r="T50" s="90">
        <f t="shared" si="27"/>
        <v>11.2</v>
      </c>
      <c r="U50" s="90">
        <f t="shared" si="27"/>
        <v>10.8</v>
      </c>
      <c r="V50" s="90">
        <f t="shared" si="27"/>
        <v>13.3</v>
      </c>
      <c r="W50" s="90">
        <f t="shared" si="27"/>
        <v>13.3</v>
      </c>
      <c r="X50" s="90">
        <f t="shared" si="27"/>
        <v>12.5</v>
      </c>
      <c r="Y50" s="90">
        <f t="shared" si="27"/>
        <v>9.5</v>
      </c>
      <c r="Z50" s="90">
        <f t="shared" si="27"/>
        <v>8.4</v>
      </c>
      <c r="AA50" s="90">
        <f t="shared" si="27"/>
        <v>8.1</v>
      </c>
      <c r="AB50" s="90">
        <f t="shared" si="27"/>
        <v>6.6</v>
      </c>
      <c r="AC50" s="90">
        <f t="shared" si="27"/>
        <v>5.8</v>
      </c>
      <c r="AD50" s="90">
        <f t="shared" si="27"/>
        <v>9.6999999999999993</v>
      </c>
      <c r="AE50" s="90">
        <f t="shared" si="27"/>
        <v>12</v>
      </c>
      <c r="AF50" s="95">
        <f t="shared" si="27"/>
        <v>10.6</v>
      </c>
      <c r="AG50" s="127">
        <f t="shared" si="27"/>
        <v>-1.2</v>
      </c>
      <c r="AH50" s="128">
        <f>AVERAGE(AH5:AH49)</f>
        <v>13.189732228195941</v>
      </c>
      <c r="AL50" s="5" t="s">
        <v>47</v>
      </c>
    </row>
    <row r="51" spans="1:39" x14ac:dyDescent="0.2">
      <c r="A51" s="42"/>
      <c r="B51" s="43"/>
      <c r="C51" s="43"/>
      <c r="D51" s="43" t="s">
        <v>101</v>
      </c>
      <c r="E51" s="43"/>
      <c r="F51" s="43"/>
      <c r="G51" s="43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50"/>
      <c r="AE51" s="50"/>
      <c r="AF51" s="54" t="s">
        <v>47</v>
      </c>
      <c r="AG51" s="47"/>
      <c r="AH51" s="49"/>
    </row>
    <row r="52" spans="1:39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81"/>
      <c r="K52" s="81"/>
      <c r="L52" s="81"/>
      <c r="M52" s="81" t="s">
        <v>45</v>
      </c>
      <c r="N52" s="81"/>
      <c r="O52" s="81"/>
      <c r="P52" s="81"/>
      <c r="Q52" s="81"/>
      <c r="R52" s="81"/>
      <c r="S52" s="81"/>
      <c r="T52" s="159" t="s">
        <v>97</v>
      </c>
      <c r="U52" s="159"/>
      <c r="V52" s="159"/>
      <c r="W52" s="159"/>
      <c r="X52" s="159"/>
      <c r="Y52" s="81"/>
      <c r="Z52" s="81"/>
      <c r="AA52" s="81"/>
      <c r="AB52" s="81"/>
      <c r="AC52" s="81"/>
      <c r="AD52" s="81"/>
      <c r="AE52" s="93"/>
      <c r="AF52" s="81"/>
      <c r="AG52" s="47"/>
      <c r="AH52" s="46"/>
      <c r="AL52" t="s">
        <v>47</v>
      </c>
      <c r="AM52" t="s">
        <v>47</v>
      </c>
    </row>
    <row r="53" spans="1:39" x14ac:dyDescent="0.2">
      <c r="A53" s="45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46</v>
      </c>
      <c r="N53" s="82"/>
      <c r="O53" s="82"/>
      <c r="P53" s="82"/>
      <c r="Q53" s="81"/>
      <c r="R53" s="81"/>
      <c r="S53" s="81"/>
      <c r="T53" s="160" t="s">
        <v>98</v>
      </c>
      <c r="U53" s="160"/>
      <c r="V53" s="160"/>
      <c r="W53" s="160"/>
      <c r="X53" s="160"/>
      <c r="Y53" s="81"/>
      <c r="Z53" s="81"/>
      <c r="AA53" s="81"/>
      <c r="AB53" s="81"/>
      <c r="AC53" s="81"/>
      <c r="AD53" s="50"/>
      <c r="AE53" s="50"/>
      <c r="AF53" s="50"/>
      <c r="AG53" s="47"/>
      <c r="AH53" s="46"/>
    </row>
    <row r="54" spans="1:39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50"/>
      <c r="AE54" s="50"/>
      <c r="AF54" s="50"/>
      <c r="AG54" s="47"/>
      <c r="AH54" s="84"/>
    </row>
    <row r="55" spans="1:39" x14ac:dyDescent="0.2">
      <c r="A55" s="45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93"/>
      <c r="AF55" s="50"/>
      <c r="AG55" s="47"/>
      <c r="AH55" s="49"/>
      <c r="AK55" t="s">
        <v>47</v>
      </c>
      <c r="AL55" t="s">
        <v>47</v>
      </c>
    </row>
    <row r="56" spans="1:39" x14ac:dyDescent="0.2">
      <c r="A56" s="4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93"/>
      <c r="AF56" s="51"/>
      <c r="AG56" s="47"/>
      <c r="AH56" s="49"/>
      <c r="AL56" t="s">
        <v>47</v>
      </c>
    </row>
    <row r="57" spans="1:39" ht="13.5" thickBot="1" x14ac:dyDescent="0.25">
      <c r="A57" s="55"/>
      <c r="B57" s="56"/>
      <c r="C57" s="56"/>
      <c r="D57" s="56"/>
      <c r="E57" s="56"/>
      <c r="F57" s="56"/>
      <c r="G57" s="56" t="s">
        <v>47</v>
      </c>
      <c r="H57" s="56"/>
      <c r="I57" s="56"/>
      <c r="J57" s="56"/>
      <c r="K57" s="56"/>
      <c r="L57" s="56" t="s">
        <v>47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7"/>
      <c r="AH57" s="85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5" spans="9:39" x14ac:dyDescent="0.2">
      <c r="I65" s="2" t="s">
        <v>47</v>
      </c>
      <c r="Y65" s="2" t="s">
        <v>47</v>
      </c>
      <c r="AB65" s="2" t="s">
        <v>47</v>
      </c>
      <c r="AI65" t="s">
        <v>47</v>
      </c>
      <c r="AM65" t="s">
        <v>47</v>
      </c>
    </row>
    <row r="72" spans="9:39" x14ac:dyDescent="0.2">
      <c r="AI72" s="12" t="s">
        <v>47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7" sqref="AK67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67" t="s">
        <v>25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9"/>
    </row>
    <row r="2" spans="1:37" s="4" customFormat="1" ht="20.100000000000001" customHeight="1" thickBot="1" x14ac:dyDescent="0.25">
      <c r="A2" s="170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6"/>
    </row>
    <row r="3" spans="1:37" s="5" customFormat="1" ht="20.100000000000001" customHeight="1" x14ac:dyDescent="0.2">
      <c r="A3" s="170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62">
        <v>31</v>
      </c>
      <c r="AG3" s="157" t="s">
        <v>36</v>
      </c>
    </row>
    <row r="4" spans="1:37" s="5" customFormat="1" ht="20.100000000000001" customHeight="1" x14ac:dyDescent="0.2">
      <c r="A4" s="17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3"/>
      <c r="AG4" s="158"/>
    </row>
    <row r="5" spans="1:37" s="5" customFormat="1" x14ac:dyDescent="0.2">
      <c r="A5" s="53" t="s">
        <v>40</v>
      </c>
      <c r="B5" s="98">
        <f>[1]Julho!$E$5</f>
        <v>70.916666666666671</v>
      </c>
      <c r="C5" s="98">
        <f>[1]Julho!$E$6</f>
        <v>70.708333333333329</v>
      </c>
      <c r="D5" s="98">
        <f>[1]Julho!$E$7</f>
        <v>67.708333333333329</v>
      </c>
      <c r="E5" s="98">
        <f>[1]Julho!$E$8</f>
        <v>95.875</v>
      </c>
      <c r="F5" s="98">
        <f>[1]Julho!$E$9</f>
        <v>78.625</v>
      </c>
      <c r="G5" s="98">
        <f>[1]Julho!$E$10</f>
        <v>52.708333333333336</v>
      </c>
      <c r="H5" s="98">
        <f>[1]Julho!$E$11</f>
        <v>66.125</v>
      </c>
      <c r="I5" s="98">
        <f>[1]Julho!$E$12</f>
        <v>73.958333333333329</v>
      </c>
      <c r="J5" s="98">
        <f>[1]Julho!$E$13</f>
        <v>73.958333333333329</v>
      </c>
      <c r="K5" s="98">
        <f>[1]Julho!$E$14</f>
        <v>70.208333333333329</v>
      </c>
      <c r="L5" s="98">
        <f>[1]Julho!$E$15</f>
        <v>64.708333333333329</v>
      </c>
      <c r="M5" s="98">
        <f>[1]Julho!$E$16</f>
        <v>66.833333333333329</v>
      </c>
      <c r="N5" s="98">
        <f>[1]Julho!$E$17</f>
        <v>68.166666666666671</v>
      </c>
      <c r="O5" s="98">
        <f>[1]Julho!$E$18</f>
        <v>70.541666666666671</v>
      </c>
      <c r="P5" s="98">
        <f>[1]Julho!$E$19</f>
        <v>64.583333333333329</v>
      </c>
      <c r="Q5" s="98">
        <f>[1]Julho!$E$20</f>
        <v>81.75</v>
      </c>
      <c r="R5" s="98">
        <f>[1]Julho!$E$21</f>
        <v>77.041666666666671</v>
      </c>
      <c r="S5" s="98">
        <f>[1]Julho!$E$22</f>
        <v>69.583333333333329</v>
      </c>
      <c r="T5" s="98">
        <f>[1]Julho!$E$23</f>
        <v>69.25</v>
      </c>
      <c r="U5" s="98">
        <f>[1]Julho!$E$24</f>
        <v>65.333333333333329</v>
      </c>
      <c r="V5" s="98">
        <f>[1]Julho!$E$25</f>
        <v>50.541666666666664</v>
      </c>
      <c r="W5" s="98">
        <f>[1]Julho!$E$26</f>
        <v>52.291666666666664</v>
      </c>
      <c r="X5" s="98">
        <f>[1]Julho!$E$27</f>
        <v>61.458333333333336</v>
      </c>
      <c r="Y5" s="98">
        <f>[1]Julho!$E$28</f>
        <v>62.208333333333336</v>
      </c>
      <c r="Z5" s="98">
        <f>[1]Julho!$E$29</f>
        <v>72.625</v>
      </c>
      <c r="AA5" s="98">
        <f>[1]Julho!$E$30</f>
        <v>71.666666666666671</v>
      </c>
      <c r="AB5" s="98">
        <f>[1]Julho!$E$31</f>
        <v>67.625</v>
      </c>
      <c r="AC5" s="98">
        <f>[1]Julho!$E$32</f>
        <v>65.666666666666671</v>
      </c>
      <c r="AD5" s="98">
        <f>[1]Julho!$E$33</f>
        <v>57</v>
      </c>
      <c r="AE5" s="98">
        <f>[1]Julho!$E$34</f>
        <v>57.125</v>
      </c>
      <c r="AF5" s="107">
        <f>[1]Julho!$E$35</f>
        <v>58.958333333333336</v>
      </c>
      <c r="AG5" s="110">
        <f t="shared" ref="AG5:AG9" si="1">AVERAGE(B5:AF5)</f>
        <v>67.604838709677423</v>
      </c>
    </row>
    <row r="6" spans="1:37" x14ac:dyDescent="0.2">
      <c r="A6" s="53" t="s">
        <v>0</v>
      </c>
      <c r="B6" s="11">
        <f>[2]Julho!$E$5</f>
        <v>85.625</v>
      </c>
      <c r="C6" s="11">
        <f>[2]Julho!$E$6</f>
        <v>87.083333333333329</v>
      </c>
      <c r="D6" s="11">
        <f>[2]Julho!$E$7</f>
        <v>87.5</v>
      </c>
      <c r="E6" s="11">
        <f>[2]Julho!$E$8</f>
        <v>79.791666666666671</v>
      </c>
      <c r="F6" s="11">
        <f>[2]Julho!$E$9</f>
        <v>52.916666666666664</v>
      </c>
      <c r="G6" s="11">
        <f>[2]Julho!$E$10</f>
        <v>54.5</v>
      </c>
      <c r="H6" s="11">
        <f>[2]Julho!$E$11</f>
        <v>56.833333333333336</v>
      </c>
      <c r="I6" s="11">
        <f>[2]Julho!$E$12</f>
        <v>61.083333333333336</v>
      </c>
      <c r="J6" s="11">
        <f>[2]Julho!$E$13</f>
        <v>62.208333333333336</v>
      </c>
      <c r="K6" s="11">
        <f>[2]Julho!$E$14</f>
        <v>58.541666666666664</v>
      </c>
      <c r="L6" s="11">
        <f>[2]Julho!$E$15</f>
        <v>58.833333333333336</v>
      </c>
      <c r="M6" s="11">
        <f>[2]Julho!$E$16</f>
        <v>55.625</v>
      </c>
      <c r="N6" s="11">
        <f>[2]Julho!$E$17</f>
        <v>51.541666666666664</v>
      </c>
      <c r="O6" s="11">
        <f>[2]Julho!$E$18</f>
        <v>50.458333333333336</v>
      </c>
      <c r="P6" s="11">
        <f>[2]Julho!$E$19</f>
        <v>79.625</v>
      </c>
      <c r="Q6" s="11">
        <f>[2]Julho!$E$20</f>
        <v>73.875</v>
      </c>
      <c r="R6" s="11">
        <f>[2]Julho!$E$21</f>
        <v>70.208333333333329</v>
      </c>
      <c r="S6" s="11">
        <f>[2]Julho!$E$22</f>
        <v>71.708333333333329</v>
      </c>
      <c r="T6" s="11">
        <f>[2]Julho!$E$23</f>
        <v>74.5</v>
      </c>
      <c r="U6" s="11">
        <f>[2]Julho!$E$24</f>
        <v>70.791666666666671</v>
      </c>
      <c r="V6" s="11">
        <f>[2]Julho!$E$25</f>
        <v>55.541666666666664</v>
      </c>
      <c r="W6" s="11">
        <f>[2]Julho!$E$26</f>
        <v>56.416666666666664</v>
      </c>
      <c r="X6" s="11">
        <f>[2]Julho!$E$27</f>
        <v>56.125</v>
      </c>
      <c r="Y6" s="11">
        <f>[2]Julho!$E$28</f>
        <v>86.041666666666671</v>
      </c>
      <c r="Z6" s="11">
        <f>[2]Julho!$E$29</f>
        <v>84.75</v>
      </c>
      <c r="AA6" s="11">
        <f>[2]Julho!$E$30</f>
        <v>85.875</v>
      </c>
      <c r="AB6" s="11">
        <f>[2]Julho!$E$31</f>
        <v>74.166666666666671</v>
      </c>
      <c r="AC6" s="11">
        <f>[2]Julho!$E$32</f>
        <v>74.416666666666671</v>
      </c>
      <c r="AD6" s="11">
        <f>[2]Julho!$E$33</f>
        <v>61.5</v>
      </c>
      <c r="AE6" s="11">
        <f>[2]Julho!$E$34</f>
        <v>53.708333333333336</v>
      </c>
      <c r="AF6" s="108">
        <f>[2]Julho!$E$35</f>
        <v>58.625</v>
      </c>
      <c r="AG6" s="110">
        <f t="shared" si="1"/>
        <v>67.432795698924735</v>
      </c>
    </row>
    <row r="7" spans="1:37" x14ac:dyDescent="0.2">
      <c r="A7" s="53" t="s">
        <v>104</v>
      </c>
      <c r="B7" s="11">
        <f>[3]Julho!$E$5</f>
        <v>59.882352941176471</v>
      </c>
      <c r="C7" s="11">
        <f>[3]Julho!$E$6</f>
        <v>85.1875</v>
      </c>
      <c r="D7" s="11">
        <f>[3]Julho!$E$7</f>
        <v>80.058823529411768</v>
      </c>
      <c r="E7" s="11">
        <f>[3]Julho!$E$8</f>
        <v>94.642857142857139</v>
      </c>
      <c r="F7" s="11">
        <f>[3]Julho!$E$9</f>
        <v>46</v>
      </c>
      <c r="G7" s="11">
        <f>[3]Julho!$E$10</f>
        <v>45.529411764705884</v>
      </c>
      <c r="H7" s="11">
        <f>[3]Julho!$E$11</f>
        <v>50.117647058823529</v>
      </c>
      <c r="I7" s="11">
        <f>[3]Julho!$E$12</f>
        <v>55.5</v>
      </c>
      <c r="J7" s="11">
        <f>[3]Julho!$E$13</f>
        <v>51.5625</v>
      </c>
      <c r="K7" s="11">
        <f>[3]Julho!$E$14</f>
        <v>49.8125</v>
      </c>
      <c r="L7" s="11">
        <f>[3]Julho!$E$15</f>
        <v>48.1875</v>
      </c>
      <c r="M7" s="11">
        <f>[3]Julho!$E$16</f>
        <v>43.6875</v>
      </c>
      <c r="N7" s="11">
        <f>[3]Julho!$E$17</f>
        <v>45.5625</v>
      </c>
      <c r="O7" s="11">
        <f>[3]Julho!$E$18</f>
        <v>46.875</v>
      </c>
      <c r="P7" s="11">
        <f>[3]Julho!$E$19</f>
        <v>70.1875</v>
      </c>
      <c r="Q7" s="11">
        <f>[3]Julho!$E$20</f>
        <v>60.466666666666669</v>
      </c>
      <c r="R7" s="11">
        <f>[3]Julho!$E$21</f>
        <v>49.8</v>
      </c>
      <c r="S7" s="11">
        <f>[3]Julho!$E$22</f>
        <v>57.6875</v>
      </c>
      <c r="T7" s="11">
        <f>[3]Julho!$E$23</f>
        <v>58.125</v>
      </c>
      <c r="U7" s="11">
        <f>[3]Julho!$E$24</f>
        <v>53.625</v>
      </c>
      <c r="V7" s="11">
        <f>[3]Julho!$E$25</f>
        <v>47.5625</v>
      </c>
      <c r="W7" s="11">
        <f>[3]Julho!$E$26</f>
        <v>51.6</v>
      </c>
      <c r="X7" s="11">
        <f>[3]Julho!$E$27</f>
        <v>46.375</v>
      </c>
      <c r="Y7" s="11">
        <f>[3]Julho!$E$28</f>
        <v>51.25</v>
      </c>
      <c r="Z7" s="11">
        <f>[3]Julho!$E$29</f>
        <v>72.13333333333334</v>
      </c>
      <c r="AA7" s="11">
        <f>[3]Julho!$E$30</f>
        <v>69.333333333333329</v>
      </c>
      <c r="AB7" s="11">
        <f>[3]Julho!$E$31</f>
        <v>65</v>
      </c>
      <c r="AC7" s="11">
        <f>[3]Julho!$E$32</f>
        <v>59</v>
      </c>
      <c r="AD7" s="11">
        <f>[3]Julho!$E$33</f>
        <v>47.4375</v>
      </c>
      <c r="AE7" s="11">
        <f>[3]Julho!$E$34</f>
        <v>47.375</v>
      </c>
      <c r="AF7" s="108">
        <f>[3]Julho!$E$35</f>
        <v>47.4375</v>
      </c>
      <c r="AG7" s="110">
        <f t="shared" si="1"/>
        <v>56.677481476461544</v>
      </c>
    </row>
    <row r="8" spans="1:37" x14ac:dyDescent="0.2">
      <c r="A8" s="53" t="s">
        <v>1</v>
      </c>
      <c r="B8" s="11">
        <f>[4]Julho!$E$5</f>
        <v>74.791666666666671</v>
      </c>
      <c r="C8" s="11">
        <f>[4]Julho!$E$6</f>
        <v>91.454545454545453</v>
      </c>
      <c r="D8" s="11" t="str">
        <f>[4]Julho!$E$7</f>
        <v>*</v>
      </c>
      <c r="E8" s="11" t="str">
        <f>[4]Julho!$E$8</f>
        <v>*</v>
      </c>
      <c r="F8" s="11" t="str">
        <f>[4]Julho!$E$9</f>
        <v>*</v>
      </c>
      <c r="G8" s="11">
        <f>[4]Julho!$E$10</f>
        <v>38.833333333333336</v>
      </c>
      <c r="H8" s="11">
        <f>[4]Julho!$E$11</f>
        <v>59.666666666666664</v>
      </c>
      <c r="I8" s="11">
        <f>[4]Julho!$E$12</f>
        <v>58.416666666666664</v>
      </c>
      <c r="J8" s="11">
        <f>[4]Julho!$E$13</f>
        <v>63.583333333333336</v>
      </c>
      <c r="K8" s="11">
        <f>[4]Julho!$E$14</f>
        <v>68.458333333333329</v>
      </c>
      <c r="L8" s="11">
        <f>[4]Julho!$E$15</f>
        <v>63.5</v>
      </c>
      <c r="M8" s="11">
        <f>[4]Julho!$E$16</f>
        <v>61.5</v>
      </c>
      <c r="N8" s="11">
        <f>[4]Julho!$E$17</f>
        <v>56.086956521739133</v>
      </c>
      <c r="O8" s="11" t="str">
        <f>[4]Julho!$E$18</f>
        <v>*</v>
      </c>
      <c r="P8" s="11" t="str">
        <f>[4]Julho!$E$19</f>
        <v>*</v>
      </c>
      <c r="Q8" s="11" t="str">
        <f>[4]Julho!$E$20</f>
        <v>*</v>
      </c>
      <c r="R8" s="11" t="str">
        <f>[4]Julho!$E$21</f>
        <v>*</v>
      </c>
      <c r="S8" s="11" t="str">
        <f>[4]Julho!$E$22</f>
        <v>*</v>
      </c>
      <c r="T8" s="11" t="str">
        <f>[4]Julho!$E$23</f>
        <v>*</v>
      </c>
      <c r="U8" s="11" t="str">
        <f>[4]Julho!$E$24</f>
        <v>*</v>
      </c>
      <c r="V8" s="11" t="str">
        <f>[4]Julho!$E$25</f>
        <v>*</v>
      </c>
      <c r="W8" s="11">
        <f>[4]Julho!$E$26</f>
        <v>40.166666666666664</v>
      </c>
      <c r="X8" s="11">
        <f>[4]Julho!$E$27</f>
        <v>59.125</v>
      </c>
      <c r="Y8" s="11">
        <f>[4]Julho!$E$28</f>
        <v>80.125</v>
      </c>
      <c r="Z8" s="11">
        <f>[4]Julho!$E$29</f>
        <v>80.708333333333329</v>
      </c>
      <c r="AA8" s="11">
        <f>[4]Julho!$E$30</f>
        <v>74.75</v>
      </c>
      <c r="AB8" s="11">
        <f>[4]Julho!$E$31</f>
        <v>69.625</v>
      </c>
      <c r="AC8" s="11">
        <f>[4]Julho!$E$32</f>
        <v>60.458333333333336</v>
      </c>
      <c r="AD8" s="11">
        <f>[4]Julho!$E$33</f>
        <v>60.833333333333336</v>
      </c>
      <c r="AE8" s="11">
        <f>[4]Julho!$E$34</f>
        <v>61.5</v>
      </c>
      <c r="AF8" s="108">
        <f>[4]Julho!$E$35</f>
        <v>61.041666666666664</v>
      </c>
      <c r="AG8" s="110">
        <f t="shared" ref="AG8" si="2">AVERAGE(B8:AF8)</f>
        <v>64.231241765480888</v>
      </c>
    </row>
    <row r="9" spans="1:37" x14ac:dyDescent="0.2">
      <c r="A9" s="53" t="s">
        <v>167</v>
      </c>
      <c r="B9" s="11">
        <f>[5]Julho!$E$5</f>
        <v>87.208333333333329</v>
      </c>
      <c r="C9" s="11">
        <f>[5]Julho!$E$6</f>
        <v>90.083333333333329</v>
      </c>
      <c r="D9" s="11">
        <f>[5]Julho!$E$7</f>
        <v>88.333333333333329</v>
      </c>
      <c r="E9" s="11">
        <f>[5]Julho!$E$8</f>
        <v>88.125</v>
      </c>
      <c r="F9" s="11">
        <f>[5]Julho!$E$9</f>
        <v>56.375</v>
      </c>
      <c r="G9" s="11">
        <f>[5]Julho!$E$10</f>
        <v>52.291666666666664</v>
      </c>
      <c r="H9" s="11">
        <f>[5]Julho!$E$11</f>
        <v>52.416666666666664</v>
      </c>
      <c r="I9" s="11">
        <f>[5]Julho!$E$12</f>
        <v>53.583333333333336</v>
      </c>
      <c r="J9" s="11">
        <f>[5]Julho!$E$13</f>
        <v>53.125</v>
      </c>
      <c r="K9" s="11">
        <f>[5]Julho!$E$14</f>
        <v>53.041666666666664</v>
      </c>
      <c r="L9" s="11">
        <f>[5]Julho!$E$15</f>
        <v>48.083333333333336</v>
      </c>
      <c r="M9" s="11">
        <f>[5]Julho!$E$16</f>
        <v>49.5</v>
      </c>
      <c r="N9" s="11">
        <f>[5]Julho!$E$17</f>
        <v>46.916666666666664</v>
      </c>
      <c r="O9" s="11">
        <f>[5]Julho!$E$18</f>
        <v>40.291666666666664</v>
      </c>
      <c r="P9" s="11">
        <f>[5]Julho!$E$19</f>
        <v>78.791666666666671</v>
      </c>
      <c r="Q9" s="11">
        <f>[5]Julho!$E$20</f>
        <v>73.375</v>
      </c>
      <c r="R9" s="11">
        <f>[5]Julho!$E$21</f>
        <v>58.6</v>
      </c>
      <c r="S9" s="11">
        <f>[5]Julho!$E$22</f>
        <v>66.916666666666671</v>
      </c>
      <c r="T9" s="11">
        <f>[5]Julho!$E$23</f>
        <v>72.583333333333329</v>
      </c>
      <c r="U9" s="11">
        <f>[5]Julho!$E$24</f>
        <v>66.583333333333329</v>
      </c>
      <c r="V9" s="11">
        <f>[5]Julho!$E$25</f>
        <v>58.541666666666664</v>
      </c>
      <c r="W9" s="11">
        <f>[5]Julho!$E$26</f>
        <v>51</v>
      </c>
      <c r="X9" s="11">
        <f>[5]Julho!$E$27</f>
        <v>56.375</v>
      </c>
      <c r="Y9" s="11">
        <f>[5]Julho!$E$28</f>
        <v>96.541666666666671</v>
      </c>
      <c r="Z9" s="11">
        <f>[5]Julho!$E$29</f>
        <v>98.875</v>
      </c>
      <c r="AA9" s="11">
        <f>[5]Julho!$E$30</f>
        <v>97.166666666666671</v>
      </c>
      <c r="AB9" s="11">
        <f>[5]Julho!$E$31</f>
        <v>87.916666666666671</v>
      </c>
      <c r="AC9" s="11">
        <f>[5]Julho!$E$32</f>
        <v>74.25</v>
      </c>
      <c r="AD9" s="11">
        <f>[5]Julho!$E$33</f>
        <v>57.166666666666664</v>
      </c>
      <c r="AE9" s="11">
        <f>[5]Julho!$E$34</f>
        <v>46.958333333333336</v>
      </c>
      <c r="AF9" s="108">
        <f>[5]Julho!$E$35</f>
        <v>50.125</v>
      </c>
      <c r="AG9" s="110">
        <f t="shared" si="1"/>
        <v>66.165860215053769</v>
      </c>
    </row>
    <row r="10" spans="1:37" x14ac:dyDescent="0.2">
      <c r="A10" s="53" t="s">
        <v>111</v>
      </c>
      <c r="B10" s="11" t="str">
        <f>[6]Julho!$E$5</f>
        <v>*</v>
      </c>
      <c r="C10" s="11" t="str">
        <f>[6]Julho!$E$6</f>
        <v>*</v>
      </c>
      <c r="D10" s="11" t="str">
        <f>[6]Julho!$E$7</f>
        <v>*</v>
      </c>
      <c r="E10" s="11" t="str">
        <f>[6]Julho!$E$8</f>
        <v>*</v>
      </c>
      <c r="F10" s="11" t="str">
        <f>[6]Julho!$E$9</f>
        <v>*</v>
      </c>
      <c r="G10" s="11" t="str">
        <f>[6]Julho!$E$10</f>
        <v>*</v>
      </c>
      <c r="H10" s="11" t="str">
        <f>[6]Julho!$E$11</f>
        <v>*</v>
      </c>
      <c r="I10" s="11" t="str">
        <f>[6]Julho!$E$12</f>
        <v>*</v>
      </c>
      <c r="J10" s="11" t="str">
        <f>[6]Julho!$E$13</f>
        <v>*</v>
      </c>
      <c r="K10" s="11" t="str">
        <f>[6]Julho!$E$14</f>
        <v>*</v>
      </c>
      <c r="L10" s="11" t="str">
        <f>[6]Julho!$E$15</f>
        <v>*</v>
      </c>
      <c r="M10" s="11" t="str">
        <f>[6]Julho!$E$16</f>
        <v>*</v>
      </c>
      <c r="N10" s="11" t="str">
        <f>[6]Julho!$E$17</f>
        <v>*</v>
      </c>
      <c r="O10" s="11" t="str">
        <f>[6]Julho!$E$18</f>
        <v>*</v>
      </c>
      <c r="P10" s="11" t="str">
        <f>[6]Julho!$E$19</f>
        <v>*</v>
      </c>
      <c r="Q10" s="11" t="str">
        <f>[6]Julho!$E$20</f>
        <v>*</v>
      </c>
      <c r="R10" s="11" t="str">
        <f>[6]Julho!$E$21</f>
        <v>*</v>
      </c>
      <c r="S10" s="11" t="str">
        <f>[6]Julho!$E$22</f>
        <v>*</v>
      </c>
      <c r="T10" s="11" t="str">
        <f>[6]Julho!$E$23</f>
        <v>*</v>
      </c>
      <c r="U10" s="11" t="str">
        <f>[6]Julho!$E$24</f>
        <v>*</v>
      </c>
      <c r="V10" s="11" t="str">
        <f>[6]Julho!$E$25</f>
        <v>*</v>
      </c>
      <c r="W10" s="11" t="str">
        <f>[6]Julho!$E$26</f>
        <v>*</v>
      </c>
      <c r="X10" s="11" t="str">
        <f>[6]Julho!$E$27</f>
        <v>*</v>
      </c>
      <c r="Y10" s="11" t="str">
        <f>[6]Julho!$E$28</f>
        <v>*</v>
      </c>
      <c r="Z10" s="11" t="str">
        <f>[6]Julho!$E$29</f>
        <v>*</v>
      </c>
      <c r="AA10" s="11" t="str">
        <f>[6]Julho!$E$30</f>
        <v>*</v>
      </c>
      <c r="AB10" s="11" t="str">
        <f>[6]Julho!$E$31</f>
        <v>*</v>
      </c>
      <c r="AC10" s="11" t="str">
        <f>[6]Julho!$E$32</f>
        <v>*</v>
      </c>
      <c r="AD10" s="11" t="str">
        <f>[6]Julho!$E$33</f>
        <v>*</v>
      </c>
      <c r="AE10" s="11" t="str">
        <f>[6]Julho!$E$34</f>
        <v>*</v>
      </c>
      <c r="AF10" s="108" t="str">
        <f>[6]Julho!$E$35</f>
        <v>*</v>
      </c>
      <c r="AG10" s="110" t="s">
        <v>224</v>
      </c>
    </row>
    <row r="11" spans="1:37" x14ac:dyDescent="0.2">
      <c r="A11" s="53" t="s">
        <v>64</v>
      </c>
      <c r="B11" s="11">
        <f>[7]Julho!$E$5</f>
        <v>50.083333333333336</v>
      </c>
      <c r="C11" s="11">
        <f>[7]Julho!$E$6</f>
        <v>64.25</v>
      </c>
      <c r="D11" s="11">
        <f>[7]Julho!$E$7</f>
        <v>66.86363636363636</v>
      </c>
      <c r="E11" s="11">
        <f>[7]Julho!$E$8</f>
        <v>99</v>
      </c>
      <c r="F11" s="11">
        <f>[7]Julho!$E$9</f>
        <v>55.230769230769234</v>
      </c>
      <c r="G11" s="11">
        <f>[7]Julho!$E$10</f>
        <v>54.375</v>
      </c>
      <c r="H11" s="11">
        <f>[7]Julho!$E$11</f>
        <v>57.041666666666664</v>
      </c>
      <c r="I11" s="11">
        <f>[7]Julho!$E$12</f>
        <v>64</v>
      </c>
      <c r="J11" s="11">
        <f>[7]Julho!$E$13</f>
        <v>62.583333333333336</v>
      </c>
      <c r="K11" s="11">
        <f>[7]Julho!$E$14</f>
        <v>58</v>
      </c>
      <c r="L11" s="11">
        <f>[7]Julho!$E$15</f>
        <v>52.625</v>
      </c>
      <c r="M11" s="11">
        <f>[7]Julho!$E$16</f>
        <v>49.041666666666664</v>
      </c>
      <c r="N11" s="11">
        <f>[7]Julho!$E$17</f>
        <v>49</v>
      </c>
      <c r="O11" s="11">
        <f>[7]Julho!$E$18</f>
        <v>50.458333333333336</v>
      </c>
      <c r="P11" s="11">
        <f>[7]Julho!$E$19</f>
        <v>56</v>
      </c>
      <c r="Q11" s="11">
        <f>[7]Julho!$E$20</f>
        <v>57.92307692307692</v>
      </c>
      <c r="R11" s="11">
        <f>[7]Julho!$E$21</f>
        <v>57.708333333333336</v>
      </c>
      <c r="S11" s="11">
        <f>[7]Julho!$E$22</f>
        <v>70</v>
      </c>
      <c r="T11" s="11">
        <f>[7]Julho!$E$23</f>
        <v>61.333333333333336</v>
      </c>
      <c r="U11" s="11">
        <f>[7]Julho!$E$24</f>
        <v>54.958333333333336</v>
      </c>
      <c r="V11" s="11">
        <f>[7]Julho!$E$25</f>
        <v>52.291666666666664</v>
      </c>
      <c r="W11" s="11">
        <f>[7]Julho!$E$26</f>
        <v>53.375</v>
      </c>
      <c r="X11" s="11">
        <f>[7]Julho!$E$27</f>
        <v>53.208333333333336</v>
      </c>
      <c r="Y11" s="11">
        <f>[7]Julho!$E$28</f>
        <v>51.833333333333336</v>
      </c>
      <c r="Z11" s="11">
        <f>[7]Julho!$E$29</f>
        <v>64.315789473684205</v>
      </c>
      <c r="AA11" s="11">
        <f>[7]Julho!$E$30</f>
        <v>68.555555555555557</v>
      </c>
      <c r="AB11" s="11">
        <f>[7]Julho!$E$31</f>
        <v>68</v>
      </c>
      <c r="AC11" s="11">
        <f>[7]Julho!$E$32</f>
        <v>61.291666666666664</v>
      </c>
      <c r="AD11" s="11">
        <f>[7]Julho!$E$33</f>
        <v>53.625</v>
      </c>
      <c r="AE11" s="11">
        <f>[7]Julho!$E$34</f>
        <v>48.041666666666664</v>
      </c>
      <c r="AF11" s="108">
        <f>[7]Julho!$E$35</f>
        <v>52.833333333333336</v>
      </c>
      <c r="AG11" s="110">
        <f t="shared" ref="AG11:AG12" si="3">AVERAGE(B11:AF11)</f>
        <v>58.640230996130825</v>
      </c>
    </row>
    <row r="12" spans="1:37" x14ac:dyDescent="0.2">
      <c r="A12" s="53" t="s">
        <v>41</v>
      </c>
      <c r="B12" s="11">
        <f>[8]Julho!$E$5</f>
        <v>88.642857142857139</v>
      </c>
      <c r="C12" s="11">
        <f>[8]Julho!$E$6</f>
        <v>71.3</v>
      </c>
      <c r="D12" s="11">
        <f>[8]Julho!$E$7</f>
        <v>88.15384615384616</v>
      </c>
      <c r="E12" s="11">
        <f>[8]Julho!$E$8</f>
        <v>98</v>
      </c>
      <c r="F12" s="11">
        <f>[8]Julho!$E$9</f>
        <v>63.090909090909093</v>
      </c>
      <c r="G12" s="11">
        <f>[8]Julho!$E$10</f>
        <v>64.166666666666671</v>
      </c>
      <c r="H12" s="11">
        <f>[8]Julho!$E$11</f>
        <v>64.722222222222229</v>
      </c>
      <c r="I12" s="11">
        <f>[8]Julho!$E$12</f>
        <v>71</v>
      </c>
      <c r="J12" s="11">
        <f>[8]Julho!$E$13</f>
        <v>60.083333333333336</v>
      </c>
      <c r="K12" s="11">
        <f>[8]Julho!$E$14</f>
        <v>66.55</v>
      </c>
      <c r="L12" s="11">
        <f>[8]Julho!$E$15</f>
        <v>65</v>
      </c>
      <c r="M12" s="11">
        <f>[8]Julho!$E$16</f>
        <v>61.833333333333336</v>
      </c>
      <c r="N12" s="11">
        <f>[8]Julho!$E$17</f>
        <v>56.083333333333336</v>
      </c>
      <c r="O12" s="11">
        <f>[8]Julho!$E$18</f>
        <v>70.541666666666671</v>
      </c>
      <c r="P12" s="11">
        <f>[8]Julho!$E$19</f>
        <v>88.428571428571431</v>
      </c>
      <c r="Q12" s="11">
        <f>[8]Julho!$E$20</f>
        <v>53.3</v>
      </c>
      <c r="R12" s="11">
        <f>[8]Julho!$E$21</f>
        <v>62.769230769230766</v>
      </c>
      <c r="S12" s="11">
        <f>[8]Julho!$E$22</f>
        <v>61.875</v>
      </c>
      <c r="T12" s="11">
        <f>[8]Julho!$E$23</f>
        <v>83.272727272727266</v>
      </c>
      <c r="U12" s="11">
        <f>[8]Julho!$E$24</f>
        <v>60</v>
      </c>
      <c r="V12" s="11">
        <f>[8]Julho!$E$25</f>
        <v>62.958333333333336</v>
      </c>
      <c r="W12" s="11">
        <f>[8]Julho!$E$26</f>
        <v>48.458333333333336</v>
      </c>
      <c r="X12" s="11">
        <f>[8]Julho!$E$27</f>
        <v>59.875</v>
      </c>
      <c r="Y12" s="11">
        <f>[8]Julho!$E$28</f>
        <v>86.13333333333334</v>
      </c>
      <c r="Z12" s="11">
        <f>[8]Julho!$E$29</f>
        <v>87.263157894736835</v>
      </c>
      <c r="AA12" s="11">
        <f>[8]Julho!$E$30</f>
        <v>85.916666666666671</v>
      </c>
      <c r="AB12" s="11">
        <f>[8]Julho!$E$31</f>
        <v>80.083333333333329</v>
      </c>
      <c r="AC12" s="11">
        <f>[8]Julho!$E$32</f>
        <v>74</v>
      </c>
      <c r="AD12" s="11">
        <f>[8]Julho!$E$33</f>
        <v>52.384615384615387</v>
      </c>
      <c r="AE12" s="11">
        <f>[8]Julho!$E$34</f>
        <v>66.625</v>
      </c>
      <c r="AF12" s="108">
        <f>[8]Julho!$E$35</f>
        <v>51.285714285714285</v>
      </c>
      <c r="AG12" s="110">
        <f t="shared" si="3"/>
        <v>69.477328547702072</v>
      </c>
    </row>
    <row r="13" spans="1:37" x14ac:dyDescent="0.2">
      <c r="A13" s="53" t="s">
        <v>114</v>
      </c>
      <c r="B13" s="11" t="str">
        <f>[9]Julho!$E$5</f>
        <v>*</v>
      </c>
      <c r="C13" s="11" t="str">
        <f>[9]Julho!$E$6</f>
        <v>*</v>
      </c>
      <c r="D13" s="11" t="str">
        <f>[9]Julho!$E$7</f>
        <v>*</v>
      </c>
      <c r="E13" s="11" t="str">
        <f>[9]Julho!$E$8</f>
        <v>*</v>
      </c>
      <c r="F13" s="11" t="str">
        <f>[9]Julho!$E$9</f>
        <v>*</v>
      </c>
      <c r="G13" s="11" t="str">
        <f>[9]Julho!$E$10</f>
        <v>*</v>
      </c>
      <c r="H13" s="11" t="str">
        <f>[9]Julho!$E$11</f>
        <v>*</v>
      </c>
      <c r="I13" s="11" t="str">
        <f>[9]Julho!$E$12</f>
        <v>*</v>
      </c>
      <c r="J13" s="11" t="str">
        <f>[9]Julho!$E$13</f>
        <v>*</v>
      </c>
      <c r="K13" s="11" t="str">
        <f>[9]Julho!$E$14</f>
        <v>*</v>
      </c>
      <c r="L13" s="11" t="str">
        <f>[9]Julho!$E$15</f>
        <v>*</v>
      </c>
      <c r="M13" s="11" t="str">
        <f>[9]Julho!$E$16</f>
        <v>*</v>
      </c>
      <c r="N13" s="11" t="str">
        <f>[9]Julho!$E$17</f>
        <v>*</v>
      </c>
      <c r="O13" s="11" t="str">
        <f>[9]Julho!$E$18</f>
        <v>*</v>
      </c>
      <c r="P13" s="11" t="str">
        <f>[9]Julho!$E$19</f>
        <v>*</v>
      </c>
      <c r="Q13" s="11" t="str">
        <f>[9]Julho!$E$20</f>
        <v>*</v>
      </c>
      <c r="R13" s="11" t="str">
        <f>[9]Julho!$E$21</f>
        <v>*</v>
      </c>
      <c r="S13" s="11" t="str">
        <f>[9]Julho!$E$22</f>
        <v>*</v>
      </c>
      <c r="T13" s="11" t="str">
        <f>[9]Julho!$E$23</f>
        <v>*</v>
      </c>
      <c r="U13" s="11" t="str">
        <f>[9]Julho!$E$24</f>
        <v>*</v>
      </c>
      <c r="V13" s="11" t="str">
        <f>[9]Julho!$E$25</f>
        <v>*</v>
      </c>
      <c r="W13" s="11" t="str">
        <f>[9]Julho!$E$26</f>
        <v>*</v>
      </c>
      <c r="X13" s="11" t="str">
        <f>[9]Julho!$E$27</f>
        <v>*</v>
      </c>
      <c r="Y13" s="11" t="str">
        <f>[9]Julho!$E$28</f>
        <v>*</v>
      </c>
      <c r="Z13" s="11" t="str">
        <f>[9]Julho!$E$29</f>
        <v>*</v>
      </c>
      <c r="AA13" s="11" t="str">
        <f>[9]Julho!$E$30</f>
        <v>*</v>
      </c>
      <c r="AB13" s="11" t="str">
        <f>[9]Julho!$E$31</f>
        <v>*</v>
      </c>
      <c r="AC13" s="11" t="str">
        <f>[9]Julho!$E$32</f>
        <v>*</v>
      </c>
      <c r="AD13" s="11" t="str">
        <f>[9]Julho!$E$33</f>
        <v>*</v>
      </c>
      <c r="AE13" s="11" t="str">
        <f>[9]Julho!$E$34</f>
        <v>*</v>
      </c>
      <c r="AF13" s="108" t="str">
        <f>[9]Julho!$E$35</f>
        <v>*</v>
      </c>
      <c r="AG13" s="109" t="s">
        <v>224</v>
      </c>
    </row>
    <row r="14" spans="1:37" x14ac:dyDescent="0.2">
      <c r="A14" s="53" t="s">
        <v>118</v>
      </c>
      <c r="B14" s="11">
        <f>[10]Julho!$E$5</f>
        <v>60.791666666666664</v>
      </c>
      <c r="C14" s="11">
        <f>[10]Julho!$E$6</f>
        <v>64.916666666666671</v>
      </c>
      <c r="D14" s="11">
        <f>[10]Julho!$E$7</f>
        <v>60.625</v>
      </c>
      <c r="E14" s="11">
        <f>[10]Julho!$E$8</f>
        <v>94.458333333333329</v>
      </c>
      <c r="F14" s="11">
        <f>[10]Julho!$E$9</f>
        <v>77.958333333333329</v>
      </c>
      <c r="G14" s="11">
        <f>[10]Julho!$E$10</f>
        <v>58.125</v>
      </c>
      <c r="H14" s="11">
        <f>[10]Julho!$E$11</f>
        <v>63.458333333333336</v>
      </c>
      <c r="I14" s="11">
        <f>[10]Julho!$E$12</f>
        <v>66.083333333333329</v>
      </c>
      <c r="J14" s="11">
        <f>[10]Julho!$E$13</f>
        <v>61.958333333333336</v>
      </c>
      <c r="K14" s="11">
        <f>[10]Julho!$E$14</f>
        <v>63</v>
      </c>
      <c r="L14" s="11">
        <f>[10]Julho!$E$15</f>
        <v>57.25</v>
      </c>
      <c r="M14" s="11">
        <f>[10]Julho!$E$16</f>
        <v>54.227272727272727</v>
      </c>
      <c r="N14" s="11">
        <f>[10]Julho!$E$17</f>
        <v>56.952380952380949</v>
      </c>
      <c r="O14" s="11">
        <f>[10]Julho!$E$18</f>
        <v>57.863636363636367</v>
      </c>
      <c r="P14" s="11">
        <f>[10]Julho!$E$19</f>
        <v>58.238095238095241</v>
      </c>
      <c r="Q14" s="11">
        <f>[10]Julho!$E$20</f>
        <v>76.7</v>
      </c>
      <c r="R14" s="11">
        <f>[10]Julho!$E$21</f>
        <v>44.8</v>
      </c>
      <c r="S14" s="11">
        <f>[10]Julho!$E$22</f>
        <v>68.238095238095241</v>
      </c>
      <c r="T14" s="11">
        <f>[10]Julho!$E$23</f>
        <v>60.684210526315788</v>
      </c>
      <c r="U14" s="11">
        <f>[10]Julho!$E$24</f>
        <v>55.684210526315788</v>
      </c>
      <c r="V14" s="11">
        <f>[10]Julho!$E$25</f>
        <v>54.631578947368418</v>
      </c>
      <c r="W14" s="11">
        <f>[10]Julho!$E$26</f>
        <v>56</v>
      </c>
      <c r="X14" s="11">
        <f>[10]Julho!$E$27</f>
        <v>52.833333333333336</v>
      </c>
      <c r="Y14" s="11">
        <f>[10]Julho!$E$28</f>
        <v>50.941176470588232</v>
      </c>
      <c r="Z14" s="11">
        <f>[10]Julho!$E$29</f>
        <v>64.588235294117652</v>
      </c>
      <c r="AA14" s="11">
        <f>[10]Julho!$E$30</f>
        <v>74.411764705882348</v>
      </c>
      <c r="AB14" s="11">
        <f>[10]Julho!$E$31</f>
        <v>67.647058823529406</v>
      </c>
      <c r="AC14" s="11">
        <f>[10]Julho!$E$32</f>
        <v>56.941176470588232</v>
      </c>
      <c r="AD14" s="11">
        <f>[10]Julho!$E$33</f>
        <v>52.235294117647058</v>
      </c>
      <c r="AE14" s="11">
        <f>[10]Julho!$E$34</f>
        <v>56</v>
      </c>
      <c r="AF14" s="108" t="str">
        <f>[10]Julho!$E$35</f>
        <v>*</v>
      </c>
      <c r="AG14" s="110">
        <f t="shared" ref="AG14:AG15" si="4">AVERAGE(B14:AF14)</f>
        <v>61.608083991172229</v>
      </c>
      <c r="AK14" t="s">
        <v>47</v>
      </c>
    </row>
    <row r="15" spans="1:37" x14ac:dyDescent="0.2">
      <c r="A15" s="53" t="s">
        <v>121</v>
      </c>
      <c r="B15" s="11">
        <f>[11]Julho!$E$5</f>
        <v>74.090909090909093</v>
      </c>
      <c r="C15" s="11">
        <f>[11]Julho!$E$6</f>
        <v>80</v>
      </c>
      <c r="D15" s="11">
        <f>[11]Julho!$E$7</f>
        <v>82.555555555555557</v>
      </c>
      <c r="E15" s="11">
        <f>[11]Julho!$E$8</f>
        <v>91.8</v>
      </c>
      <c r="F15" s="11">
        <f>[11]Julho!$E$9</f>
        <v>47.083333333333336</v>
      </c>
      <c r="G15" s="11">
        <f>[11]Julho!$E$10</f>
        <v>43.583333333333336</v>
      </c>
      <c r="H15" s="11">
        <f>[11]Julho!$E$11</f>
        <v>47.083333333333336</v>
      </c>
      <c r="I15" s="11">
        <f>[11]Julho!$E$12</f>
        <v>53</v>
      </c>
      <c r="J15" s="11">
        <f>[11]Julho!$E$13</f>
        <v>46.090909090909093</v>
      </c>
      <c r="K15" s="11">
        <f>[11]Julho!$E$14</f>
        <v>47.090909090909093</v>
      </c>
      <c r="L15" s="11">
        <f>[11]Julho!$E$15</f>
        <v>43</v>
      </c>
      <c r="M15" s="11">
        <f>[11]Julho!$E$16</f>
        <v>39.454545454545453</v>
      </c>
      <c r="N15" s="11">
        <f>[11]Julho!$E$17</f>
        <v>37.454545454545453</v>
      </c>
      <c r="O15" s="11">
        <f>[11]Julho!$E$18</f>
        <v>37.81818181818182</v>
      </c>
      <c r="P15" s="11">
        <f>[11]Julho!$E$19</f>
        <v>86.555555555555557</v>
      </c>
      <c r="Q15" s="11">
        <f>[11]Julho!$E$20</f>
        <v>54.545454545454547</v>
      </c>
      <c r="R15" s="11">
        <f>[11]Julho!$E$21</f>
        <v>52</v>
      </c>
      <c r="S15" s="11">
        <f>[11]Julho!$E$22</f>
        <v>61.727272727272727</v>
      </c>
      <c r="T15" s="11">
        <f>[11]Julho!$E$23</f>
        <v>60.363636363636367</v>
      </c>
      <c r="U15" s="11">
        <f>[11]Julho!$E$24</f>
        <v>50</v>
      </c>
      <c r="V15" s="11">
        <f>[11]Julho!$E$25</f>
        <v>44.727272727272727</v>
      </c>
      <c r="W15" s="11">
        <f>[11]Julho!$E$26</f>
        <v>49.636363636363633</v>
      </c>
      <c r="X15" s="11">
        <f>[11]Julho!$E$27</f>
        <v>41.636363636363633</v>
      </c>
      <c r="Y15" s="11">
        <f>[11]Julho!$E$28</f>
        <v>75.900000000000006</v>
      </c>
      <c r="Z15" s="11">
        <f>[11]Julho!$E$29</f>
        <v>67.400000000000006</v>
      </c>
      <c r="AA15" s="11">
        <f>[11]Julho!$E$30</f>
        <v>83.36363636363636</v>
      </c>
      <c r="AB15" s="11">
        <f>[11]Julho!$E$31</f>
        <v>58.909090909090907</v>
      </c>
      <c r="AC15" s="11">
        <f>[11]Julho!$E$32</f>
        <v>58.81818181818182</v>
      </c>
      <c r="AD15" s="11">
        <f>[11]Julho!$E$33</f>
        <v>46.090909090909093</v>
      </c>
      <c r="AE15" s="11">
        <f>[11]Julho!$E$34</f>
        <v>43.545454545454547</v>
      </c>
      <c r="AF15" s="108">
        <f>[11]Julho!$E$35</f>
        <v>43.090909090909093</v>
      </c>
      <c r="AG15" s="110">
        <f t="shared" si="4"/>
        <v>56.400505050505053</v>
      </c>
      <c r="AK15" t="s">
        <v>47</v>
      </c>
    </row>
    <row r="16" spans="1:37" x14ac:dyDescent="0.2">
      <c r="A16" s="53" t="s">
        <v>168</v>
      </c>
      <c r="B16" s="11" t="str">
        <f>[12]Julho!$E$5</f>
        <v>*</v>
      </c>
      <c r="C16" s="11" t="str">
        <f>[12]Julho!$E$6</f>
        <v>*</v>
      </c>
      <c r="D16" s="11" t="str">
        <f>[12]Julho!$E$7</f>
        <v>*</v>
      </c>
      <c r="E16" s="11" t="str">
        <f>[12]Julho!$E$8</f>
        <v>*</v>
      </c>
      <c r="F16" s="11" t="str">
        <f>[12]Julho!$E$9</f>
        <v>*</v>
      </c>
      <c r="G16" s="11" t="str">
        <f>[12]Julho!$E$10</f>
        <v>*</v>
      </c>
      <c r="H16" s="11" t="str">
        <f>[12]Julho!$E$11</f>
        <v>*</v>
      </c>
      <c r="I16" s="11" t="str">
        <f>[12]Julho!$E$12</f>
        <v>*</v>
      </c>
      <c r="J16" s="11" t="str">
        <f>[12]Julho!$E$13</f>
        <v>*</v>
      </c>
      <c r="K16" s="11" t="str">
        <f>[12]Julho!$E$14</f>
        <v>*</v>
      </c>
      <c r="L16" s="11" t="str">
        <f>[12]Julho!$E$15</f>
        <v>*</v>
      </c>
      <c r="M16" s="11" t="str">
        <f>[12]Julho!$E$16</f>
        <v>*</v>
      </c>
      <c r="N16" s="11" t="str">
        <f>[12]Julho!$E$17</f>
        <v>*</v>
      </c>
      <c r="O16" s="11" t="str">
        <f>[12]Julho!$E$18</f>
        <v>*</v>
      </c>
      <c r="P16" s="11" t="str">
        <f>[12]Julho!$E$19</f>
        <v>*</v>
      </c>
      <c r="Q16" s="11" t="str">
        <f>[12]Julho!$E$20</f>
        <v>*</v>
      </c>
      <c r="R16" s="11" t="str">
        <f>[12]Julho!$E$21</f>
        <v>*</v>
      </c>
      <c r="S16" s="11" t="str">
        <f>[12]Julho!$E$22</f>
        <v>*</v>
      </c>
      <c r="T16" s="11" t="str">
        <f>[12]Julho!$E$23</f>
        <v>*</v>
      </c>
      <c r="U16" s="11" t="str">
        <f>[12]Julho!$E$24</f>
        <v>*</v>
      </c>
      <c r="V16" s="11" t="str">
        <f>[12]Julho!$E$25</f>
        <v>*</v>
      </c>
      <c r="W16" s="11" t="str">
        <f>[12]Julho!$E$26</f>
        <v>*</v>
      </c>
      <c r="X16" s="11" t="str">
        <f>[12]Julho!$E$27</f>
        <v>*</v>
      </c>
      <c r="Y16" s="11" t="str">
        <f>[12]Julho!$E$28</f>
        <v>*</v>
      </c>
      <c r="Z16" s="11" t="str">
        <f>[12]Julho!$E$29</f>
        <v>*</v>
      </c>
      <c r="AA16" s="11" t="str">
        <f>[12]Julho!$E$30</f>
        <v>*</v>
      </c>
      <c r="AB16" s="11" t="str">
        <f>[12]Julho!$E$31</f>
        <v>*</v>
      </c>
      <c r="AC16" s="11" t="str">
        <f>[12]Julho!$E$32</f>
        <v>*</v>
      </c>
      <c r="AD16" s="11" t="str">
        <f>[12]Julho!$E$33</f>
        <v>*</v>
      </c>
      <c r="AE16" s="11" t="str">
        <f>[12]Julho!$E$34</f>
        <v>*</v>
      </c>
      <c r="AF16" s="108" t="str">
        <f>[12]Julho!$E$35</f>
        <v>*</v>
      </c>
      <c r="AG16" s="110" t="s">
        <v>224</v>
      </c>
    </row>
    <row r="17" spans="1:37" x14ac:dyDescent="0.2">
      <c r="A17" s="53" t="s">
        <v>2</v>
      </c>
      <c r="B17" s="11">
        <f>[13]Julho!$E$5</f>
        <v>60.166666666666664</v>
      </c>
      <c r="C17" s="11">
        <f>[13]Julho!$E$6</f>
        <v>75.958333333333329</v>
      </c>
      <c r="D17" s="11">
        <f>[13]Julho!$E$7</f>
        <v>68.583333333333329</v>
      </c>
      <c r="E17" s="11">
        <f>[13]Julho!$E$8</f>
        <v>97.458333333333329</v>
      </c>
      <c r="F17" s="11">
        <f>[13]Julho!$E$9</f>
        <v>75.166666666666671</v>
      </c>
      <c r="G17" s="11">
        <f>[13]Julho!$E$10</f>
        <v>45.473684210526315</v>
      </c>
      <c r="H17" s="11">
        <f>[13]Julho!$E$11</f>
        <v>40.789473684210527</v>
      </c>
      <c r="I17" s="11">
        <f>[13]Julho!$E$12</f>
        <v>44.125</v>
      </c>
      <c r="J17" s="11">
        <f>[13]Julho!$E$13</f>
        <v>44.791666666666664</v>
      </c>
      <c r="K17" s="11">
        <f>[13]Julho!$E$14</f>
        <v>49.375</v>
      </c>
      <c r="L17" s="11">
        <f>[13]Julho!$E$15</f>
        <v>45.25</v>
      </c>
      <c r="M17" s="11">
        <f>[13]Julho!$E$16</f>
        <v>36.875</v>
      </c>
      <c r="N17" s="11">
        <f>[13]Julho!$E$17</f>
        <v>48.166666666666664</v>
      </c>
      <c r="O17" s="11">
        <f>[13]Julho!$E$18</f>
        <v>46.125</v>
      </c>
      <c r="P17" s="11">
        <f>[13]Julho!$E$19</f>
        <v>50.375</v>
      </c>
      <c r="Q17" s="11">
        <f>[13]Julho!$E$20</f>
        <v>84.291666666666671</v>
      </c>
      <c r="R17" s="11">
        <f>[13]Julho!$E$21</f>
        <v>70.041666666666671</v>
      </c>
      <c r="S17" s="11">
        <f>[13]Julho!$E$22</f>
        <v>49.125</v>
      </c>
      <c r="T17" s="11">
        <f>[13]Julho!$E$23</f>
        <v>49.333333333333336</v>
      </c>
      <c r="U17" s="11">
        <f>[13]Julho!$E$24</f>
        <v>53.375</v>
      </c>
      <c r="V17" s="11">
        <f>[13]Julho!$E$25</f>
        <v>44.5</v>
      </c>
      <c r="W17" s="11">
        <f>[13]Julho!$E$26</f>
        <v>47.458333333333336</v>
      </c>
      <c r="X17" s="11">
        <f>[13]Julho!$E$27</f>
        <v>46.541666666666664</v>
      </c>
      <c r="Y17" s="11">
        <f>[13]Julho!$E$28</f>
        <v>54.125</v>
      </c>
      <c r="Z17" s="11">
        <f>[13]Julho!$E$29</f>
        <v>86.041666666666671</v>
      </c>
      <c r="AA17" s="11">
        <f>[13]Julho!$E$30</f>
        <v>83.333333333333329</v>
      </c>
      <c r="AB17" s="11">
        <f>[13]Julho!$E$31</f>
        <v>69.5</v>
      </c>
      <c r="AC17" s="11">
        <f>[13]Julho!$E$32</f>
        <v>56.583333333333336</v>
      </c>
      <c r="AD17" s="11">
        <f>[13]Julho!$E$33</f>
        <v>42.458333333333336</v>
      </c>
      <c r="AE17" s="11">
        <f>[13]Julho!$E$34</f>
        <v>43.833333333333336</v>
      </c>
      <c r="AF17" s="108">
        <f>[13]Julho!$E$35</f>
        <v>48.208333333333336</v>
      </c>
      <c r="AG17" s="110">
        <f t="shared" ref="AG17:AG23" si="5">AVERAGE(B17:AF17)</f>
        <v>56.691284663271063</v>
      </c>
      <c r="AI17" s="12" t="s">
        <v>47</v>
      </c>
    </row>
    <row r="18" spans="1:37" x14ac:dyDescent="0.2">
      <c r="A18" s="53" t="s">
        <v>3</v>
      </c>
      <c r="B18" s="11">
        <f>[14]Julho!$E$5</f>
        <v>61.166666666666664</v>
      </c>
      <c r="C18" s="11">
        <f>[14]Julho!$E$6</f>
        <v>58.75</v>
      </c>
      <c r="D18" s="11">
        <f>[14]Julho!$E$7</f>
        <v>52.625</v>
      </c>
      <c r="E18" s="11">
        <f>[14]Julho!$E$8</f>
        <v>70.708333333333329</v>
      </c>
      <c r="F18" s="11">
        <f>[14]Julho!$E$9</f>
        <v>83.75</v>
      </c>
      <c r="G18" s="11">
        <f>[14]Julho!$E$10</f>
        <v>45.708333333333336</v>
      </c>
      <c r="H18" s="11">
        <f>[14]Julho!$E$11</f>
        <v>53.875</v>
      </c>
      <c r="I18" s="11">
        <f>[14]Julho!$E$12</f>
        <v>58.166666666666664</v>
      </c>
      <c r="J18" s="11">
        <f>[14]Julho!$E$13</f>
        <v>54.541666666666664</v>
      </c>
      <c r="K18" s="11">
        <f>[14]Julho!$E$14</f>
        <v>53.083333333333336</v>
      </c>
      <c r="L18" s="11">
        <f>[14]Julho!$E$15</f>
        <v>50.125</v>
      </c>
      <c r="M18" s="11">
        <f>[14]Julho!$E$16</f>
        <v>50.958333333333336</v>
      </c>
      <c r="N18" s="11">
        <f>[14]Julho!$E$17</f>
        <v>54.416666666666664</v>
      </c>
      <c r="O18" s="11">
        <f>[14]Julho!$E$18</f>
        <v>52.833333333333336</v>
      </c>
      <c r="P18" s="11">
        <f>[14]Julho!$E$19</f>
        <v>52.416666666666664</v>
      </c>
      <c r="Q18" s="11">
        <f>[14]Julho!$E$20</f>
        <v>60.916666666666664</v>
      </c>
      <c r="R18" s="11">
        <f>[14]Julho!$E$21</f>
        <v>66.583333333333329</v>
      </c>
      <c r="S18" s="11">
        <f>[14]Julho!$E$22</f>
        <v>50.25</v>
      </c>
      <c r="T18" s="11">
        <f>[14]Julho!$E$23</f>
        <v>53.958333333333336</v>
      </c>
      <c r="U18" s="11">
        <f>[14]Julho!$E$24</f>
        <v>52.333333333333336</v>
      </c>
      <c r="V18" s="11">
        <f>[14]Julho!$E$25</f>
        <v>51</v>
      </c>
      <c r="W18" s="11">
        <f>[14]Julho!$E$26</f>
        <v>52.916666666666664</v>
      </c>
      <c r="X18" s="11">
        <f>[14]Julho!$E$27</f>
        <v>53.041666666666664</v>
      </c>
      <c r="Y18" s="11">
        <f>[14]Julho!$E$28</f>
        <v>54.458333333333336</v>
      </c>
      <c r="Z18" s="11">
        <f>[14]Julho!$E$29</f>
        <v>56.833333333333336</v>
      </c>
      <c r="AA18" s="11">
        <f>[14]Julho!$E$30</f>
        <v>54.041666666666664</v>
      </c>
      <c r="AB18" s="11">
        <f>[14]Julho!$E$31</f>
        <v>54.791666666666664</v>
      </c>
      <c r="AC18" s="11">
        <f>[14]Julho!$E$32</f>
        <v>50.083333333333336</v>
      </c>
      <c r="AD18" s="11">
        <f>[14]Julho!$E$33</f>
        <v>49.708333333333336</v>
      </c>
      <c r="AE18" s="11">
        <f>[14]Julho!$E$34</f>
        <v>47.666666666666664</v>
      </c>
      <c r="AF18" s="108">
        <f>[14]Julho!$E$35</f>
        <v>47.333333333333336</v>
      </c>
      <c r="AG18" s="110">
        <f t="shared" si="5"/>
        <v>55.130376344086017</v>
      </c>
      <c r="AH18" s="12" t="s">
        <v>47</v>
      </c>
      <c r="AI18" s="12" t="s">
        <v>47</v>
      </c>
    </row>
    <row r="19" spans="1:37" x14ac:dyDescent="0.2">
      <c r="A19" s="53" t="s">
        <v>4</v>
      </c>
      <c r="B19" s="11">
        <f>[15]Julho!$E$5</f>
        <v>50.041666666666664</v>
      </c>
      <c r="C19" s="11">
        <f>[15]Julho!$E$6</f>
        <v>48</v>
      </c>
      <c r="D19" s="11">
        <f>[15]Julho!$E$7</f>
        <v>49.75</v>
      </c>
      <c r="E19" s="11">
        <f>[15]Julho!$E$8</f>
        <v>63.458333333333336</v>
      </c>
      <c r="F19" s="11">
        <f>[15]Julho!$E$9</f>
        <v>79.666666666666671</v>
      </c>
      <c r="G19" s="11">
        <f>[15]Julho!$E$10</f>
        <v>58.375</v>
      </c>
      <c r="H19" s="11">
        <f>[15]Julho!$E$11</f>
        <v>44.333333333333336</v>
      </c>
      <c r="I19" s="11">
        <f>[15]Julho!$E$12</f>
        <v>44.375</v>
      </c>
      <c r="J19" s="11">
        <f>[15]Julho!$E$13</f>
        <v>39.833333333333336</v>
      </c>
      <c r="K19" s="11">
        <f>[15]Julho!$E$14</f>
        <v>40.916666666666664</v>
      </c>
      <c r="L19" s="11">
        <f>[15]Julho!$E$15</f>
        <v>38.916666666666664</v>
      </c>
      <c r="M19" s="11">
        <f>[15]Julho!$E$16</f>
        <v>36.708333333333336</v>
      </c>
      <c r="N19" s="11">
        <f>[15]Julho!$E$17</f>
        <v>40.875</v>
      </c>
      <c r="O19" s="11">
        <f>[15]Julho!$E$18</f>
        <v>42.291666666666664</v>
      </c>
      <c r="P19" s="11">
        <f>[15]Julho!$E$19</f>
        <v>43.833333333333336</v>
      </c>
      <c r="Q19" s="11">
        <f>[15]Julho!$E$20</f>
        <v>66.375</v>
      </c>
      <c r="R19" s="11">
        <f>[15]Julho!$E$21</f>
        <v>72.083333333333329</v>
      </c>
      <c r="S19" s="11">
        <f>[15]Julho!$E$22</f>
        <v>47.291666666666664</v>
      </c>
      <c r="T19" s="11">
        <f>[15]Julho!$E$23</f>
        <v>44.375</v>
      </c>
      <c r="U19" s="11">
        <f>[15]Julho!$E$24</f>
        <v>50.625</v>
      </c>
      <c r="V19" s="11">
        <f>[15]Julho!$E$25</f>
        <v>46.25</v>
      </c>
      <c r="W19" s="11">
        <f>[15]Julho!$E$26</f>
        <v>50.291666666666664</v>
      </c>
      <c r="X19" s="11">
        <f>[15]Julho!$E$27</f>
        <v>47.833333333333336</v>
      </c>
      <c r="Y19" s="11">
        <f>[15]Julho!$E$28</f>
        <v>44.75</v>
      </c>
      <c r="Z19" s="11">
        <f>[15]Julho!$E$29</f>
        <v>54.791666666666664</v>
      </c>
      <c r="AA19" s="11">
        <f>[15]Julho!$E$30</f>
        <v>58.625</v>
      </c>
      <c r="AB19" s="11">
        <f>[15]Julho!$E$31</f>
        <v>57.416666666666664</v>
      </c>
      <c r="AC19" s="11">
        <f>[15]Julho!$E$32</f>
        <v>49.625</v>
      </c>
      <c r="AD19" s="11">
        <f>[15]Julho!$E$33</f>
        <v>38.5</v>
      </c>
      <c r="AE19" s="11">
        <f>[15]Julho!$E$34</f>
        <v>38.416666666666664</v>
      </c>
      <c r="AF19" s="108">
        <f>[15]Julho!$E$35</f>
        <v>41.166666666666664</v>
      </c>
      <c r="AG19" s="110">
        <f t="shared" si="5"/>
        <v>49.348118279569903</v>
      </c>
      <c r="AI19" t="s">
        <v>47</v>
      </c>
    </row>
    <row r="20" spans="1:37" x14ac:dyDescent="0.2">
      <c r="A20" s="53" t="s">
        <v>5</v>
      </c>
      <c r="B20" s="11">
        <f>[16]Julho!$E$5</f>
        <v>72.041666666666671</v>
      </c>
      <c r="C20" s="11">
        <f>[16]Julho!$E$6</f>
        <v>82</v>
      </c>
      <c r="D20" s="11">
        <f>[16]Julho!$E$7</f>
        <v>83.541666666666671</v>
      </c>
      <c r="E20" s="11">
        <f>[16]Julho!$E$8</f>
        <v>85.416666666666671</v>
      </c>
      <c r="F20" s="11">
        <f>[16]Julho!$E$9</f>
        <v>72.083333333333329</v>
      </c>
      <c r="G20" s="11">
        <f>[16]Julho!$E$10</f>
        <v>41.416666666666664</v>
      </c>
      <c r="H20" s="11">
        <f>[16]Julho!$E$11</f>
        <v>39.208333333333336</v>
      </c>
      <c r="I20" s="11">
        <f>[16]Julho!$E$12</f>
        <v>49.416666666666664</v>
      </c>
      <c r="J20" s="11">
        <f>[16]Julho!$E$13</f>
        <v>47.083333333333336</v>
      </c>
      <c r="K20" s="11">
        <f>[16]Julho!$E$14</f>
        <v>48.541666666666664</v>
      </c>
      <c r="L20" s="11">
        <f>[16]Julho!$E$15</f>
        <v>51.416666666666664</v>
      </c>
      <c r="M20" s="11">
        <f>[16]Julho!$E$16</f>
        <v>53.208333333333336</v>
      </c>
      <c r="N20" s="11">
        <f>[16]Julho!$E$17</f>
        <v>48.25</v>
      </c>
      <c r="O20" s="11">
        <f>[16]Julho!$E$18</f>
        <v>46.958333333333336</v>
      </c>
      <c r="P20" s="11">
        <f>[16]Julho!$E$19</f>
        <v>60.541666666666664</v>
      </c>
      <c r="Q20" s="11">
        <f>[16]Julho!$E$20</f>
        <v>79.208333333333329</v>
      </c>
      <c r="R20" s="11">
        <f>[16]Julho!$E$21</f>
        <v>68.75</v>
      </c>
      <c r="S20" s="11">
        <f>[16]Julho!$E$22</f>
        <v>61.708333333333336</v>
      </c>
      <c r="T20" s="11">
        <f>[16]Julho!$E$23</f>
        <v>54.166666666666664</v>
      </c>
      <c r="U20" s="11">
        <f>[16]Julho!$E$24</f>
        <v>56.125</v>
      </c>
      <c r="V20" s="11">
        <f>[16]Julho!$E$25</f>
        <v>60.416666666666664</v>
      </c>
      <c r="W20" s="11">
        <f>[16]Julho!$E$26</f>
        <v>60.083333333333336</v>
      </c>
      <c r="X20" s="11">
        <f>[16]Julho!$E$27</f>
        <v>50.125</v>
      </c>
      <c r="Y20" s="11">
        <f>[16]Julho!$E$28</f>
        <v>58.041666666666664</v>
      </c>
      <c r="Z20" s="11">
        <f>[16]Julho!$E$29</f>
        <v>63.875</v>
      </c>
      <c r="AA20" s="11">
        <f>[16]Julho!$E$30</f>
        <v>65.833333333333329</v>
      </c>
      <c r="AB20" s="11">
        <f>[16]Julho!$E$31</f>
        <v>60.333333333333336</v>
      </c>
      <c r="AC20" s="11">
        <f>[16]Julho!$E$32</f>
        <v>57.083333333333336</v>
      </c>
      <c r="AD20" s="11">
        <f>[16]Julho!$E$33</f>
        <v>59.75</v>
      </c>
      <c r="AE20" s="11">
        <f>[16]Julho!$E$34</f>
        <v>49.791666666666664</v>
      </c>
      <c r="AF20" s="108">
        <f>[16]Julho!$E$35</f>
        <v>51.541666666666664</v>
      </c>
      <c r="AG20" s="110">
        <f t="shared" si="5"/>
        <v>59.288978494623663</v>
      </c>
      <c r="AH20" s="12" t="s">
        <v>47</v>
      </c>
    </row>
    <row r="21" spans="1:37" x14ac:dyDescent="0.2">
      <c r="A21" s="53" t="s">
        <v>43</v>
      </c>
      <c r="B21" s="11">
        <f>[17]Julho!$E$5</f>
        <v>53.541666666666664</v>
      </c>
      <c r="C21" s="11">
        <f>[17]Julho!$E$6</f>
        <v>53.25</v>
      </c>
      <c r="D21" s="11">
        <f>[17]Julho!$E$7</f>
        <v>54.5</v>
      </c>
      <c r="E21" s="11">
        <f>[17]Julho!$E$8</f>
        <v>65.375</v>
      </c>
      <c r="F21" s="11">
        <f>[17]Julho!$E$9</f>
        <v>86.583333333333329</v>
      </c>
      <c r="G21" s="11">
        <f>[17]Julho!$E$10</f>
        <v>50.041666666666664</v>
      </c>
      <c r="H21" s="11">
        <f>[17]Julho!$E$11</f>
        <v>41.166666666666664</v>
      </c>
      <c r="I21" s="11">
        <f>[17]Julho!$E$12</f>
        <v>40.75</v>
      </c>
      <c r="J21" s="11">
        <f>[17]Julho!$E$13</f>
        <v>45.208333333333336</v>
      </c>
      <c r="K21" s="11">
        <f>[17]Julho!$E$14</f>
        <v>42.041666666666664</v>
      </c>
      <c r="L21" s="11">
        <f>[17]Julho!$E$15</f>
        <v>42.416666666666664</v>
      </c>
      <c r="M21" s="11">
        <f>[17]Julho!$E$16</f>
        <v>40.541666666666664</v>
      </c>
      <c r="N21" s="11">
        <f>[17]Julho!$E$17</f>
        <v>43.583333333333336</v>
      </c>
      <c r="O21" s="11">
        <f>[17]Julho!$E$18</f>
        <v>45.875</v>
      </c>
      <c r="P21" s="11">
        <f>[17]Julho!$E$19</f>
        <v>48.208333333333336</v>
      </c>
      <c r="Q21" s="11">
        <f>[17]Julho!$E$20</f>
        <v>59.166666666666664</v>
      </c>
      <c r="R21" s="11">
        <f>[17]Julho!$E$21</f>
        <v>67.791666666666671</v>
      </c>
      <c r="S21" s="11">
        <f>[17]Julho!$E$22</f>
        <v>44.75</v>
      </c>
      <c r="T21" s="11">
        <f>[17]Julho!$E$23</f>
        <v>42.666666666666664</v>
      </c>
      <c r="U21" s="11">
        <f>[17]Julho!$E$24</f>
        <v>50.083333333333336</v>
      </c>
      <c r="V21" s="11">
        <f>[17]Julho!$E$25</f>
        <v>48.708333333333336</v>
      </c>
      <c r="W21" s="11">
        <f>[17]Julho!$E$26</f>
        <v>51.375</v>
      </c>
      <c r="X21" s="11">
        <f>[17]Julho!$E$27</f>
        <v>50.75</v>
      </c>
      <c r="Y21" s="11">
        <f>[17]Julho!$E$28</f>
        <v>46.458333333333336</v>
      </c>
      <c r="Z21" s="11">
        <f>[17]Julho!$E$29</f>
        <v>65.708333333333329</v>
      </c>
      <c r="AA21" s="11">
        <f>[17]Julho!$E$30</f>
        <v>62.5</v>
      </c>
      <c r="AB21" s="11">
        <f>[17]Julho!$E$31</f>
        <v>59.125</v>
      </c>
      <c r="AC21" s="11">
        <f>[17]Julho!$E$32</f>
        <v>49.916666666666664</v>
      </c>
      <c r="AD21" s="11">
        <f>[17]Julho!$E$33</f>
        <v>42.791666666666664</v>
      </c>
      <c r="AE21" s="11">
        <f>[17]Julho!$E$34</f>
        <v>43.5</v>
      </c>
      <c r="AF21" s="108">
        <f>[17]Julho!$E$35</f>
        <v>41.083333333333336</v>
      </c>
      <c r="AG21" s="110">
        <f>AVERAGE(B21:AF21)</f>
        <v>50.950268817204297</v>
      </c>
      <c r="AI21" t="s">
        <v>47</v>
      </c>
      <c r="AJ21" t="s">
        <v>47</v>
      </c>
    </row>
    <row r="22" spans="1:37" x14ac:dyDescent="0.2">
      <c r="A22" s="53" t="s">
        <v>6</v>
      </c>
      <c r="B22" s="11">
        <f>[18]Julho!$E$5</f>
        <v>63.208333333333336</v>
      </c>
      <c r="C22" s="11">
        <f>[18]Julho!$E$6</f>
        <v>70.25</v>
      </c>
      <c r="D22" s="11">
        <f>[18]Julho!$E$7</f>
        <v>66.166666666666671</v>
      </c>
      <c r="E22" s="11">
        <f>[18]Julho!$E$8</f>
        <v>75.833333333333329</v>
      </c>
      <c r="F22" s="11">
        <f>[18]Julho!$E$9</f>
        <v>80.083333333333329</v>
      </c>
      <c r="G22" s="11">
        <f>[18]Julho!$E$10</f>
        <v>46.458333333333336</v>
      </c>
      <c r="H22" s="11">
        <f>[18]Julho!$E$11</f>
        <v>45.25</v>
      </c>
      <c r="I22" s="11">
        <f>[18]Julho!$E$12</f>
        <v>44.125</v>
      </c>
      <c r="J22" s="11">
        <f>[18]Julho!$E$13</f>
        <v>47.916666666666664</v>
      </c>
      <c r="K22" s="11">
        <f>[18]Julho!$E$14</f>
        <v>51.125</v>
      </c>
      <c r="L22" s="11">
        <f>[18]Julho!$E$15</f>
        <v>51.708333333333336</v>
      </c>
      <c r="M22" s="11">
        <f>[18]Julho!$E$16</f>
        <v>52.625</v>
      </c>
      <c r="N22" s="11">
        <f>[18]Julho!$E$17</f>
        <v>52.25</v>
      </c>
      <c r="O22" s="11">
        <f>[18]Julho!$E$18</f>
        <v>54.291666666666664</v>
      </c>
      <c r="P22" s="11">
        <f>[18]Julho!$E$19</f>
        <v>54.541666666666664</v>
      </c>
      <c r="Q22" s="11">
        <f>[18]Julho!$E$20</f>
        <v>53.458333333333336</v>
      </c>
      <c r="R22" s="11">
        <f>[18]Julho!$E$21</f>
        <v>61.416666666666664</v>
      </c>
      <c r="S22" s="11">
        <f>[18]Julho!$E$22</f>
        <v>48.958333333333336</v>
      </c>
      <c r="T22" s="11">
        <f>[18]Julho!$E$23</f>
        <v>44.5</v>
      </c>
      <c r="U22" s="11">
        <f>[18]Julho!$E$24</f>
        <v>44.222222222222221</v>
      </c>
      <c r="V22" s="11">
        <f>[18]Julho!$E$25</f>
        <v>48.058823529411768</v>
      </c>
      <c r="W22" s="11">
        <f>[18]Julho!$E$26</f>
        <v>41.166666666666664</v>
      </c>
      <c r="X22" s="11">
        <f>[18]Julho!$E$27</f>
        <v>36.727272727272727</v>
      </c>
      <c r="Y22" s="11">
        <f>[18]Julho!$E$28</f>
        <v>52.428571428571431</v>
      </c>
      <c r="Z22" s="11">
        <f>[18]Julho!$E$29</f>
        <v>74.647058823529406</v>
      </c>
      <c r="AA22" s="11">
        <f>[18]Julho!$E$30</f>
        <v>67.538461538461533</v>
      </c>
      <c r="AB22" s="11">
        <f>[18]Julho!$E$31</f>
        <v>62.909090909090907</v>
      </c>
      <c r="AC22" s="11">
        <f>[18]Julho!$E$32</f>
        <v>52.571428571428569</v>
      </c>
      <c r="AD22" s="11">
        <f>[18]Julho!$E$33</f>
        <v>40.6</v>
      </c>
      <c r="AE22" s="11">
        <f>[18]Julho!$E$34</f>
        <v>38</v>
      </c>
      <c r="AF22" s="108">
        <f>[18]Julho!$E$35</f>
        <v>40.222222222222221</v>
      </c>
      <c r="AG22" s="110">
        <f t="shared" si="5"/>
        <v>53.653499525985289</v>
      </c>
      <c r="AK22" t="s">
        <v>47</v>
      </c>
    </row>
    <row r="23" spans="1:37" x14ac:dyDescent="0.2">
      <c r="A23" s="53" t="s">
        <v>7</v>
      </c>
      <c r="B23" s="11">
        <f>[19]Julho!$E$5</f>
        <v>67.291666666666671</v>
      </c>
      <c r="C23" s="11">
        <f>[19]Julho!$E$6</f>
        <v>90.25</v>
      </c>
      <c r="D23" s="11">
        <f>[19]Julho!$E$7</f>
        <v>86.458333333333329</v>
      </c>
      <c r="E23" s="11">
        <f>[19]Julho!$E$8</f>
        <v>96.666666666666671</v>
      </c>
      <c r="F23" s="11">
        <f>[19]Julho!$E$9</f>
        <v>43.75</v>
      </c>
      <c r="G23" s="11">
        <f>[19]Julho!$E$10</f>
        <v>56.416666666666664</v>
      </c>
      <c r="H23" s="11">
        <f>[19]Julho!$E$11</f>
        <v>54.416666666666664</v>
      </c>
      <c r="I23" s="11">
        <f>[19]Julho!$E$12</f>
        <v>56.333333333333336</v>
      </c>
      <c r="J23" s="11">
        <f>[19]Julho!$E$13</f>
        <v>51.625</v>
      </c>
      <c r="K23" s="11">
        <f>[19]Julho!$E$14</f>
        <v>55.916666666666664</v>
      </c>
      <c r="L23" s="11">
        <f>[19]Julho!$E$15</f>
        <v>50.583333333333336</v>
      </c>
      <c r="M23" s="11">
        <f>[19]Julho!$E$16</f>
        <v>47.958333333333336</v>
      </c>
      <c r="N23" s="11">
        <f>[19]Julho!$E$17</f>
        <v>44.083333333333336</v>
      </c>
      <c r="O23" s="11">
        <f>[19]Julho!$E$18</f>
        <v>44.583333333333336</v>
      </c>
      <c r="P23" s="11">
        <f>[19]Julho!$E$19</f>
        <v>66.782608695652172</v>
      </c>
      <c r="Q23" s="11">
        <f>[19]Julho!$E$20</f>
        <v>53.18181818181818</v>
      </c>
      <c r="R23" s="11">
        <f>[19]Julho!$E$21</f>
        <v>61</v>
      </c>
      <c r="S23" s="11">
        <f>[19]Julho!$E$22</f>
        <v>68.333333333333329</v>
      </c>
      <c r="T23" s="11">
        <f>[19]Julho!$E$23</f>
        <v>64.916666666666671</v>
      </c>
      <c r="U23" s="11">
        <f>[19]Julho!$E$24</f>
        <v>63.375</v>
      </c>
      <c r="V23" s="11">
        <f>[19]Julho!$E$25</f>
        <v>53.166666666666664</v>
      </c>
      <c r="W23" s="11">
        <f>[19]Julho!$E$26</f>
        <v>56.958333333333336</v>
      </c>
      <c r="X23" s="11">
        <f>[19]Julho!$E$27</f>
        <v>51.916666666666664</v>
      </c>
      <c r="Y23" s="11">
        <f>[19]Julho!$E$28</f>
        <v>73.291666666666671</v>
      </c>
      <c r="Z23" s="11">
        <f>[19]Julho!$E$29</f>
        <v>81.666666666666671</v>
      </c>
      <c r="AA23" s="11">
        <f>[19]Julho!$E$30</f>
        <v>85.375</v>
      </c>
      <c r="AB23" s="11">
        <f>[19]Julho!$E$31</f>
        <v>75.208333333333329</v>
      </c>
      <c r="AC23" s="11">
        <f>[19]Julho!$E$32</f>
        <v>67.083333333333329</v>
      </c>
      <c r="AD23" s="11">
        <f>[19]Julho!$E$33</f>
        <v>48.958333333333336</v>
      </c>
      <c r="AE23" s="11">
        <f>[19]Julho!$E$34</f>
        <v>42.791666666666664</v>
      </c>
      <c r="AF23" s="108">
        <f>[19]Julho!$E$35</f>
        <v>52.583333333333336</v>
      </c>
      <c r="AG23" s="110">
        <f t="shared" si="5"/>
        <v>61.707185813251733</v>
      </c>
    </row>
    <row r="24" spans="1:37" x14ac:dyDescent="0.2">
      <c r="A24" s="53" t="s">
        <v>169</v>
      </c>
      <c r="B24" s="11" t="str">
        <f>[20]Julho!$E$5</f>
        <v>*</v>
      </c>
      <c r="C24" s="11" t="str">
        <f>[20]Julho!$E$6</f>
        <v>*</v>
      </c>
      <c r="D24" s="11" t="str">
        <f>[20]Julho!$E$7</f>
        <v>*</v>
      </c>
      <c r="E24" s="11" t="str">
        <f>[20]Julho!$E$8</f>
        <v>*</v>
      </c>
      <c r="F24" s="11" t="str">
        <f>[20]Julho!$E$9</f>
        <v>*</v>
      </c>
      <c r="G24" s="11" t="str">
        <f>[20]Julho!$E$10</f>
        <v>*</v>
      </c>
      <c r="H24" s="11" t="str">
        <f>[20]Julho!$E$11</f>
        <v>*</v>
      </c>
      <c r="I24" s="11" t="str">
        <f>[20]Julho!$E$12</f>
        <v>*</v>
      </c>
      <c r="J24" s="11" t="str">
        <f>[20]Julho!$E$13</f>
        <v>*</v>
      </c>
      <c r="K24" s="11" t="str">
        <f>[20]Julho!$E$14</f>
        <v>*</v>
      </c>
      <c r="L24" s="11" t="str">
        <f>[20]Julho!$E$15</f>
        <v>*</v>
      </c>
      <c r="M24" s="11" t="str">
        <f>[20]Julho!$E$16</f>
        <v>*</v>
      </c>
      <c r="N24" s="11" t="str">
        <f>[20]Julho!$E$17</f>
        <v>*</v>
      </c>
      <c r="O24" s="11" t="str">
        <f>[20]Julho!$E$18</f>
        <v>*</v>
      </c>
      <c r="P24" s="11" t="str">
        <f>[20]Julho!$E$19</f>
        <v>*</v>
      </c>
      <c r="Q24" s="11" t="str">
        <f>[20]Julho!$E$20</f>
        <v>*</v>
      </c>
      <c r="R24" s="11" t="str">
        <f>[20]Julho!$E$21</f>
        <v>*</v>
      </c>
      <c r="S24" s="11" t="str">
        <f>[20]Julho!$E$22</f>
        <v>*</v>
      </c>
      <c r="T24" s="11" t="str">
        <f>[20]Julho!$E$23</f>
        <v>*</v>
      </c>
      <c r="U24" s="11" t="str">
        <f>[20]Julho!$E$24</f>
        <v>*</v>
      </c>
      <c r="V24" s="11" t="str">
        <f>[20]Julho!$E$25</f>
        <v>*</v>
      </c>
      <c r="W24" s="11" t="str">
        <f>[20]Julho!$E$26</f>
        <v>*</v>
      </c>
      <c r="X24" s="11" t="str">
        <f>[20]Julho!$E$27</f>
        <v>*</v>
      </c>
      <c r="Y24" s="11" t="str">
        <f>[20]Julho!$E$28</f>
        <v>*</v>
      </c>
      <c r="Z24" s="11" t="str">
        <f>[20]Julho!$E$29</f>
        <v>*</v>
      </c>
      <c r="AA24" s="11" t="str">
        <f>[20]Julho!$E$30</f>
        <v>*</v>
      </c>
      <c r="AB24" s="11" t="str">
        <f>[20]Julho!$E$31</f>
        <v>*</v>
      </c>
      <c r="AC24" s="11" t="str">
        <f>[20]Julho!$E$32</f>
        <v>*</v>
      </c>
      <c r="AD24" s="11" t="str">
        <f>[20]Julho!$E$33</f>
        <v>*</v>
      </c>
      <c r="AE24" s="11" t="str">
        <f>[20]Julho!$E$34</f>
        <v>*</v>
      </c>
      <c r="AF24" s="108" t="str">
        <f>[20]Julho!$E$35</f>
        <v>*</v>
      </c>
      <c r="AG24" s="110" t="s">
        <v>224</v>
      </c>
      <c r="AI24" t="s">
        <v>47</v>
      </c>
      <c r="AK24" t="s">
        <v>47</v>
      </c>
    </row>
    <row r="25" spans="1:37" x14ac:dyDescent="0.2">
      <c r="A25" s="53" t="s">
        <v>170</v>
      </c>
      <c r="B25" s="11">
        <f>[21]Julho!$E$5</f>
        <v>89.6875</v>
      </c>
      <c r="C25" s="11">
        <f>[21]Julho!$E$6</f>
        <v>77.333333333333329</v>
      </c>
      <c r="D25" s="11">
        <f>[21]Julho!$E$7</f>
        <v>88.84615384615384</v>
      </c>
      <c r="E25" s="11">
        <f>[21]Julho!$E$8</f>
        <v>56</v>
      </c>
      <c r="F25" s="11">
        <f>[21]Julho!$E$9</f>
        <v>47.266666666666666</v>
      </c>
      <c r="G25" s="11">
        <f>[21]Julho!$E$10</f>
        <v>44.466666666666669</v>
      </c>
      <c r="H25" s="11">
        <f>[21]Julho!$E$11</f>
        <v>49.357142857142854</v>
      </c>
      <c r="I25" s="11">
        <f>[21]Julho!$E$12</f>
        <v>49.142857142857146</v>
      </c>
      <c r="J25" s="11">
        <f>[21]Julho!$E$13</f>
        <v>45.5</v>
      </c>
      <c r="K25" s="11">
        <f>[21]Julho!$E$14</f>
        <v>51.666666666666664</v>
      </c>
      <c r="L25" s="11">
        <f>[21]Julho!$E$15</f>
        <v>47.6</v>
      </c>
      <c r="M25" s="11">
        <f>[21]Julho!$E$16</f>
        <v>43.571428571428569</v>
      </c>
      <c r="N25" s="11">
        <f>[21]Julho!$E$17</f>
        <v>41.266666666666666</v>
      </c>
      <c r="O25" s="11">
        <f>[21]Julho!$E$18</f>
        <v>39.333333333333336</v>
      </c>
      <c r="P25" s="11">
        <f>[21]Julho!$E$19</f>
        <v>88.416666666666671</v>
      </c>
      <c r="Q25" s="11">
        <f>[21]Julho!$E$20</f>
        <v>51.909090909090907</v>
      </c>
      <c r="R25" s="11" t="s">
        <v>224</v>
      </c>
      <c r="S25" s="11">
        <f>[21]Julho!$E$22</f>
        <v>64.071428571428569</v>
      </c>
      <c r="T25" s="11">
        <f>[21]Julho!$E$23</f>
        <v>65.692307692307693</v>
      </c>
      <c r="U25" s="11">
        <f>[21]Julho!$E$24</f>
        <v>49.692307692307693</v>
      </c>
      <c r="V25" s="11">
        <f>[21]Julho!$E$25</f>
        <v>46.06666666666667</v>
      </c>
      <c r="W25" s="11">
        <f>[21]Julho!$E$26</f>
        <v>47.142857142857146</v>
      </c>
      <c r="X25" s="11">
        <f>[21]Julho!$E$27</f>
        <v>43.533333333333331</v>
      </c>
      <c r="Y25" s="11">
        <f>[21]Julho!$E$28</f>
        <v>79.285714285714292</v>
      </c>
      <c r="Z25" s="11">
        <f>[21]Julho!$E$29</f>
        <v>78.84615384615384</v>
      </c>
      <c r="AA25" s="11">
        <f>[21]Julho!$E$30</f>
        <v>82.714285714285708</v>
      </c>
      <c r="AB25" s="11">
        <f>[21]Julho!$E$31</f>
        <v>68.583333333333329</v>
      </c>
      <c r="AC25" s="11">
        <f>[21]Julho!$E$32</f>
        <v>67.142857142857139</v>
      </c>
      <c r="AD25" s="11">
        <f>[21]Julho!$E$33</f>
        <v>51.133333333333333</v>
      </c>
      <c r="AE25" s="11">
        <f>[21]Julho!$E$34</f>
        <v>52.375</v>
      </c>
      <c r="AF25" s="108">
        <f>[21]Julho!$E$35</f>
        <v>51.8125</v>
      </c>
      <c r="AG25" s="110">
        <f t="shared" ref="AG25:AG26" si="6">AVERAGE(B25:AF25)</f>
        <v>58.648541736041722</v>
      </c>
      <c r="AH25" s="12" t="s">
        <v>47</v>
      </c>
      <c r="AK25" t="s">
        <v>47</v>
      </c>
    </row>
    <row r="26" spans="1:37" x14ac:dyDescent="0.2">
      <c r="A26" s="53" t="s">
        <v>171</v>
      </c>
      <c r="B26" s="11">
        <f>[22]Julho!$E$5</f>
        <v>62.5</v>
      </c>
      <c r="C26" s="11">
        <f>[22]Julho!$E$6</f>
        <v>84.538461538461533</v>
      </c>
      <c r="D26" s="11">
        <f>[22]Julho!$E$7</f>
        <v>82</v>
      </c>
      <c r="E26" s="11">
        <f>[22]Julho!$E$8</f>
        <v>94.090909090909093</v>
      </c>
      <c r="F26" s="11">
        <f>[22]Julho!$E$9</f>
        <v>42.46153846153846</v>
      </c>
      <c r="G26" s="11">
        <f>[22]Julho!$E$10</f>
        <v>38.571428571428569</v>
      </c>
      <c r="H26" s="11">
        <f>[22]Julho!$E$11</f>
        <v>43.846153846153847</v>
      </c>
      <c r="I26" s="11">
        <f>[22]Julho!$E$12</f>
        <v>52.07692307692308</v>
      </c>
      <c r="J26" s="11">
        <f>[22]Julho!$E$13</f>
        <v>45.769230769230766</v>
      </c>
      <c r="K26" s="11">
        <f>[22]Julho!$E$14</f>
        <v>48.46153846153846</v>
      </c>
      <c r="L26" s="11">
        <f>[22]Julho!$E$15</f>
        <v>43.307692307692307</v>
      </c>
      <c r="M26" s="11">
        <f>[22]Julho!$E$16</f>
        <v>41.615384615384613</v>
      </c>
      <c r="N26" s="11">
        <f>[22]Julho!$E$17</f>
        <v>40.153846153846153</v>
      </c>
      <c r="O26" s="11">
        <f>[22]Julho!$E$18</f>
        <v>43.692307692307693</v>
      </c>
      <c r="P26" s="11">
        <f>[22]Julho!$E$19</f>
        <v>77.25</v>
      </c>
      <c r="Q26" s="11">
        <f>[22]Julho!$E$20</f>
        <v>56.07692307692308</v>
      </c>
      <c r="R26" s="11">
        <f>[22]Julho!$E$21</f>
        <v>50.8</v>
      </c>
      <c r="S26" s="11">
        <f>[22]Julho!$E$22</f>
        <v>62.916666666666664</v>
      </c>
      <c r="T26" s="11">
        <f>[22]Julho!$E$23</f>
        <v>55.5</v>
      </c>
      <c r="U26" s="11">
        <f>[22]Julho!$E$24</f>
        <v>51.53846153846154</v>
      </c>
      <c r="V26" s="11">
        <f>[22]Julho!$E$25</f>
        <v>44.307692307692307</v>
      </c>
      <c r="W26" s="11">
        <f>[22]Julho!$E$26</f>
        <v>51.357142857142854</v>
      </c>
      <c r="X26" s="11">
        <f>[22]Julho!$E$27</f>
        <v>43.142857142857146</v>
      </c>
      <c r="Y26" s="11">
        <f>[22]Julho!$E$28</f>
        <v>68</v>
      </c>
      <c r="Z26" s="11">
        <f>[22]Julho!$E$29</f>
        <v>70.071428571428569</v>
      </c>
      <c r="AA26" s="11">
        <f>[22]Julho!$E$30</f>
        <v>69.166666666666671</v>
      </c>
      <c r="AB26" s="11">
        <f>[22]Julho!$E$31</f>
        <v>61.625</v>
      </c>
      <c r="AC26" s="11">
        <f>[22]Julho!$E$32</f>
        <v>53.357142857142854</v>
      </c>
      <c r="AD26" s="11">
        <f>[22]Julho!$E$33</f>
        <v>44.428571428571431</v>
      </c>
      <c r="AE26" s="11">
        <f>[22]Julho!$E$34</f>
        <v>41.428571428571431</v>
      </c>
      <c r="AF26" s="108">
        <f>[22]Julho!$E$35</f>
        <v>44.714285714285715</v>
      </c>
      <c r="AG26" s="110">
        <f t="shared" si="6"/>
        <v>55.121510478768549</v>
      </c>
      <c r="AJ26" t="s">
        <v>47</v>
      </c>
      <c r="AK26" t="s">
        <v>47</v>
      </c>
    </row>
    <row r="27" spans="1:37" x14ac:dyDescent="0.2">
      <c r="A27" s="53" t="s">
        <v>8</v>
      </c>
      <c r="B27" s="11">
        <f>[23]Julho!$E$5</f>
        <v>85.75</v>
      </c>
      <c r="C27" s="11">
        <f>[23]Julho!$E$6</f>
        <v>86.764705882352942</v>
      </c>
      <c r="D27" s="11">
        <f>[23]Julho!$E$7</f>
        <v>90.347826086956516</v>
      </c>
      <c r="E27" s="11">
        <f>[23]Julho!$E$8</f>
        <v>80.043478260869563</v>
      </c>
      <c r="F27" s="11">
        <f>[23]Julho!$E$9</f>
        <v>57.333333333333336</v>
      </c>
      <c r="G27" s="11">
        <f>[23]Julho!$E$10</f>
        <v>49.166666666666664</v>
      </c>
      <c r="H27" s="11">
        <f>[23]Julho!$E$11</f>
        <v>50.411764705882355</v>
      </c>
      <c r="I27" s="11">
        <f>[23]Julho!$E$12</f>
        <v>61.666666666666664</v>
      </c>
      <c r="J27" s="11">
        <f>[23]Julho!$E$13</f>
        <v>60.916666666666664</v>
      </c>
      <c r="K27" s="11">
        <f>[23]Julho!$E$14</f>
        <v>61.5</v>
      </c>
      <c r="L27" s="11">
        <f>[23]Julho!$E$15</f>
        <v>60.291666666666664</v>
      </c>
      <c r="M27" s="11">
        <f>[23]Julho!$E$16</f>
        <v>53.333333333333336</v>
      </c>
      <c r="N27" s="11">
        <f>[23]Julho!$E$17</f>
        <v>50.666666666666664</v>
      </c>
      <c r="O27" s="11">
        <f>[23]Julho!$E$18</f>
        <v>51.083333333333336</v>
      </c>
      <c r="P27" s="11">
        <f>[23]Julho!$E$19</f>
        <v>78.578947368421055</v>
      </c>
      <c r="Q27" s="11">
        <f>[23]Julho!$E$20</f>
        <v>67.555555555555557</v>
      </c>
      <c r="R27" s="11">
        <f>[23]Julho!$E$21</f>
        <v>70</v>
      </c>
      <c r="S27" s="11">
        <f>[23]Julho!$E$22</f>
        <v>73.416666666666671</v>
      </c>
      <c r="T27" s="11">
        <f>[23]Julho!$E$23</f>
        <v>72.833333333333329</v>
      </c>
      <c r="U27" s="11">
        <f>[23]Julho!$E$24</f>
        <v>64.75</v>
      </c>
      <c r="V27" s="11">
        <f>[23]Julho!$E$25</f>
        <v>58.458333333333336</v>
      </c>
      <c r="W27" s="11">
        <f>[23]Julho!$E$26</f>
        <v>59.583333333333336</v>
      </c>
      <c r="X27" s="11">
        <f>[23]Julho!$E$27</f>
        <v>57.041666666666664</v>
      </c>
      <c r="Y27" s="11">
        <f>[23]Julho!$E$28</f>
        <v>72.5</v>
      </c>
      <c r="Z27" s="11">
        <f>[23]Julho!$E$29</f>
        <v>82.111111111111114</v>
      </c>
      <c r="AA27" s="11">
        <f>[23]Julho!$E$30</f>
        <v>84.791666666666671</v>
      </c>
      <c r="AB27" s="11">
        <f>[23]Julho!$E$31</f>
        <v>79.625</v>
      </c>
      <c r="AC27" s="11">
        <f>[23]Julho!$E$32</f>
        <v>72.066666666666663</v>
      </c>
      <c r="AD27" s="11">
        <f>[23]Julho!$E$33</f>
        <v>60.75</v>
      </c>
      <c r="AE27" s="11">
        <f>[23]Julho!$E$34</f>
        <v>58.416666666666664</v>
      </c>
      <c r="AF27" s="108">
        <f>[23]Julho!$E$35</f>
        <v>61.291666666666664</v>
      </c>
      <c r="AG27" s="110">
        <f t="shared" ref="AG27:AG31" si="7">AVERAGE(B27:AF27)</f>
        <v>66.872474913047824</v>
      </c>
    </row>
    <row r="28" spans="1:37" x14ac:dyDescent="0.2">
      <c r="A28" s="53" t="s">
        <v>9</v>
      </c>
      <c r="B28" s="11">
        <f>[24]Julho!$E$5</f>
        <v>62.125</v>
      </c>
      <c r="C28" s="11">
        <f>[24]Julho!$E$6</f>
        <v>87.833333333333329</v>
      </c>
      <c r="D28" s="11">
        <f>[24]Julho!$E$7</f>
        <v>83.5</v>
      </c>
      <c r="E28" s="11">
        <f>[24]Julho!$E$8</f>
        <v>95.833333333333329</v>
      </c>
      <c r="F28" s="11">
        <f>[24]Julho!$E$9</f>
        <v>62.458333333333336</v>
      </c>
      <c r="G28" s="11">
        <f>[24]Julho!$E$10</f>
        <v>51.875</v>
      </c>
      <c r="H28" s="11">
        <f>[24]Julho!$E$11</f>
        <v>54.458333333333336</v>
      </c>
      <c r="I28" s="11">
        <f>[24]Julho!$E$12</f>
        <v>62</v>
      </c>
      <c r="J28" s="11">
        <f>[24]Julho!$E$13</f>
        <v>59.375</v>
      </c>
      <c r="K28" s="11">
        <f>[24]Julho!$E$14</f>
        <v>56.041666666666664</v>
      </c>
      <c r="L28" s="11">
        <f>[24]Julho!$E$15</f>
        <v>53.875</v>
      </c>
      <c r="M28" s="11">
        <f>[24]Julho!$E$16</f>
        <v>48.5</v>
      </c>
      <c r="N28" s="11">
        <f>[24]Julho!$E$17</f>
        <v>47.75</v>
      </c>
      <c r="O28" s="11">
        <f>[24]Julho!$E$18</f>
        <v>46.333333333333336</v>
      </c>
      <c r="P28" s="11">
        <f>[24]Julho!$E$19</f>
        <v>64.5</v>
      </c>
      <c r="Q28" s="11">
        <f>[24]Julho!$E$20</f>
        <v>72.166666666666671</v>
      </c>
      <c r="R28" s="11">
        <f>[24]Julho!$E$21</f>
        <v>57.458333333333336</v>
      </c>
      <c r="S28" s="11">
        <f>[24]Julho!$E$22</f>
        <v>67.666666666666671</v>
      </c>
      <c r="T28" s="11">
        <f>[24]Julho!$E$23</f>
        <v>62.166666666666664</v>
      </c>
      <c r="U28" s="11">
        <f>[24]Julho!$E$24</f>
        <v>60.458333333333336</v>
      </c>
      <c r="V28" s="11">
        <f>[24]Julho!$E$25</f>
        <v>49.583333333333336</v>
      </c>
      <c r="W28" s="11">
        <f>[24]Julho!$E$26</f>
        <v>57.125</v>
      </c>
      <c r="X28" s="11">
        <f>[24]Julho!$E$27</f>
        <v>52.958333333333336</v>
      </c>
      <c r="Y28" s="11">
        <f>[24]Julho!$E$28</f>
        <v>54.375</v>
      </c>
      <c r="Z28" s="11">
        <f>[24]Julho!$E$29</f>
        <v>79.166666666666671</v>
      </c>
      <c r="AA28" s="11">
        <f>[24]Julho!$E$30</f>
        <v>78.083333333333329</v>
      </c>
      <c r="AB28" s="11">
        <f>[24]Julho!$E$31</f>
        <v>73.791666666666671</v>
      </c>
      <c r="AC28" s="11">
        <f>[24]Julho!$E$32</f>
        <v>66.75</v>
      </c>
      <c r="AD28" s="11">
        <f>[24]Julho!$E$33</f>
        <v>53.25</v>
      </c>
      <c r="AE28" s="11">
        <f>[24]Julho!$E$34</f>
        <v>50.916666666666664</v>
      </c>
      <c r="AF28" s="108">
        <f>[24]Julho!$E$35</f>
        <v>51.583333333333336</v>
      </c>
      <c r="AG28" s="110">
        <f t="shared" si="7"/>
        <v>62.063172043010752</v>
      </c>
      <c r="AJ28" t="s">
        <v>47</v>
      </c>
    </row>
    <row r="29" spans="1:37" x14ac:dyDescent="0.2">
      <c r="A29" s="53" t="s">
        <v>42</v>
      </c>
      <c r="B29" s="11">
        <f>[25]Julho!$E$5</f>
        <v>83.904761904761898</v>
      </c>
      <c r="C29" s="11">
        <f>[25]Julho!$E$6</f>
        <v>85.15</v>
      </c>
      <c r="D29" s="11">
        <f>[25]Julho!$E$7</f>
        <v>90.5</v>
      </c>
      <c r="E29" s="11" t="str">
        <f>[25]Julho!$E$8</f>
        <v>*</v>
      </c>
      <c r="F29" s="11">
        <f>[25]Julho!$E$9</f>
        <v>66.952380952380949</v>
      </c>
      <c r="G29" s="11">
        <f>[25]Julho!$E$10</f>
        <v>60.958333333333336</v>
      </c>
      <c r="H29" s="11">
        <f>[25]Julho!$E$11</f>
        <v>60.68181818181818</v>
      </c>
      <c r="I29" s="11">
        <f>[25]Julho!$E$12</f>
        <v>59.208333333333336</v>
      </c>
      <c r="J29" s="11">
        <f>[25]Julho!$E$13</f>
        <v>61.625</v>
      </c>
      <c r="K29" s="11">
        <f>[25]Julho!$E$14</f>
        <v>67.041666666666671</v>
      </c>
      <c r="L29" s="11">
        <f>[25]Julho!$E$15</f>
        <v>64.125</v>
      </c>
      <c r="M29" s="11">
        <f>[25]Julho!$E$16</f>
        <v>59.708333333333336</v>
      </c>
      <c r="N29" s="11">
        <f>[25]Julho!$E$17</f>
        <v>62.125</v>
      </c>
      <c r="O29" s="11">
        <f>[25]Julho!$E$18</f>
        <v>63.083333333333336</v>
      </c>
      <c r="P29" s="11">
        <f>[25]Julho!$E$19</f>
        <v>76</v>
      </c>
      <c r="Q29" s="11">
        <f>[25]Julho!$E$20</f>
        <v>67.466666666666669</v>
      </c>
      <c r="R29" s="11">
        <f>[25]Julho!$E$21</f>
        <v>63.166666666666664</v>
      </c>
      <c r="S29" s="11">
        <f>[25]Julho!$E$22</f>
        <v>58.333333333333336</v>
      </c>
      <c r="T29" s="11">
        <f>[25]Julho!$E$23</f>
        <v>70.625</v>
      </c>
      <c r="U29" s="11">
        <f>[25]Julho!$E$24</f>
        <v>73.227272727272734</v>
      </c>
      <c r="V29" s="11">
        <f>[25]Julho!$E$25</f>
        <v>51.958333333333336</v>
      </c>
      <c r="W29" s="11">
        <f>[25]Julho!$E$26</f>
        <v>52.041666666666664</v>
      </c>
      <c r="X29" s="11">
        <f>[25]Julho!$E$27</f>
        <v>61.25</v>
      </c>
      <c r="Y29" s="11">
        <f>[25]Julho!$E$28</f>
        <v>83.625</v>
      </c>
      <c r="Z29" s="11">
        <f>[25]Julho!$E$29</f>
        <v>84.666666666666671</v>
      </c>
      <c r="AA29" s="11">
        <f>[25]Julho!$E$30</f>
        <v>85.166666666666671</v>
      </c>
      <c r="AB29" s="11">
        <f>[25]Julho!$E$31</f>
        <v>74.583333333333329</v>
      </c>
      <c r="AC29" s="11">
        <f>[25]Julho!$E$32</f>
        <v>66.791666666666671</v>
      </c>
      <c r="AD29" s="11">
        <f>[25]Julho!$E$33</f>
        <v>65.25</v>
      </c>
      <c r="AE29" s="11">
        <f>[25]Julho!$E$34</f>
        <v>64.791666666666671</v>
      </c>
      <c r="AF29" s="108">
        <f>[25]Julho!$E$35</f>
        <v>65.416666666666671</v>
      </c>
      <c r="AG29" s="110">
        <f t="shared" si="7"/>
        <v>68.314152236652248</v>
      </c>
      <c r="AK29" t="s">
        <v>47</v>
      </c>
    </row>
    <row r="30" spans="1:37" x14ac:dyDescent="0.2">
      <c r="A30" s="53" t="s">
        <v>10</v>
      </c>
      <c r="B30" s="11">
        <f>[26]Julho!$E$5</f>
        <v>79.958333333333329</v>
      </c>
      <c r="C30" s="11">
        <f>[26]Julho!$E$6</f>
        <v>88.208333333333329</v>
      </c>
      <c r="D30" s="11">
        <f>[26]Julho!$E$7</f>
        <v>86.791666666666671</v>
      </c>
      <c r="E30" s="11">
        <f>[26]Julho!$E$8</f>
        <v>91.375</v>
      </c>
      <c r="F30" s="11">
        <f>[26]Julho!$E$9</f>
        <v>58.583333333333336</v>
      </c>
      <c r="G30" s="11">
        <f>[26]Julho!$E$10</f>
        <v>57</v>
      </c>
      <c r="H30" s="11">
        <f>[26]Julho!$E$11</f>
        <v>59.666666666666664</v>
      </c>
      <c r="I30" s="11">
        <f>[26]Julho!$E$12</f>
        <v>63.958333333333336</v>
      </c>
      <c r="J30" s="11">
        <f>[26]Julho!$E$13</f>
        <v>62.5</v>
      </c>
      <c r="K30" s="11">
        <f>[26]Julho!$E$14</f>
        <v>59.708333333333336</v>
      </c>
      <c r="L30" s="11">
        <f>[26]Julho!$E$15</f>
        <v>58.791666666666664</v>
      </c>
      <c r="M30" s="11">
        <f>[26]Julho!$E$16</f>
        <v>54.625</v>
      </c>
      <c r="N30" s="11">
        <f>[26]Julho!$E$17</f>
        <v>48.291666666666664</v>
      </c>
      <c r="O30" s="11">
        <f>[26]Julho!$E$18</f>
        <v>48.875</v>
      </c>
      <c r="P30" s="11">
        <f>[26]Julho!$E$19</f>
        <v>79.583333333333329</v>
      </c>
      <c r="Q30" s="11">
        <f>[26]Julho!$E$20</f>
        <v>74.875</v>
      </c>
      <c r="R30" s="11">
        <f>[26]Julho!$E$21</f>
        <v>73.041666666666671</v>
      </c>
      <c r="S30" s="11">
        <f>[26]Julho!$E$22</f>
        <v>70.625</v>
      </c>
      <c r="T30" s="11">
        <f>[26]Julho!$E$23</f>
        <v>70.958333333333329</v>
      </c>
      <c r="U30" s="11">
        <f>[26]Julho!$E$24</f>
        <v>66.166666666666671</v>
      </c>
      <c r="V30" s="11">
        <f>[26]Julho!$E$25</f>
        <v>51</v>
      </c>
      <c r="W30" s="11">
        <f>[26]Julho!$E$26</f>
        <v>54.333333333333336</v>
      </c>
      <c r="X30" s="11">
        <f>[26]Julho!$E$27</f>
        <v>50.541666666666664</v>
      </c>
      <c r="Y30" s="11">
        <f>[26]Julho!$E$28</f>
        <v>78.25</v>
      </c>
      <c r="Z30" s="11">
        <f>[26]Julho!$E$29</f>
        <v>83.833333333333329</v>
      </c>
      <c r="AA30" s="11">
        <f>[26]Julho!$E$30</f>
        <v>85.5</v>
      </c>
      <c r="AB30" s="11">
        <f>[26]Julho!$E$31</f>
        <v>75.333333333333329</v>
      </c>
      <c r="AC30" s="11">
        <f>[26]Julho!$E$32</f>
        <v>73.625</v>
      </c>
      <c r="AD30" s="11">
        <f>[26]Julho!$E$33</f>
        <v>57.75</v>
      </c>
      <c r="AE30" s="11">
        <f>[26]Julho!$E$34</f>
        <v>57.416666666666664</v>
      </c>
      <c r="AF30" s="108">
        <f>[26]Julho!$E$35</f>
        <v>60.125</v>
      </c>
      <c r="AG30" s="110">
        <f t="shared" si="7"/>
        <v>67.138440860215056</v>
      </c>
      <c r="AJ30" t="s">
        <v>47</v>
      </c>
      <c r="AK30" t="s">
        <v>47</v>
      </c>
    </row>
    <row r="31" spans="1:37" x14ac:dyDescent="0.2">
      <c r="A31" s="53" t="s">
        <v>172</v>
      </c>
      <c r="B31" s="11">
        <f>[27]Julho!$E$5</f>
        <v>79.541666666666671</v>
      </c>
      <c r="C31" s="11">
        <f>[27]Julho!$E$6</f>
        <v>90</v>
      </c>
      <c r="D31" s="11">
        <f>[27]Julho!$E$7</f>
        <v>90.458333333333329</v>
      </c>
      <c r="E31" s="11">
        <f>[27]Julho!$E$8</f>
        <v>94.958333333333329</v>
      </c>
      <c r="F31" s="11">
        <f>[27]Julho!$E$9</f>
        <v>61.333333333333336</v>
      </c>
      <c r="G31" s="11">
        <f>[27]Julho!$E$10</f>
        <v>59.875</v>
      </c>
      <c r="H31" s="11">
        <f>[27]Julho!$E$11</f>
        <v>56.772727272727273</v>
      </c>
      <c r="I31" s="11">
        <f>[27]Julho!$E$12</f>
        <v>63.434782608695649</v>
      </c>
      <c r="J31" s="11">
        <f>[27]Julho!$E$13</f>
        <v>62.666666666666664</v>
      </c>
      <c r="K31" s="11">
        <f>[27]Julho!$E$14</f>
        <v>64.5</v>
      </c>
      <c r="L31" s="11">
        <f>[27]Julho!$E$15</f>
        <v>62.541666666666664</v>
      </c>
      <c r="M31" s="11">
        <f>[27]Julho!$E$16</f>
        <v>60.416666666666664</v>
      </c>
      <c r="N31" s="11">
        <f>[27]Julho!$E$17</f>
        <v>56.416666666666664</v>
      </c>
      <c r="O31" s="11">
        <f>[27]Julho!$E$18</f>
        <v>56.708333333333336</v>
      </c>
      <c r="P31" s="11">
        <f>[27]Julho!$E$19</f>
        <v>81.083333333333329</v>
      </c>
      <c r="Q31" s="11">
        <f>[27]Julho!$E$20</f>
        <v>77.666666666666671</v>
      </c>
      <c r="R31" s="11">
        <f>[27]Julho!$E$21</f>
        <v>54.8</v>
      </c>
      <c r="S31" s="11">
        <f>[27]Julho!$E$22</f>
        <v>72.833333333333329</v>
      </c>
      <c r="T31" s="11">
        <f>[27]Julho!$E$23</f>
        <v>72.458333333333329</v>
      </c>
      <c r="U31" s="11">
        <f>[27]Julho!$E$24</f>
        <v>71.708333333333329</v>
      </c>
      <c r="V31" s="11">
        <f>[27]Julho!$E$25</f>
        <v>60.375</v>
      </c>
      <c r="W31" s="11">
        <f>[27]Julho!$E$26</f>
        <v>56.958333333333336</v>
      </c>
      <c r="X31" s="11">
        <f>[27]Julho!$E$27</f>
        <v>60.833333333333336</v>
      </c>
      <c r="Y31" s="11">
        <f>[27]Julho!$E$28</f>
        <v>86.75</v>
      </c>
      <c r="Z31" s="11">
        <f>[27]Julho!$E$29</f>
        <v>84.833333333333329</v>
      </c>
      <c r="AA31" s="11">
        <f>[27]Julho!$E$30</f>
        <v>89.625</v>
      </c>
      <c r="AB31" s="11">
        <f>[27]Julho!$E$31</f>
        <v>75.791666666666671</v>
      </c>
      <c r="AC31" s="11">
        <f>[27]Julho!$E$32</f>
        <v>72.958333333333329</v>
      </c>
      <c r="AD31" s="11">
        <f>[27]Julho!$E$33</f>
        <v>59.125</v>
      </c>
      <c r="AE31" s="11">
        <f>[27]Julho!$E$34</f>
        <v>56.75</v>
      </c>
      <c r="AF31" s="108">
        <f>[27]Julho!$E$35</f>
        <v>59.916666666666664</v>
      </c>
      <c r="AG31" s="110">
        <f t="shared" si="7"/>
        <v>69.486801394024383</v>
      </c>
      <c r="AH31" s="12" t="s">
        <v>47</v>
      </c>
      <c r="AJ31" t="s">
        <v>47</v>
      </c>
    </row>
    <row r="32" spans="1:37" x14ac:dyDescent="0.2">
      <c r="A32" s="53" t="s">
        <v>11</v>
      </c>
      <c r="B32" s="11">
        <f>[28]Julho!$E$5</f>
        <v>69.958333333333329</v>
      </c>
      <c r="C32" s="11">
        <f>[28]Julho!$E$6</f>
        <v>82.625</v>
      </c>
      <c r="D32" s="11">
        <f>[28]Julho!$E$7</f>
        <v>83.958333333333329</v>
      </c>
      <c r="E32" s="11">
        <f>[28]Julho!$E$8</f>
        <v>94.791666666666671</v>
      </c>
      <c r="F32" s="11">
        <f>[28]Julho!$E$9</f>
        <v>63.958333333333336</v>
      </c>
      <c r="G32" s="11">
        <f>[28]Julho!$E$10</f>
        <v>55.166666666666664</v>
      </c>
      <c r="H32" s="11">
        <f>[28]Julho!$E$11</f>
        <v>57.791666666666664</v>
      </c>
      <c r="I32" s="11">
        <f>[28]Julho!$E$12</f>
        <v>69.625</v>
      </c>
      <c r="J32" s="11">
        <f>[28]Julho!$E$13</f>
        <v>66.958333333333329</v>
      </c>
      <c r="K32" s="11">
        <f>[28]Julho!$E$14</f>
        <v>64.541666666666671</v>
      </c>
      <c r="L32" s="11">
        <f>[28]Julho!$E$15</f>
        <v>62.625</v>
      </c>
      <c r="M32" s="11">
        <f>[28]Julho!$E$16</f>
        <v>62.916666666666664</v>
      </c>
      <c r="N32" s="11">
        <f>[28]Julho!$E$17</f>
        <v>60.458333333333336</v>
      </c>
      <c r="O32" s="11">
        <f>[28]Julho!$E$18</f>
        <v>57.958333333333336</v>
      </c>
      <c r="P32" s="11">
        <f>[28]Julho!$E$19</f>
        <v>77.041666666666671</v>
      </c>
      <c r="Q32" s="11">
        <f>[28]Julho!$E$20</f>
        <v>80.791666666666671</v>
      </c>
      <c r="R32" s="11">
        <f>[28]Julho!$E$21</f>
        <v>65.875</v>
      </c>
      <c r="S32" s="11">
        <f>[28]Julho!$E$22</f>
        <v>68.833333333333329</v>
      </c>
      <c r="T32" s="11">
        <f>[28]Julho!$E$23</f>
        <v>72.208333333333329</v>
      </c>
      <c r="U32" s="11">
        <f>[28]Julho!$E$24</f>
        <v>73.166666666666671</v>
      </c>
      <c r="V32" s="11">
        <f>[28]Julho!$E$25</f>
        <v>61.208333333333336</v>
      </c>
      <c r="W32" s="11">
        <f>[28]Julho!$E$26</f>
        <v>65.541666666666671</v>
      </c>
      <c r="X32" s="11">
        <f>[28]Julho!$E$27</f>
        <v>64</v>
      </c>
      <c r="Y32" s="11">
        <f>[28]Julho!$E$28</f>
        <v>74.791666666666671</v>
      </c>
      <c r="Z32" s="11">
        <f>[28]Julho!$E$29</f>
        <v>76.375</v>
      </c>
      <c r="AA32" s="11">
        <f>[28]Julho!$E$30</f>
        <v>77.916666666666671</v>
      </c>
      <c r="AB32" s="11">
        <f>[28]Julho!$E$31</f>
        <v>69.125</v>
      </c>
      <c r="AC32" s="11">
        <f>[28]Julho!$E$32</f>
        <v>61.833333333333336</v>
      </c>
      <c r="AD32" s="11">
        <f>[28]Julho!$E$33</f>
        <v>61.583333333333336</v>
      </c>
      <c r="AE32" s="11">
        <f>[28]Julho!$E$34</f>
        <v>57.625</v>
      </c>
      <c r="AF32" s="108">
        <f>[28]Julho!$E$35</f>
        <v>60.916666666666664</v>
      </c>
      <c r="AG32" s="110">
        <f t="shared" ref="AG32:AG35" si="8">AVERAGE(B32:AF32)</f>
        <v>68.456989247311824</v>
      </c>
      <c r="AK32" t="s">
        <v>47</v>
      </c>
    </row>
    <row r="33" spans="1:38" s="5" customFormat="1" x14ac:dyDescent="0.2">
      <c r="A33" s="53" t="s">
        <v>12</v>
      </c>
      <c r="B33" s="11" t="str">
        <f>[29]Julho!$E$5</f>
        <v>*</v>
      </c>
      <c r="C33" s="11" t="str">
        <f>[29]Julho!$E$6</f>
        <v>*</v>
      </c>
      <c r="D33" s="11" t="str">
        <f>[29]Julho!$E$7</f>
        <v>*</v>
      </c>
      <c r="E33" s="11" t="str">
        <f>[29]Julho!$E$8</f>
        <v>*</v>
      </c>
      <c r="F33" s="11">
        <f>[29]Julho!$E$9</f>
        <v>42.444444444444443</v>
      </c>
      <c r="G33" s="11">
        <f>[29]Julho!$E$10</f>
        <v>56.083333333333336</v>
      </c>
      <c r="H33" s="11">
        <f>[29]Julho!$E$11</f>
        <v>64.875</v>
      </c>
      <c r="I33" s="11">
        <f>[29]Julho!$E$12</f>
        <v>61.416666666666664</v>
      </c>
      <c r="J33" s="11">
        <f>[29]Julho!$E$13</f>
        <v>63.416666666666664</v>
      </c>
      <c r="K33" s="11">
        <f>[29]Julho!$E$14</f>
        <v>68.708333333333329</v>
      </c>
      <c r="L33" s="11">
        <f>[29]Julho!$E$15</f>
        <v>65.208333333333329</v>
      </c>
      <c r="M33" s="11">
        <f>[29]Julho!$E$16</f>
        <v>62.583333333333336</v>
      </c>
      <c r="N33" s="11">
        <f>[29]Julho!$E$17</f>
        <v>67.166666666666671</v>
      </c>
      <c r="O33" s="11">
        <f>[29]Julho!$E$18</f>
        <v>68.708333333333329</v>
      </c>
      <c r="P33" s="11">
        <f>[29]Julho!$E$19</f>
        <v>73.541666666666671</v>
      </c>
      <c r="Q33" s="11">
        <f>[29]Julho!$E$20</f>
        <v>84.541666666666671</v>
      </c>
      <c r="R33" s="11">
        <f>[29]Julho!$E$21</f>
        <v>71.791666666666671</v>
      </c>
      <c r="S33" s="11">
        <f>[29]Julho!$E$22</f>
        <v>65.083333333333329</v>
      </c>
      <c r="T33" s="11">
        <f>[29]Julho!$E$23</f>
        <v>69.083333333333329</v>
      </c>
      <c r="U33" s="11">
        <f>[29]Julho!$E$24</f>
        <v>69.208333333333329</v>
      </c>
      <c r="V33" s="11">
        <f>[29]Julho!$E$25</f>
        <v>62.583333333333336</v>
      </c>
      <c r="W33" s="11">
        <f>[29]Julho!$E$26</f>
        <v>58.083333333333336</v>
      </c>
      <c r="X33" s="11">
        <f>[29]Julho!$E$27</f>
        <v>67</v>
      </c>
      <c r="Y33" s="11">
        <f>[29]Julho!$E$28</f>
        <v>76.625</v>
      </c>
      <c r="Z33" s="11">
        <f>[29]Julho!$E$29</f>
        <v>76.5</v>
      </c>
      <c r="AA33" s="11">
        <f>[29]Julho!$E$30</f>
        <v>73.375</v>
      </c>
      <c r="AB33" s="11">
        <f>[29]Julho!$E$31</f>
        <v>69.041666666666671</v>
      </c>
      <c r="AC33" s="11">
        <f>[29]Julho!$E$32</f>
        <v>62.666666666666664</v>
      </c>
      <c r="AD33" s="11">
        <f>[29]Julho!$E$33</f>
        <v>64.041666666666671</v>
      </c>
      <c r="AE33" s="11">
        <f>[29]Julho!$E$34</f>
        <v>62.541666666666664</v>
      </c>
      <c r="AF33" s="108">
        <f>[29]Julho!$E$35</f>
        <v>59.875</v>
      </c>
      <c r="AG33" s="110">
        <f t="shared" si="8"/>
        <v>66.155349794238688</v>
      </c>
    </row>
    <row r="34" spans="1:38" x14ac:dyDescent="0.2">
      <c r="A34" s="53" t="s">
        <v>13</v>
      </c>
      <c r="B34" s="11">
        <f>[30]Julho!$E$5</f>
        <v>89.958333333333329</v>
      </c>
      <c r="C34" s="11">
        <f>[30]Julho!$E$6</f>
        <v>86</v>
      </c>
      <c r="D34" s="11">
        <f>[30]Julho!$E$7</f>
        <v>83.952380952380949</v>
      </c>
      <c r="E34" s="11">
        <f>[30]Julho!$E$8</f>
        <v>86.9375</v>
      </c>
      <c r="F34" s="11">
        <f>[30]Julho!$E$9</f>
        <v>79.782608695652172</v>
      </c>
      <c r="G34" s="11">
        <f>[30]Julho!$E$10</f>
        <v>53.916666666666664</v>
      </c>
      <c r="H34" s="11">
        <f>[30]Julho!$E$11</f>
        <v>64.416666666666671</v>
      </c>
      <c r="I34" s="11">
        <f>[30]Julho!$E$12</f>
        <v>69.083333333333329</v>
      </c>
      <c r="J34" s="11">
        <f>[30]Julho!$E$13</f>
        <v>69.375</v>
      </c>
      <c r="K34" s="11">
        <f>[30]Julho!$E$14</f>
        <v>70.916666666666671</v>
      </c>
      <c r="L34" s="11">
        <f>[30]Julho!$E$15</f>
        <v>69.333333333333329</v>
      </c>
      <c r="M34" s="11">
        <f>[30]Julho!$E$16</f>
        <v>67.333333333333329</v>
      </c>
      <c r="N34" s="11">
        <f>[30]Julho!$E$17</f>
        <v>60.958333333333336</v>
      </c>
      <c r="O34" s="11">
        <f>[30]Julho!$E$18</f>
        <v>72</v>
      </c>
      <c r="P34" s="11">
        <f>[30]Julho!$E$19</f>
        <v>75.875</v>
      </c>
      <c r="Q34" s="11">
        <f>[30]Julho!$E$20</f>
        <v>80.541666666666671</v>
      </c>
      <c r="R34" s="11">
        <f>[30]Julho!$E$21</f>
        <v>80.916666666666671</v>
      </c>
      <c r="S34" s="11">
        <f>[30]Julho!$E$22</f>
        <v>75.625</v>
      </c>
      <c r="T34" s="11">
        <f>[30]Julho!$E$23</f>
        <v>73.041666666666671</v>
      </c>
      <c r="U34" s="11">
        <f>[30]Julho!$E$24</f>
        <v>70.5</v>
      </c>
      <c r="V34" s="11">
        <f>[30]Julho!$E$25</f>
        <v>62.833333333333336</v>
      </c>
      <c r="W34" s="11">
        <f>[30]Julho!$E$26</f>
        <v>54</v>
      </c>
      <c r="X34" s="11">
        <f>[30]Julho!$E$27</f>
        <v>62.086956521739133</v>
      </c>
      <c r="Y34" s="11">
        <f>[30]Julho!$E$28</f>
        <v>76.434782608695656</v>
      </c>
      <c r="Z34" s="11">
        <f>[30]Julho!$E$29</f>
        <v>76.523809523809518</v>
      </c>
      <c r="AA34" s="11">
        <f>[30]Julho!$E$30</f>
        <v>74.900000000000006</v>
      </c>
      <c r="AB34" s="11">
        <f>[30]Julho!$E$31</f>
        <v>75.833333333333329</v>
      </c>
      <c r="AC34" s="11">
        <f>[30]Julho!$E$32</f>
        <v>69.043478260869563</v>
      </c>
      <c r="AD34" s="11">
        <f>[30]Julho!$E$33</f>
        <v>46.545454545454547</v>
      </c>
      <c r="AE34" s="11">
        <f>[30]Julho!$E$34</f>
        <v>50.92307692307692</v>
      </c>
      <c r="AF34" s="108">
        <f>[30]Julho!$E$35</f>
        <v>49.785714285714285</v>
      </c>
      <c r="AG34" s="110">
        <f t="shared" si="8"/>
        <v>70.302390182281513</v>
      </c>
      <c r="AJ34" t="s">
        <v>47</v>
      </c>
    </row>
    <row r="35" spans="1:38" x14ac:dyDescent="0.2">
      <c r="A35" s="53" t="s">
        <v>173</v>
      </c>
      <c r="B35" s="11">
        <f>[31]Julho!$E$5</f>
        <v>59.363636363636367</v>
      </c>
      <c r="C35" s="11">
        <f>[31]Julho!$E$6</f>
        <v>73.8</v>
      </c>
      <c r="D35" s="11">
        <f>[31]Julho!$E$7</f>
        <v>58.888888888888886</v>
      </c>
      <c r="E35" s="11">
        <f>[31]Julho!$E$8</f>
        <v>86.2</v>
      </c>
      <c r="F35" s="11">
        <f>[31]Julho!$E$9</f>
        <v>68.181818181818187</v>
      </c>
      <c r="G35" s="11">
        <f>[31]Julho!$E$10</f>
        <v>62.363636363636367</v>
      </c>
      <c r="H35" s="11">
        <f>[31]Julho!$E$11</f>
        <v>60.81818181818182</v>
      </c>
      <c r="I35" s="11">
        <f>[31]Julho!$E$12</f>
        <v>59.454545454545453</v>
      </c>
      <c r="J35" s="11">
        <f>[31]Julho!$E$13</f>
        <v>55.363636363636367</v>
      </c>
      <c r="K35" s="11">
        <f>[31]Julho!$E$14</f>
        <v>52.909090909090907</v>
      </c>
      <c r="L35" s="11">
        <f>[31]Julho!$E$15</f>
        <v>46.18181818181818</v>
      </c>
      <c r="M35" s="11">
        <f>[31]Julho!$E$16</f>
        <v>43.909090909090907</v>
      </c>
      <c r="N35" s="11">
        <f>[31]Julho!$E$17</f>
        <v>45.18181818181818</v>
      </c>
      <c r="O35" s="11">
        <f>[31]Julho!$E$18</f>
        <v>43.9</v>
      </c>
      <c r="P35" s="11">
        <f>[31]Julho!$E$19</f>
        <v>58.9</v>
      </c>
      <c r="Q35" s="11">
        <f>[31]Julho!$E$20</f>
        <v>73.2</v>
      </c>
      <c r="R35" s="11">
        <f>[31]Julho!$E$21</f>
        <v>50.666666666666664</v>
      </c>
      <c r="S35" s="11">
        <f>[31]Julho!$E$22</f>
        <v>62</v>
      </c>
      <c r="T35" s="11">
        <f>[31]Julho!$E$23</f>
        <v>60.18181818181818</v>
      </c>
      <c r="U35" s="11">
        <f>[31]Julho!$E$24</f>
        <v>58.18181818181818</v>
      </c>
      <c r="V35" s="11">
        <f>[31]Julho!$E$25</f>
        <v>48.272727272727273</v>
      </c>
      <c r="W35" s="11">
        <f>[31]Julho!$E$26</f>
        <v>48.5</v>
      </c>
      <c r="X35" s="11">
        <f>[31]Julho!$E$27</f>
        <v>46.909090909090907</v>
      </c>
      <c r="Y35" s="11">
        <f>[31]Julho!$E$28</f>
        <v>52.81818181818182</v>
      </c>
      <c r="Z35" s="11">
        <f>[31]Julho!$E$29</f>
        <v>74.3</v>
      </c>
      <c r="AA35" s="11">
        <f>[31]Julho!$E$30</f>
        <v>74.333333333333329</v>
      </c>
      <c r="AB35" s="11">
        <f>[31]Julho!$E$31</f>
        <v>67.090909090909093</v>
      </c>
      <c r="AC35" s="11">
        <f>[31]Julho!$E$32</f>
        <v>62.363636363636367</v>
      </c>
      <c r="AD35" s="11">
        <f>[31]Julho!$E$33</f>
        <v>49.545454545454547</v>
      </c>
      <c r="AE35" s="11">
        <f>[31]Julho!$E$34</f>
        <v>45.272727272727273</v>
      </c>
      <c r="AF35" s="108">
        <f>[31]Julho!$E$35</f>
        <v>49.727272727272727</v>
      </c>
      <c r="AG35" s="110">
        <f t="shared" si="8"/>
        <v>58.025154773541857</v>
      </c>
      <c r="AK35" t="s">
        <v>47</v>
      </c>
    </row>
    <row r="36" spans="1:38" x14ac:dyDescent="0.2">
      <c r="A36" s="53" t="s">
        <v>144</v>
      </c>
      <c r="B36" s="11" t="str">
        <f>[32]Julho!$E$5</f>
        <v>*</v>
      </c>
      <c r="C36" s="11" t="str">
        <f>[32]Julho!$E$6</f>
        <v>*</v>
      </c>
      <c r="D36" s="11" t="str">
        <f>[32]Julho!$E$7</f>
        <v>*</v>
      </c>
      <c r="E36" s="11" t="str">
        <f>[32]Julho!$E$8</f>
        <v>*</v>
      </c>
      <c r="F36" s="11" t="str">
        <f>[32]Julho!$E$9</f>
        <v>*</v>
      </c>
      <c r="G36" s="11" t="str">
        <f>[32]Julho!$E$10</f>
        <v>*</v>
      </c>
      <c r="H36" s="11" t="str">
        <f>[32]Julho!$E$11</f>
        <v>*</v>
      </c>
      <c r="I36" s="11" t="str">
        <f>[32]Julho!$E$12</f>
        <v>*</v>
      </c>
      <c r="J36" s="11" t="str">
        <f>[32]Julho!$E$13</f>
        <v>*</v>
      </c>
      <c r="K36" s="11" t="str">
        <f>[32]Julho!$E$14</f>
        <v>*</v>
      </c>
      <c r="L36" s="11" t="str">
        <f>[32]Julho!$E$15</f>
        <v>*</v>
      </c>
      <c r="M36" s="11" t="str">
        <f>[32]Julho!$E$16</f>
        <v>*</v>
      </c>
      <c r="N36" s="11" t="str">
        <f>[32]Julho!$E$17</f>
        <v>*</v>
      </c>
      <c r="O36" s="11" t="str">
        <f>[32]Julho!$E$18</f>
        <v>*</v>
      </c>
      <c r="P36" s="11" t="str">
        <f>[32]Julho!$E$19</f>
        <v>*</v>
      </c>
      <c r="Q36" s="11" t="str">
        <f>[32]Julho!$E$20</f>
        <v>*</v>
      </c>
      <c r="R36" s="11" t="str">
        <f>[32]Julho!$E$21</f>
        <v>*</v>
      </c>
      <c r="S36" s="11" t="str">
        <f>[32]Julho!$E$22</f>
        <v>*</v>
      </c>
      <c r="T36" s="11" t="str">
        <f>[32]Julho!$E$23</f>
        <v>*</v>
      </c>
      <c r="U36" s="11" t="str">
        <f>[32]Julho!$E$24</f>
        <v>*</v>
      </c>
      <c r="V36" s="11" t="str">
        <f>[32]Julho!$E$25</f>
        <v>*</v>
      </c>
      <c r="W36" s="11" t="str">
        <f>[32]Julho!$E$26</f>
        <v>*</v>
      </c>
      <c r="X36" s="11" t="str">
        <f>[32]Julho!$E$27</f>
        <v>*</v>
      </c>
      <c r="Y36" s="11" t="str">
        <f>[32]Julho!$E$28</f>
        <v>*</v>
      </c>
      <c r="Z36" s="11" t="str">
        <f>[32]Julho!$E$29</f>
        <v>*</v>
      </c>
      <c r="AA36" s="11" t="str">
        <f>[32]Julho!$E$30</f>
        <v>*</v>
      </c>
      <c r="AB36" s="11" t="str">
        <f>[32]Julho!$E$31</f>
        <v>*</v>
      </c>
      <c r="AC36" s="11" t="str">
        <f>[32]Julho!$E$32</f>
        <v>*</v>
      </c>
      <c r="AD36" s="11" t="str">
        <f>[32]Julho!$E$33</f>
        <v>*</v>
      </c>
      <c r="AE36" s="11" t="str">
        <f>[32]Julho!$E$34</f>
        <v>*</v>
      </c>
      <c r="AF36" s="108" t="str">
        <f>[32]Julho!$E$35</f>
        <v>*</v>
      </c>
      <c r="AG36" s="110" t="s">
        <v>224</v>
      </c>
      <c r="AK36" t="s">
        <v>47</v>
      </c>
    </row>
    <row r="37" spans="1:38" x14ac:dyDescent="0.2">
      <c r="A37" s="53" t="s">
        <v>14</v>
      </c>
      <c r="B37" s="11">
        <f>[33]Julho!$E$5</f>
        <v>57.708333333333336</v>
      </c>
      <c r="C37" s="11">
        <f>[33]Julho!$E$6</f>
        <v>57.125</v>
      </c>
      <c r="D37" s="11">
        <f>[33]Julho!$E$7</f>
        <v>53.083333333333336</v>
      </c>
      <c r="E37" s="11">
        <f>[33]Julho!$E$8</f>
        <v>79.791666666666671</v>
      </c>
      <c r="F37" s="11">
        <f>[33]Julho!$E$9</f>
        <v>82.541666666666671</v>
      </c>
      <c r="G37" s="11">
        <f>[33]Julho!$E$10</f>
        <v>57.666666666666664</v>
      </c>
      <c r="H37" s="11">
        <f>[33]Julho!$E$11</f>
        <v>56.791666666666664</v>
      </c>
      <c r="I37" s="11">
        <f>[33]Julho!$E$12</f>
        <v>60.541666666666664</v>
      </c>
      <c r="J37" s="11">
        <f>[33]Julho!$E$13</f>
        <v>57.833333333333336</v>
      </c>
      <c r="K37" s="11">
        <f>[33]Julho!$E$14</f>
        <v>50.875</v>
      </c>
      <c r="L37" s="11">
        <f>[33]Julho!$E$15</f>
        <v>51.416666666666664</v>
      </c>
      <c r="M37" s="11">
        <f>[33]Julho!$E$16</f>
        <v>51.5</v>
      </c>
      <c r="N37" s="11">
        <f>[33]Julho!$E$17</f>
        <v>49</v>
      </c>
      <c r="O37" s="11">
        <f>[33]Julho!$E$18</f>
        <v>46.125</v>
      </c>
      <c r="P37" s="11">
        <f>[33]Julho!$E$19</f>
        <v>45.541666666666664</v>
      </c>
      <c r="Q37" s="11">
        <f>[33]Julho!$E$20</f>
        <v>64.208333333333329</v>
      </c>
      <c r="R37" s="11">
        <f>[33]Julho!$E$21</f>
        <v>62.458333333333336</v>
      </c>
      <c r="S37" s="11">
        <f>[33]Julho!$E$22</f>
        <v>55.083333333333336</v>
      </c>
      <c r="T37" s="11">
        <f>[33]Julho!$E$23</f>
        <v>55.666666666666664</v>
      </c>
      <c r="U37" s="11">
        <f>[33]Julho!$E$24</f>
        <v>49.125</v>
      </c>
      <c r="V37" s="11">
        <f>[33]Julho!$E$25</f>
        <v>48</v>
      </c>
      <c r="W37" s="11">
        <f>[33]Julho!$E$26</f>
        <v>50.041666666666664</v>
      </c>
      <c r="X37" s="11">
        <f>[33]Julho!$E$27</f>
        <v>50.25</v>
      </c>
      <c r="Y37" s="11">
        <f>[33]Julho!$E$28</f>
        <v>51</v>
      </c>
      <c r="Z37" s="11">
        <f>[33]Julho!$E$29</f>
        <v>53.208333333333336</v>
      </c>
      <c r="AA37" s="11">
        <f>[33]Julho!$E$30</f>
        <v>50.75</v>
      </c>
      <c r="AB37" s="11">
        <f>[33]Julho!$E$31</f>
        <v>55.541666666666664</v>
      </c>
      <c r="AC37" s="11">
        <f>[33]Julho!$E$32</f>
        <v>48.125</v>
      </c>
      <c r="AD37" s="11">
        <f>[33]Julho!$E$33</f>
        <v>45.375</v>
      </c>
      <c r="AE37" s="11">
        <f>[33]Julho!$E$34</f>
        <v>44.541666666666664</v>
      </c>
      <c r="AF37" s="108">
        <f>[33]Julho!$E$35</f>
        <v>46.625</v>
      </c>
      <c r="AG37" s="110">
        <f t="shared" ref="AG37:AG38" si="9">AVERAGE(B37:AF37)</f>
        <v>54.436827956989255</v>
      </c>
      <c r="AI37" t="s">
        <v>47</v>
      </c>
      <c r="AK37" t="s">
        <v>47</v>
      </c>
    </row>
    <row r="38" spans="1:38" x14ac:dyDescent="0.2">
      <c r="A38" s="53" t="s">
        <v>174</v>
      </c>
      <c r="B38" s="11">
        <f>[34]Julho!$E$5</f>
        <v>82</v>
      </c>
      <c r="C38" s="11">
        <f>[34]Julho!$E$6</f>
        <v>86.5</v>
      </c>
      <c r="D38" s="11">
        <f>[34]Julho!$E$7</f>
        <v>83.666666666666671</v>
      </c>
      <c r="E38" s="11">
        <f>[34]Julho!$E$8</f>
        <v>76</v>
      </c>
      <c r="F38" s="11">
        <f>[34]Julho!$E$9</f>
        <v>77.400000000000006</v>
      </c>
      <c r="G38" s="11">
        <f>[34]Julho!$E$10</f>
        <v>36.727272727272727</v>
      </c>
      <c r="H38" s="11">
        <f>[34]Julho!$E$11</f>
        <v>35.909090909090907</v>
      </c>
      <c r="I38" s="11">
        <f>[34]Julho!$E$12</f>
        <v>50</v>
      </c>
      <c r="J38" s="11">
        <f>[34]Julho!$E$13</f>
        <v>70.75</v>
      </c>
      <c r="K38" s="11">
        <f>[34]Julho!$E$14</f>
        <v>72</v>
      </c>
      <c r="L38" s="11">
        <f>[34]Julho!$E$15</f>
        <v>83</v>
      </c>
      <c r="M38" s="11">
        <f>[34]Julho!$E$16</f>
        <v>69</v>
      </c>
      <c r="N38" s="11">
        <f>[34]Julho!$E$17</f>
        <v>71</v>
      </c>
      <c r="O38" s="11">
        <f>[34]Julho!$E$18</f>
        <v>70.333333333333329</v>
      </c>
      <c r="P38" s="11">
        <f>[34]Julho!$E$19</f>
        <v>80</v>
      </c>
      <c r="Q38" s="11">
        <f>[34]Julho!$E$20</f>
        <v>67</v>
      </c>
      <c r="R38" s="11" t="str">
        <f>[34]Julho!$E$21</f>
        <v>*</v>
      </c>
      <c r="S38" s="11">
        <f>[34]Julho!$E$22</f>
        <v>61.25</v>
      </c>
      <c r="T38" s="11">
        <f>[34]Julho!$E$23</f>
        <v>55.25</v>
      </c>
      <c r="U38" s="11">
        <f>[34]Julho!$E$24</f>
        <v>74.75</v>
      </c>
      <c r="V38" s="11">
        <f>[34]Julho!$E$25</f>
        <v>61.714285714285715</v>
      </c>
      <c r="W38" s="11">
        <f>[34]Julho!$E$26</f>
        <v>79</v>
      </c>
      <c r="X38" s="11">
        <f>[34]Julho!$E$27</f>
        <v>79.333333333333329</v>
      </c>
      <c r="Y38" s="11">
        <f>[34]Julho!$E$28</f>
        <v>64.2</v>
      </c>
      <c r="Z38" s="11">
        <f>[34]Julho!$E$29</f>
        <v>75.7</v>
      </c>
      <c r="AA38" s="11">
        <f>[34]Julho!$E$30</f>
        <v>71.545454545454547</v>
      </c>
      <c r="AB38" s="11">
        <f>[34]Julho!$E$31</f>
        <v>76.400000000000006</v>
      </c>
      <c r="AC38" s="11">
        <f>[34]Julho!$E$32</f>
        <v>69</v>
      </c>
      <c r="AD38" s="11">
        <f>[34]Julho!$E$33</f>
        <v>67</v>
      </c>
      <c r="AE38" s="11">
        <f>[34]Julho!$E$34</f>
        <v>74.333333333333329</v>
      </c>
      <c r="AF38" s="108">
        <f>[34]Julho!$E$35</f>
        <v>62</v>
      </c>
      <c r="AG38" s="110">
        <f t="shared" si="9"/>
        <v>69.425425685425679</v>
      </c>
      <c r="AI38" t="s">
        <v>47</v>
      </c>
      <c r="AJ38" t="s">
        <v>47</v>
      </c>
    </row>
    <row r="39" spans="1:38" x14ac:dyDescent="0.2">
      <c r="A39" s="53" t="s">
        <v>15</v>
      </c>
      <c r="B39" s="11">
        <f>[35]Julho!$E$5</f>
        <v>82.583333333333329</v>
      </c>
      <c r="C39" s="11">
        <f>[35]Julho!$E$6</f>
        <v>84.25</v>
      </c>
      <c r="D39" s="11">
        <f>[35]Julho!$E$7</f>
        <v>85.541666666666671</v>
      </c>
      <c r="E39" s="11">
        <f>[35]Julho!$E$8</f>
        <v>93.541666666666671</v>
      </c>
      <c r="F39" s="11">
        <f>[35]Julho!$E$9</f>
        <v>66.166666666666671</v>
      </c>
      <c r="G39" s="11">
        <f>[35]Julho!$E$10</f>
        <v>53.25</v>
      </c>
      <c r="H39" s="11">
        <f>[35]Julho!$E$11</f>
        <v>50</v>
      </c>
      <c r="I39" s="11">
        <f>[35]Julho!$E$12</f>
        <v>61.416666666666664</v>
      </c>
      <c r="J39" s="11">
        <f>[35]Julho!$E$13</f>
        <v>59.791666666666664</v>
      </c>
      <c r="K39" s="11">
        <f>[35]Julho!$E$14</f>
        <v>53.958333333333336</v>
      </c>
      <c r="L39" s="11">
        <f>[35]Julho!$E$15</f>
        <v>47.708333333333336</v>
      </c>
      <c r="M39" s="11">
        <f>[35]Julho!$E$16</f>
        <v>54.25</v>
      </c>
      <c r="N39" s="11">
        <f>[35]Julho!$E$17</f>
        <v>52.416666666666664</v>
      </c>
      <c r="O39" s="11">
        <f>[35]Julho!$E$18</f>
        <v>41.875</v>
      </c>
      <c r="P39" s="11">
        <f>[35]Julho!$E$19</f>
        <v>73.708333333333329</v>
      </c>
      <c r="Q39" s="11">
        <f>[35]Julho!$E$20</f>
        <v>70.458333333333329</v>
      </c>
      <c r="R39" s="11">
        <f>[35]Julho!$E$21</f>
        <v>66.541666666666671</v>
      </c>
      <c r="S39" s="11">
        <f>[35]Julho!$E$22</f>
        <v>72.958333333333329</v>
      </c>
      <c r="T39" s="11">
        <f>[35]Julho!$E$23</f>
        <v>76.875</v>
      </c>
      <c r="U39" s="11">
        <f>[35]Julho!$E$24</f>
        <v>75.083333333333329</v>
      </c>
      <c r="V39" s="11">
        <f>[35]Julho!$E$25</f>
        <v>67.208333333333329</v>
      </c>
      <c r="W39" s="11">
        <f>[35]Julho!$E$26</f>
        <v>52.083333333333336</v>
      </c>
      <c r="X39" s="11">
        <f>[35]Julho!$E$27</f>
        <v>60.75</v>
      </c>
      <c r="Y39" s="11">
        <f>[35]Julho!$E$28</f>
        <v>92.208333333333329</v>
      </c>
      <c r="Z39" s="11">
        <f>[35]Julho!$E$29</f>
        <v>97</v>
      </c>
      <c r="AA39" s="11">
        <f>[35]Julho!$E$30</f>
        <v>96.541666666666671</v>
      </c>
      <c r="AB39" s="11">
        <f>[35]Julho!$E$31</f>
        <v>84.125</v>
      </c>
      <c r="AC39" s="11">
        <f>[35]Julho!$E$32</f>
        <v>69.333333333333329</v>
      </c>
      <c r="AD39" s="11">
        <f>[35]Julho!$E$33</f>
        <v>59.041666666666664</v>
      </c>
      <c r="AE39" s="11">
        <f>[35]Julho!$E$34</f>
        <v>48.166666666666664</v>
      </c>
      <c r="AF39" s="108">
        <f>[35]Julho!$E$35</f>
        <v>52.791666666666664</v>
      </c>
      <c r="AG39" s="110">
        <f t="shared" ref="AG39:AG41" si="10">AVERAGE(B39:AF39)</f>
        <v>67.794354838709666</v>
      </c>
      <c r="AH39" s="12" t="s">
        <v>47</v>
      </c>
      <c r="AI39" t="s">
        <v>47</v>
      </c>
      <c r="AK39" t="s">
        <v>47</v>
      </c>
    </row>
    <row r="40" spans="1:38" x14ac:dyDescent="0.2">
      <c r="A40" s="53" t="s">
        <v>16</v>
      </c>
      <c r="B40" s="11">
        <f>[36]Julho!$E$5</f>
        <v>88.166666666666671</v>
      </c>
      <c r="C40" s="11">
        <f>[36]Julho!$E$6</f>
        <v>83.833333333333329</v>
      </c>
      <c r="D40" s="11">
        <f>[36]Julho!$E$7</f>
        <v>89.416666666666671</v>
      </c>
      <c r="E40" s="11">
        <f>[36]Julho!$E$8</f>
        <v>92.875</v>
      </c>
      <c r="F40" s="11">
        <f>[36]Julho!$E$9</f>
        <v>65.916666666666671</v>
      </c>
      <c r="G40" s="11">
        <f>[36]Julho!$E$10</f>
        <v>54.882352941176471</v>
      </c>
      <c r="H40" s="11">
        <f>[36]Julho!$E$11</f>
        <v>46.846153846153847</v>
      </c>
      <c r="I40" s="11">
        <f>[36]Julho!$E$12</f>
        <v>59.388888888888886</v>
      </c>
      <c r="J40" s="11">
        <f>[36]Julho!$E$13</f>
        <v>62.291666666666664</v>
      </c>
      <c r="K40" s="11">
        <f>[36]Julho!$E$14</f>
        <v>59.833333333333336</v>
      </c>
      <c r="L40" s="11">
        <f>[36]Julho!$E$15</f>
        <v>58.25</v>
      </c>
      <c r="M40" s="11">
        <f>[36]Julho!$E$16</f>
        <v>50.041666666666664</v>
      </c>
      <c r="N40" s="11">
        <f>[36]Julho!$E$17</f>
        <v>54.75</v>
      </c>
      <c r="O40" s="11">
        <f>[36]Julho!$E$18</f>
        <v>68.083333333333329</v>
      </c>
      <c r="P40" s="11">
        <f>[36]Julho!$E$19</f>
        <v>84.708333333333329</v>
      </c>
      <c r="Q40" s="11">
        <f>[36]Julho!$E$20</f>
        <v>75.791666666666671</v>
      </c>
      <c r="R40" s="11">
        <f>[36]Julho!$E$21</f>
        <v>64.25</v>
      </c>
      <c r="S40" s="11">
        <f>[36]Julho!$E$22</f>
        <v>74.291666666666671</v>
      </c>
      <c r="T40" s="11">
        <f>[36]Julho!$E$23</f>
        <v>84.291666666666671</v>
      </c>
      <c r="U40" s="11">
        <f>[36]Julho!$E$24</f>
        <v>75.291666666666671</v>
      </c>
      <c r="V40" s="11">
        <f>[36]Julho!$E$25</f>
        <v>56.625</v>
      </c>
      <c r="W40" s="11">
        <f>[36]Julho!$E$26</f>
        <v>46.166666666666664</v>
      </c>
      <c r="X40" s="11">
        <f>[36]Julho!$E$27</f>
        <v>66.5</v>
      </c>
      <c r="Y40" s="11">
        <f>[36]Julho!$E$28</f>
        <v>75.5</v>
      </c>
      <c r="Z40" s="11">
        <f>[36]Julho!$E$29</f>
        <v>83.318181818181813</v>
      </c>
      <c r="AA40" s="11">
        <f>[36]Julho!$E$30</f>
        <v>80.916666666666671</v>
      </c>
      <c r="AB40" s="11">
        <f>[36]Julho!$E$31</f>
        <v>76.130434782608702</v>
      </c>
      <c r="AC40" s="11">
        <f>[36]Julho!$E$32</f>
        <v>75</v>
      </c>
      <c r="AD40" s="11">
        <f>[36]Julho!$E$33</f>
        <v>70.791666666666671</v>
      </c>
      <c r="AE40" s="11">
        <f>[36]Julho!$E$34</f>
        <v>67.826086956521735</v>
      </c>
      <c r="AF40" s="108">
        <f>[36]Julho!$E$35</f>
        <v>67.5</v>
      </c>
      <c r="AG40" s="110">
        <f t="shared" si="10"/>
        <v>69.660497824737575</v>
      </c>
      <c r="AJ40" t="s">
        <v>47</v>
      </c>
      <c r="AK40" t="s">
        <v>47</v>
      </c>
    </row>
    <row r="41" spans="1:38" x14ac:dyDescent="0.2">
      <c r="A41" s="53" t="s">
        <v>175</v>
      </c>
      <c r="B41" s="11">
        <f>[37]Julho!$E$5</f>
        <v>49.636363636363633</v>
      </c>
      <c r="C41" s="11">
        <f>[37]Julho!$E$6</f>
        <v>57.46153846153846</v>
      </c>
      <c r="D41" s="11">
        <f>[37]Julho!$E$7</f>
        <v>51.3</v>
      </c>
      <c r="E41" s="11">
        <f>[37]Julho!$E$8</f>
        <v>93.6</v>
      </c>
      <c r="F41" s="11">
        <f>[37]Julho!$E$9</f>
        <v>56.25</v>
      </c>
      <c r="G41" s="11">
        <f>[37]Julho!$E$10</f>
        <v>36.545454545454547</v>
      </c>
      <c r="H41" s="11">
        <f>[37]Julho!$E$11</f>
        <v>46</v>
      </c>
      <c r="I41" s="11">
        <f>[37]Julho!$E$12</f>
        <v>48.636363636363633</v>
      </c>
      <c r="J41" s="11">
        <f>[37]Julho!$E$13</f>
        <v>49</v>
      </c>
      <c r="K41" s="11">
        <f>[37]Julho!$E$14</f>
        <v>43.272727272727273</v>
      </c>
      <c r="L41" s="11">
        <f>[37]Julho!$E$15</f>
        <v>42.909090909090907</v>
      </c>
      <c r="M41" s="11">
        <f>[37]Julho!$E$16</f>
        <v>40.363636363636367</v>
      </c>
      <c r="N41" s="11">
        <f>[37]Julho!$E$17</f>
        <v>45.18181818181818</v>
      </c>
      <c r="O41" s="11">
        <f>[37]Julho!$E$18</f>
        <v>45</v>
      </c>
      <c r="P41" s="11">
        <f>[37]Julho!$E$19</f>
        <v>47.272727272727273</v>
      </c>
      <c r="Q41" s="11">
        <f>[37]Julho!$E$20</f>
        <v>80.727272727272734</v>
      </c>
      <c r="R41" s="11">
        <f>[37]Julho!$E$21</f>
        <v>47.333333333333336</v>
      </c>
      <c r="S41" s="11">
        <f>[37]Julho!$E$22</f>
        <v>48.545454545454547</v>
      </c>
      <c r="T41" s="11">
        <f>[37]Julho!$E$23</f>
        <v>49.909090909090907</v>
      </c>
      <c r="U41" s="11">
        <f>[37]Julho!$E$24</f>
        <v>52.333333333333336</v>
      </c>
      <c r="V41" s="11">
        <f>[37]Julho!$E$25</f>
        <v>41.636363636363633</v>
      </c>
      <c r="W41" s="11">
        <f>[37]Julho!$E$26</f>
        <v>42.545454545454547</v>
      </c>
      <c r="X41" s="11">
        <f>[37]Julho!$E$27</f>
        <v>41.454545454545453</v>
      </c>
      <c r="Y41" s="11">
        <f>[37]Julho!$E$28</f>
        <v>43.090909090909093</v>
      </c>
      <c r="Z41" s="11">
        <f>[37]Julho!$E$29</f>
        <v>69.909090909090907</v>
      </c>
      <c r="AA41" s="11">
        <f>[37]Julho!$E$30</f>
        <v>64.454545454545453</v>
      </c>
      <c r="AB41" s="11">
        <f>[37]Julho!$E$31</f>
        <v>59.090909090909093</v>
      </c>
      <c r="AC41" s="11">
        <f>[37]Julho!$E$32</f>
        <v>47</v>
      </c>
      <c r="AD41" s="11">
        <f>[37]Julho!$E$33</f>
        <v>39.454545454545453</v>
      </c>
      <c r="AE41" s="11">
        <f>[37]Julho!$E$34</f>
        <v>38.545454545454547</v>
      </c>
      <c r="AF41" s="108">
        <f>[37]Julho!$E$35</f>
        <v>41.909090909090907</v>
      </c>
      <c r="AG41" s="110">
        <f t="shared" si="10"/>
        <v>50.334487555455297</v>
      </c>
      <c r="AI41" t="s">
        <v>47</v>
      </c>
      <c r="AJ41" t="s">
        <v>47</v>
      </c>
    </row>
    <row r="42" spans="1:38" x14ac:dyDescent="0.2">
      <c r="A42" s="53" t="s">
        <v>17</v>
      </c>
      <c r="B42" s="11">
        <f>[38]Julho!$E$5</f>
        <v>72.208333333333329</v>
      </c>
      <c r="C42" s="11">
        <f>[38]Julho!$E$6</f>
        <v>89.695652173913047</v>
      </c>
      <c r="D42" s="11">
        <f>[38]Julho!$E$7</f>
        <v>88.166666666666671</v>
      </c>
      <c r="E42" s="11">
        <f>[38]Julho!$E$8</f>
        <v>98.958333333333329</v>
      </c>
      <c r="F42" s="11">
        <f>[38]Julho!$E$9</f>
        <v>64.208333333333329</v>
      </c>
      <c r="G42" s="11">
        <f>[38]Julho!$E$10</f>
        <v>61.541666666666664</v>
      </c>
      <c r="H42" s="11">
        <f>[38]Julho!$E$11</f>
        <v>66.666666666666671</v>
      </c>
      <c r="I42" s="11">
        <f>[38]Julho!$E$12</f>
        <v>71.75</v>
      </c>
      <c r="J42" s="11">
        <f>[38]Julho!$E$13</f>
        <v>67.875</v>
      </c>
      <c r="K42" s="11">
        <f>[38]Julho!$E$14</f>
        <v>66.75</v>
      </c>
      <c r="L42" s="11">
        <f>[38]Julho!$E$15</f>
        <v>62.291666666666664</v>
      </c>
      <c r="M42" s="11">
        <f>[38]Julho!$E$16</f>
        <v>57.375</v>
      </c>
      <c r="N42" s="11">
        <f>[38]Julho!$E$17</f>
        <v>57.25</v>
      </c>
      <c r="O42" s="11">
        <f>[38]Julho!$E$18</f>
        <v>59.166666666666664</v>
      </c>
      <c r="P42" s="11">
        <f>[38]Julho!$E$19</f>
        <v>76.625</v>
      </c>
      <c r="Q42" s="11">
        <f>[38]Julho!$E$20</f>
        <v>76.75</v>
      </c>
      <c r="R42" s="11">
        <f>[38]Julho!$E$21</f>
        <v>67.25</v>
      </c>
      <c r="S42" s="11">
        <f>[38]Julho!$E$22</f>
        <v>68.458333333333329</v>
      </c>
      <c r="T42" s="11">
        <f>[38]Julho!$E$23</f>
        <v>69.708333333333329</v>
      </c>
      <c r="U42" s="11">
        <f>[38]Julho!$E$24</f>
        <v>69.5</v>
      </c>
      <c r="V42" s="11">
        <f>[38]Julho!$E$25</f>
        <v>50.708333333333336</v>
      </c>
      <c r="W42" s="11">
        <f>[38]Julho!$E$26</f>
        <v>57.5</v>
      </c>
      <c r="X42" s="11">
        <f>[38]Julho!$E$27</f>
        <v>55.25</v>
      </c>
      <c r="Y42" s="11">
        <f>[38]Julho!$E$28</f>
        <v>70.5</v>
      </c>
      <c r="Z42" s="11">
        <f>[38]Julho!$E$29</f>
        <v>79.833333333333329</v>
      </c>
      <c r="AA42" s="11">
        <f>[38]Julho!$E$30</f>
        <v>79.25</v>
      </c>
      <c r="AB42" s="11">
        <f>[38]Julho!$E$31</f>
        <v>73.25</v>
      </c>
      <c r="AC42" s="11">
        <f>[38]Julho!$E$32</f>
        <v>65.5</v>
      </c>
      <c r="AD42" s="11">
        <f>[38]Julho!$E$33</f>
        <v>55.75</v>
      </c>
      <c r="AE42" s="11">
        <f>[38]Julho!$E$34</f>
        <v>54.083333333333336</v>
      </c>
      <c r="AF42" s="108">
        <f>[38]Julho!$E$35</f>
        <v>63.375</v>
      </c>
      <c r="AG42" s="110">
        <f t="shared" ref="AG42:AG43" si="11">AVERAGE(B42:AF42)</f>
        <v>68.296633941093958</v>
      </c>
      <c r="AJ42" t="s">
        <v>47</v>
      </c>
      <c r="AK42" t="s">
        <v>47</v>
      </c>
    </row>
    <row r="43" spans="1:38" x14ac:dyDescent="0.2">
      <c r="A43" s="53" t="s">
        <v>157</v>
      </c>
      <c r="B43" s="11">
        <f>[39]Julho!$E$5</f>
        <v>54.75</v>
      </c>
      <c r="C43" s="11">
        <f>[39]Julho!$E$6</f>
        <v>67.466666666666669</v>
      </c>
      <c r="D43" s="11">
        <f>[39]Julho!$E$7</f>
        <v>58.6</v>
      </c>
      <c r="E43" s="11">
        <f>[39]Julho!$E$8</f>
        <v>98.571428571428569</v>
      </c>
      <c r="F43" s="11">
        <f>[39]Julho!$E$9</f>
        <v>58.53846153846154</v>
      </c>
      <c r="G43" s="11">
        <f>[39]Julho!$E$10</f>
        <v>51.125</v>
      </c>
      <c r="H43" s="11">
        <f>[39]Julho!$E$11</f>
        <v>59.0625</v>
      </c>
      <c r="I43" s="11">
        <f>[39]Julho!$E$12</f>
        <v>62.133333333333333</v>
      </c>
      <c r="J43" s="11">
        <f>[39]Julho!$E$13</f>
        <v>58.93333333333333</v>
      </c>
      <c r="K43" s="11">
        <f>[39]Julho!$E$14</f>
        <v>51.428571428571431</v>
      </c>
      <c r="L43" s="11">
        <f>[39]Julho!$E$15</f>
        <v>46.857142857142854</v>
      </c>
      <c r="M43" s="11">
        <f>[39]Julho!$E$16</f>
        <v>45.214285714285715</v>
      </c>
      <c r="N43" s="11">
        <f>[39]Julho!$E$17</f>
        <v>51</v>
      </c>
      <c r="O43" s="11">
        <f>[39]Julho!$E$18</f>
        <v>53.214285714285715</v>
      </c>
      <c r="P43" s="11">
        <f>[39]Julho!$E$19</f>
        <v>59.428571428571431</v>
      </c>
      <c r="Q43" s="11">
        <f>[39]Julho!$E$20</f>
        <v>70.5</v>
      </c>
      <c r="R43" s="11">
        <f>[39]Julho!$E$21</f>
        <v>52.6</v>
      </c>
      <c r="S43" s="11">
        <f>[39]Julho!$E$22</f>
        <v>63</v>
      </c>
      <c r="T43" s="11">
        <f>[39]Julho!$E$23</f>
        <v>57.642857142857146</v>
      </c>
      <c r="U43" s="11">
        <f>[39]Julho!$E$24</f>
        <v>51.071428571428569</v>
      </c>
      <c r="V43" s="11">
        <f>[39]Julho!$E$25</f>
        <v>47.571428571428569</v>
      </c>
      <c r="W43" s="11">
        <f>[39]Julho!$E$26</f>
        <v>50.6</v>
      </c>
      <c r="X43" s="11">
        <f>[39]Julho!$E$27</f>
        <v>46.466666666666669</v>
      </c>
      <c r="Y43" s="11">
        <f>[39]Julho!$E$28</f>
        <v>45</v>
      </c>
      <c r="Z43" s="11">
        <f>[39]Julho!$E$29</f>
        <v>73.066666666666663</v>
      </c>
      <c r="AA43" s="11">
        <f>[39]Julho!$E$30</f>
        <v>74.8</v>
      </c>
      <c r="AB43" s="11">
        <f>[39]Julho!$E$31</f>
        <v>65.933333333333337</v>
      </c>
      <c r="AC43" s="11">
        <f>[39]Julho!$E$32</f>
        <v>52.071428571428569</v>
      </c>
      <c r="AD43" s="11">
        <f>[39]Julho!$E$33</f>
        <v>48.357142857142854</v>
      </c>
      <c r="AE43" s="11">
        <f>[39]Julho!$E$34</f>
        <v>45.866666666666667</v>
      </c>
      <c r="AF43" s="108">
        <f>[39]Julho!$E$35</f>
        <v>45.888888888888886</v>
      </c>
      <c r="AG43" s="110">
        <f t="shared" si="11"/>
        <v>56.992260920083503</v>
      </c>
      <c r="AK43" t="s">
        <v>47</v>
      </c>
    </row>
    <row r="44" spans="1:38" x14ac:dyDescent="0.2">
      <c r="A44" s="53" t="s">
        <v>18</v>
      </c>
      <c r="B44" s="11">
        <f>[40]Julho!$E$5</f>
        <v>63.541666666666664</v>
      </c>
      <c r="C44" s="11">
        <f>[40]Julho!$E$6</f>
        <v>68.208333333333329</v>
      </c>
      <c r="D44" s="11">
        <f>[40]Julho!$E$7</f>
        <v>64.125</v>
      </c>
      <c r="E44" s="11">
        <f>[40]Julho!$E$8</f>
        <v>89.875</v>
      </c>
      <c r="F44" s="11">
        <f>[40]Julho!$E$9</f>
        <v>82.083333333333329</v>
      </c>
      <c r="G44" s="11">
        <f>[40]Julho!$E$10</f>
        <v>50.625</v>
      </c>
      <c r="H44" s="11">
        <f>[40]Julho!$E$11</f>
        <v>47.916666666666664</v>
      </c>
      <c r="I44" s="11">
        <f>[40]Julho!$E$12</f>
        <v>45.333333333333336</v>
      </c>
      <c r="J44" s="11">
        <f>[40]Julho!$E$13</f>
        <v>47.208333333333336</v>
      </c>
      <c r="K44" s="11">
        <f>[40]Julho!$E$14</f>
        <v>48.541666666666664</v>
      </c>
      <c r="L44" s="11">
        <f>[40]Julho!$E$15</f>
        <v>43.791666666666664</v>
      </c>
      <c r="M44" s="11">
        <f>[40]Julho!$E$16</f>
        <v>42.166666666666664</v>
      </c>
      <c r="N44" s="11">
        <f>[40]Julho!$E$17</f>
        <v>48.083333333333336</v>
      </c>
      <c r="O44" s="11">
        <f>[40]Julho!$E$18</f>
        <v>45.541666666666664</v>
      </c>
      <c r="P44" s="11">
        <f>[40]Julho!$E$19</f>
        <v>53.625</v>
      </c>
      <c r="Q44" s="11">
        <f>[40]Julho!$E$20</f>
        <v>72.5</v>
      </c>
      <c r="R44" s="11">
        <f>[40]Julho!$E$21</f>
        <v>70.625</v>
      </c>
      <c r="S44" s="11">
        <f>[40]Julho!$E$22</f>
        <v>50.75</v>
      </c>
      <c r="T44" s="11">
        <f>[40]Julho!$E$23</f>
        <v>46.625</v>
      </c>
      <c r="U44" s="11">
        <f>[40]Julho!$E$24</f>
        <v>56.75</v>
      </c>
      <c r="V44" s="11">
        <f>[40]Julho!$E$25</f>
        <v>49.916666666666664</v>
      </c>
      <c r="W44" s="11">
        <f>[40]Julho!$E$26</f>
        <v>49.916666666666664</v>
      </c>
      <c r="X44" s="11">
        <f>[40]Julho!$E$27</f>
        <v>50.916666666666664</v>
      </c>
      <c r="Y44" s="11">
        <f>[40]Julho!$E$28</f>
        <v>52.958333333333336</v>
      </c>
      <c r="Z44" s="11">
        <f>[40]Julho!$E$29</f>
        <v>85.416666666666671</v>
      </c>
      <c r="AA44" s="11">
        <f>[40]Julho!$E$30</f>
        <v>75.708333333333329</v>
      </c>
      <c r="AB44" s="11">
        <f>[40]Julho!$E$31</f>
        <v>68.583333333333329</v>
      </c>
      <c r="AC44" s="11">
        <f>[40]Julho!$E$32</f>
        <v>60</v>
      </c>
      <c r="AD44" s="11">
        <f>[40]Julho!$E$33</f>
        <v>43.583333333333336</v>
      </c>
      <c r="AE44" s="11">
        <f>[40]Julho!$E$34</f>
        <v>44.75</v>
      </c>
      <c r="AF44" s="108">
        <f>[40]Julho!$E$35</f>
        <v>48.583333333333336</v>
      </c>
      <c r="AG44" s="110">
        <f t="shared" ref="AG44:AG45" si="12">AVERAGE(B44:AF44)</f>
        <v>57.040322580645153</v>
      </c>
      <c r="AI44" s="12" t="s">
        <v>47</v>
      </c>
      <c r="AK44" t="s">
        <v>47</v>
      </c>
    </row>
    <row r="45" spans="1:38" x14ac:dyDescent="0.2">
      <c r="A45" s="53" t="s">
        <v>162</v>
      </c>
      <c r="B45" s="11">
        <f>[41]Julho!$E$5</f>
        <v>66.833333333333329</v>
      </c>
      <c r="C45" s="11">
        <f>[41]Julho!$E$6</f>
        <v>61</v>
      </c>
      <c r="D45" s="11">
        <f>[41]Julho!$E$7</f>
        <v>56.625</v>
      </c>
      <c r="E45" s="11">
        <f>[41]Julho!$E$8</f>
        <v>93.368421052631575</v>
      </c>
      <c r="F45" s="11">
        <f>[41]Julho!$E$9</f>
        <v>83.428571428571431</v>
      </c>
      <c r="G45" s="11">
        <f>[41]Julho!$E$10</f>
        <v>58.791666666666664</v>
      </c>
      <c r="H45" s="11">
        <f>[41]Julho!$E$11</f>
        <v>64.625</v>
      </c>
      <c r="I45" s="11">
        <f>[41]Julho!$E$12</f>
        <v>64.208333333333329</v>
      </c>
      <c r="J45" s="11">
        <f>[41]Julho!$E$13</f>
        <v>65.166666666666671</v>
      </c>
      <c r="K45" s="11">
        <f>[41]Julho!$E$14</f>
        <v>60.916666666666664</v>
      </c>
      <c r="L45" s="11">
        <f>[41]Julho!$E$15</f>
        <v>63.333333333333336</v>
      </c>
      <c r="M45" s="11">
        <f>[41]Julho!$E$16</f>
        <v>64.541666666666671</v>
      </c>
      <c r="N45" s="11">
        <f>[41]Julho!$E$17</f>
        <v>63.125</v>
      </c>
      <c r="O45" s="11">
        <f>[41]Julho!$E$18</f>
        <v>64.708333333333329</v>
      </c>
      <c r="P45" s="11">
        <f>[41]Julho!$E$19</f>
        <v>60.458333333333336</v>
      </c>
      <c r="Q45" s="11">
        <f>[41]Julho!$E$20</f>
        <v>74.5</v>
      </c>
      <c r="R45" s="11">
        <f>[41]Julho!$E$21</f>
        <v>45.6</v>
      </c>
      <c r="S45" s="11">
        <f>[41]Julho!$E$22</f>
        <v>67.5</v>
      </c>
      <c r="T45" s="11">
        <f>[41]Julho!$E$23</f>
        <v>66.958333333333329</v>
      </c>
      <c r="U45" s="11">
        <f>[41]Julho!$E$24</f>
        <v>62.166666666666664</v>
      </c>
      <c r="V45" s="11">
        <f>[41]Julho!$E$25</f>
        <v>59.25</v>
      </c>
      <c r="W45" s="11">
        <f>[41]Julho!$E$26</f>
        <v>59.375</v>
      </c>
      <c r="X45" s="11">
        <f>[41]Julho!$E$27</f>
        <v>64.041666666666671</v>
      </c>
      <c r="Y45" s="11">
        <f>[41]Julho!$E$28</f>
        <v>61.375</v>
      </c>
      <c r="Z45" s="11">
        <f>[41]Julho!$E$29</f>
        <v>62.958333333333336</v>
      </c>
      <c r="AA45" s="11">
        <f>[41]Julho!$E$30</f>
        <v>68.416666666666671</v>
      </c>
      <c r="AB45" s="11">
        <f>[41]Julho!$E$31</f>
        <v>71.875</v>
      </c>
      <c r="AC45" s="11">
        <f>[41]Julho!$E$32</f>
        <v>64.083333333333329</v>
      </c>
      <c r="AD45" s="11">
        <f>[41]Julho!$E$33</f>
        <v>58.375</v>
      </c>
      <c r="AE45" s="11">
        <f>[41]Julho!$E$34</f>
        <v>52.833333333333336</v>
      </c>
      <c r="AF45" s="108">
        <f>[41]Julho!$E$35</f>
        <v>56</v>
      </c>
      <c r="AG45" s="110">
        <f t="shared" si="12"/>
        <v>64.078666424124819</v>
      </c>
      <c r="AJ45" t="s">
        <v>47</v>
      </c>
      <c r="AK45" t="s">
        <v>47</v>
      </c>
    </row>
    <row r="46" spans="1:38" x14ac:dyDescent="0.2">
      <c r="A46" s="53" t="s">
        <v>19</v>
      </c>
      <c r="B46" s="11">
        <f>[42]Julho!$E$5</f>
        <v>89.25</v>
      </c>
      <c r="C46" s="11">
        <f>[42]Julho!$E$6</f>
        <v>88.041666666666671</v>
      </c>
      <c r="D46" s="11">
        <f>[42]Julho!$E$7</f>
        <v>89.875</v>
      </c>
      <c r="E46" s="11">
        <f>[42]Julho!$E$8</f>
        <v>67.916666666666671</v>
      </c>
      <c r="F46" s="11">
        <f>[42]Julho!$E$9</f>
        <v>50.291666666666664</v>
      </c>
      <c r="G46" s="11">
        <f>[42]Julho!$E$10</f>
        <v>53.916666666666664</v>
      </c>
      <c r="H46" s="11">
        <f>[42]Julho!$E$11</f>
        <v>54.458333333333336</v>
      </c>
      <c r="I46" s="11">
        <f>[42]Julho!$E$12</f>
        <v>53.166666666666664</v>
      </c>
      <c r="J46" s="11">
        <f>[42]Julho!$E$13</f>
        <v>54.166666666666664</v>
      </c>
      <c r="K46" s="11">
        <f>[42]Julho!$E$14</f>
        <v>57.916666666666664</v>
      </c>
      <c r="L46" s="11">
        <f>[42]Julho!$E$15</f>
        <v>57.333333333333336</v>
      </c>
      <c r="M46" s="11">
        <f>[42]Julho!$E$16</f>
        <v>54.083333333333336</v>
      </c>
      <c r="N46" s="11">
        <f>[42]Julho!$E$17</f>
        <v>49.583333333333336</v>
      </c>
      <c r="O46" s="11">
        <f>[42]Julho!$E$18</f>
        <v>50</v>
      </c>
      <c r="P46" s="11">
        <f>[42]Julho!$E$19</f>
        <v>88.875</v>
      </c>
      <c r="Q46" s="11">
        <f>[42]Julho!$E$20</f>
        <v>74.041666666666671</v>
      </c>
      <c r="R46" s="11">
        <f>[42]Julho!$E$21</f>
        <v>66.75</v>
      </c>
      <c r="S46" s="11">
        <f>[42]Julho!$E$22</f>
        <v>69.583333333333329</v>
      </c>
      <c r="T46" s="11">
        <f>[42]Julho!$E$23</f>
        <v>72.125</v>
      </c>
      <c r="U46" s="11">
        <f>[42]Julho!$E$24</f>
        <v>65.916666666666671</v>
      </c>
      <c r="V46" s="11">
        <f>[42]Julho!$E$25</f>
        <v>55.166666666666664</v>
      </c>
      <c r="W46" s="11">
        <f>[42]Julho!$E$26</f>
        <v>55.375</v>
      </c>
      <c r="X46" s="11">
        <f>[42]Julho!$E$27</f>
        <v>55.833333333333336</v>
      </c>
      <c r="Y46" s="11">
        <f>[42]Julho!$E$28</f>
        <v>91.541666666666671</v>
      </c>
      <c r="Z46" s="11">
        <f>[42]Julho!$E$29</f>
        <v>94.166666666666671</v>
      </c>
      <c r="AA46" s="11">
        <f>[42]Julho!$E$30</f>
        <v>92.125</v>
      </c>
      <c r="AB46" s="11">
        <f>[42]Julho!$E$31</f>
        <v>85.916666666666671</v>
      </c>
      <c r="AC46" s="11">
        <f>[42]Julho!$E$32</f>
        <v>81.25</v>
      </c>
      <c r="AD46" s="11">
        <f>[42]Julho!$E$33</f>
        <v>63</v>
      </c>
      <c r="AE46" s="11">
        <f>[42]Julho!$E$34</f>
        <v>58.125</v>
      </c>
      <c r="AF46" s="108">
        <f>[42]Julho!$E$35</f>
        <v>58.541666666666664</v>
      </c>
      <c r="AG46" s="110">
        <f t="shared" ref="AG46:AG49" si="13">AVERAGE(B46:AF46)</f>
        <v>67.688172043010752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3" t="s">
        <v>31</v>
      </c>
      <c r="B47" s="11">
        <f>[43]Julho!$E$5</f>
        <v>63.958333333333336</v>
      </c>
      <c r="C47" s="11">
        <f>[43]Julho!$E$6</f>
        <v>81.333333333333329</v>
      </c>
      <c r="D47" s="11">
        <f>[43]Julho!$E$7</f>
        <v>77.458333333333329</v>
      </c>
      <c r="E47" s="11">
        <f>[43]Julho!$E$8</f>
        <v>96.375</v>
      </c>
      <c r="F47" s="11">
        <f>[43]Julho!$E$9</f>
        <v>68.875</v>
      </c>
      <c r="G47" s="11">
        <f>[43]Julho!$E$10</f>
        <v>54.333333333333336</v>
      </c>
      <c r="H47" s="11">
        <f>[43]Julho!$E$11</f>
        <v>58.041666666666664</v>
      </c>
      <c r="I47" s="11">
        <f>[43]Julho!$E$12</f>
        <v>55.458333333333336</v>
      </c>
      <c r="J47" s="11">
        <f>[43]Julho!$E$13</f>
        <v>52.833333333333336</v>
      </c>
      <c r="K47" s="11">
        <f>[43]Julho!$E$14</f>
        <v>52.166666666666664</v>
      </c>
      <c r="L47" s="11">
        <f>[43]Julho!$E$15</f>
        <v>46.166666666666664</v>
      </c>
      <c r="M47" s="11">
        <f>[43]Julho!$E$16</f>
        <v>39.416666666666664</v>
      </c>
      <c r="N47" s="11">
        <f>[43]Julho!$E$17</f>
        <v>46.333333333333336</v>
      </c>
      <c r="O47" s="11">
        <f>[43]Julho!$E$18</f>
        <v>47.083333333333336</v>
      </c>
      <c r="P47" s="11">
        <f>[43]Julho!$E$19</f>
        <v>59.291666666666664</v>
      </c>
      <c r="Q47" s="11">
        <f>[43]Julho!$E$20</f>
        <v>80.958333333333329</v>
      </c>
      <c r="R47" s="11">
        <f>[43]Julho!$E$21</f>
        <v>68</v>
      </c>
      <c r="S47" s="11">
        <f>[43]Julho!$E$22</f>
        <v>56.041666666666664</v>
      </c>
      <c r="T47" s="11">
        <f>[43]Julho!$E$23</f>
        <v>60.708333333333336</v>
      </c>
      <c r="U47" s="11">
        <f>[43]Julho!$E$24</f>
        <v>62.041666666666664</v>
      </c>
      <c r="V47" s="11">
        <f>[43]Julho!$E$25</f>
        <v>45</v>
      </c>
      <c r="W47" s="11">
        <f>[43]Julho!$E$26</f>
        <v>48.083333333333336</v>
      </c>
      <c r="X47" s="11">
        <f>[43]Julho!$E$27</f>
        <v>45.166666666666664</v>
      </c>
      <c r="Y47" s="11">
        <f>[43]Julho!$E$28</f>
        <v>58.333333333333336</v>
      </c>
      <c r="Z47" s="11">
        <f>[43]Julho!$E$29</f>
        <v>81.166666666666671</v>
      </c>
      <c r="AA47" s="11">
        <f>[43]Julho!$E$30</f>
        <v>79.416666666666671</v>
      </c>
      <c r="AB47" s="11">
        <f>[43]Julho!$E$31</f>
        <v>70.333333333333329</v>
      </c>
      <c r="AC47" s="11">
        <f>[43]Julho!$E$32</f>
        <v>60.083333333333336</v>
      </c>
      <c r="AD47" s="11">
        <f>[43]Julho!$E$33</f>
        <v>43.625</v>
      </c>
      <c r="AE47" s="11">
        <f>[43]Julho!$E$34</f>
        <v>45</v>
      </c>
      <c r="AF47" s="108">
        <f>[43]Julho!$E$35</f>
        <v>49.125</v>
      </c>
      <c r="AG47" s="110">
        <f t="shared" si="13"/>
        <v>59.748655913978503</v>
      </c>
      <c r="AK47" t="s">
        <v>47</v>
      </c>
    </row>
    <row r="48" spans="1:38" x14ac:dyDescent="0.2">
      <c r="A48" s="53" t="s">
        <v>44</v>
      </c>
      <c r="B48" s="11">
        <f>[44]Julho!$E$5</f>
        <v>52.875</v>
      </c>
      <c r="C48" s="11">
        <f>[44]Julho!$E$6</f>
        <v>63.208333333333336</v>
      </c>
      <c r="D48" s="11">
        <f>[44]Julho!$E$7</f>
        <v>52.791666666666664</v>
      </c>
      <c r="E48" s="11">
        <f>[44]Julho!$E$8</f>
        <v>70.666666666666671</v>
      </c>
      <c r="F48" s="11">
        <f>[44]Julho!$E$9</f>
        <v>92.208333333333329</v>
      </c>
      <c r="G48" s="11">
        <f>[44]Julho!$E$10</f>
        <v>55.25</v>
      </c>
      <c r="H48" s="11">
        <f>[44]Julho!$E$11</f>
        <v>43.5</v>
      </c>
      <c r="I48" s="11">
        <f>[44]Julho!$E$12</f>
        <v>36.791666666666664</v>
      </c>
      <c r="J48" s="11">
        <f>[44]Julho!$E$13</f>
        <v>34.875</v>
      </c>
      <c r="K48" s="11">
        <f>[44]Julho!$E$14</f>
        <v>39.875</v>
      </c>
      <c r="L48" s="11">
        <f>[44]Julho!$E$15</f>
        <v>41</v>
      </c>
      <c r="M48" s="11">
        <f>[44]Julho!$E$16</f>
        <v>38.25</v>
      </c>
      <c r="N48" s="11">
        <f>[44]Julho!$E$17</f>
        <v>39.375</v>
      </c>
      <c r="O48" s="11">
        <f>[44]Julho!$E$18</f>
        <v>42.5</v>
      </c>
      <c r="P48" s="11">
        <f>[44]Julho!$E$19</f>
        <v>45.208333333333336</v>
      </c>
      <c r="Q48" s="11">
        <f>[44]Julho!$E$20</f>
        <v>57.875</v>
      </c>
      <c r="R48" s="11">
        <f>[44]Julho!$E$21</f>
        <v>66.041666666666671</v>
      </c>
      <c r="S48" s="11">
        <f>[44]Julho!$E$22</f>
        <v>52.041666666666664</v>
      </c>
      <c r="T48" s="11">
        <f>[44]Julho!$E$23</f>
        <v>38.708333333333336</v>
      </c>
      <c r="U48" s="11">
        <f>[44]Julho!$E$24</f>
        <v>47.708333333333336</v>
      </c>
      <c r="V48" s="11">
        <f>[44]Julho!$E$25</f>
        <v>47.791666666666664</v>
      </c>
      <c r="W48" s="11">
        <f>[44]Julho!$E$26</f>
        <v>48.75</v>
      </c>
      <c r="X48" s="11">
        <f>[44]Julho!$E$27</f>
        <v>44.416666666666664</v>
      </c>
      <c r="Y48" s="11">
        <f>[44]Julho!$E$28</f>
        <v>52.125</v>
      </c>
      <c r="Z48" s="11">
        <f>[44]Julho!$E$29</f>
        <v>92.416666666666671</v>
      </c>
      <c r="AA48" s="11">
        <f>[44]Julho!$E$30</f>
        <v>85</v>
      </c>
      <c r="AB48" s="11">
        <f>[44]Julho!$E$31</f>
        <v>73.833333333333329</v>
      </c>
      <c r="AC48" s="11">
        <f>[44]Julho!$E$32</f>
        <v>57</v>
      </c>
      <c r="AD48" s="11">
        <f>[44]Julho!$E$33</f>
        <v>42.041666666666664</v>
      </c>
      <c r="AE48" s="11">
        <f>[44]Julho!$E$34</f>
        <v>42.416666666666664</v>
      </c>
      <c r="AF48" s="108">
        <f>[44]Julho!$E$35</f>
        <v>43.083333333333336</v>
      </c>
      <c r="AG48" s="110">
        <f t="shared" si="13"/>
        <v>52.891129032258071</v>
      </c>
      <c r="AH48" s="12" t="s">
        <v>47</v>
      </c>
      <c r="AJ48" t="s">
        <v>47</v>
      </c>
      <c r="AK48" t="s">
        <v>47</v>
      </c>
    </row>
    <row r="49" spans="1:37" ht="13.5" thickBot="1" x14ac:dyDescent="0.25">
      <c r="A49" s="113" t="s">
        <v>20</v>
      </c>
      <c r="B49" s="114">
        <f>[45]Julho!$E$5</f>
        <v>57.083333333333336</v>
      </c>
      <c r="C49" s="114">
        <f>[45]Julho!$E$6</f>
        <v>54.166666666666664</v>
      </c>
      <c r="D49" s="114">
        <f>[45]Julho!$E$7</f>
        <v>47.791666666666664</v>
      </c>
      <c r="E49" s="114">
        <f>[45]Julho!$E$8</f>
        <v>86.041666666666671</v>
      </c>
      <c r="F49" s="114">
        <f>[45]Julho!$E$9</f>
        <v>77.208333333333329</v>
      </c>
      <c r="G49" s="114">
        <f>[45]Julho!$E$10</f>
        <v>51.25</v>
      </c>
      <c r="H49" s="114">
        <f>[45]Julho!$E$11</f>
        <v>58.666666666666664</v>
      </c>
      <c r="I49" s="114">
        <f>[45]Julho!$E$12</f>
        <v>64.791666666666671</v>
      </c>
      <c r="J49" s="114">
        <f>[45]Julho!$E$13</f>
        <v>62.291666666666664</v>
      </c>
      <c r="K49" s="114">
        <f>[45]Julho!$E$14</f>
        <v>75.5</v>
      </c>
      <c r="L49" s="114" t="str">
        <f>[45]Julho!$E$15</f>
        <v>*</v>
      </c>
      <c r="M49" s="114" t="str">
        <f>[45]Julho!$E$16</f>
        <v>*</v>
      </c>
      <c r="N49" s="114" t="str">
        <f>[45]Julho!$E$17</f>
        <v>*</v>
      </c>
      <c r="O49" s="114" t="str">
        <f>[45]Julho!$E$18</f>
        <v>*</v>
      </c>
      <c r="P49" s="114" t="str">
        <f>[45]Julho!$E$19</f>
        <v>*</v>
      </c>
      <c r="Q49" s="114" t="str">
        <f>[45]Julho!$E$20</f>
        <v>*</v>
      </c>
      <c r="R49" s="114" t="str">
        <f>[45]Julho!$E$21</f>
        <v>*</v>
      </c>
      <c r="S49" s="114" t="str">
        <f>[45]Julho!$E$22</f>
        <v>*</v>
      </c>
      <c r="T49" s="114" t="str">
        <f>[45]Julho!$E$23</f>
        <v>*</v>
      </c>
      <c r="U49" s="114" t="str">
        <f>[45]Julho!$E$24</f>
        <v>*</v>
      </c>
      <c r="V49" s="114" t="str">
        <f>[45]Julho!$E$25</f>
        <v>*</v>
      </c>
      <c r="W49" s="114" t="str">
        <f>[45]Julho!$E$26</f>
        <v>*</v>
      </c>
      <c r="X49" s="114" t="str">
        <f>[45]Julho!$E$27</f>
        <v>*</v>
      </c>
      <c r="Y49" s="114" t="str">
        <f>[45]Julho!$E$28</f>
        <v>*</v>
      </c>
      <c r="Z49" s="114" t="str">
        <f>[45]Julho!$E$29</f>
        <v>*</v>
      </c>
      <c r="AA49" s="114" t="str">
        <f>[45]Julho!$E$30</f>
        <v>*</v>
      </c>
      <c r="AB49" s="114" t="str">
        <f>[45]Julho!$E$31</f>
        <v>*</v>
      </c>
      <c r="AC49" s="114" t="str">
        <f>[45]Julho!$E$32</f>
        <v>*</v>
      </c>
      <c r="AD49" s="114" t="str">
        <f>[45]Julho!$E$33</f>
        <v>¨*</v>
      </c>
      <c r="AE49" s="114" t="str">
        <f>[45]Julho!$E$34</f>
        <v>*</v>
      </c>
      <c r="AF49" s="115" t="str">
        <f>[45]Julho!$E$35</f>
        <v>*</v>
      </c>
      <c r="AG49" s="116">
        <f t="shared" si="13"/>
        <v>63.479166666666664</v>
      </c>
      <c r="AI49" t="s">
        <v>47</v>
      </c>
      <c r="AJ49" t="s">
        <v>47</v>
      </c>
      <c r="AK49" t="s">
        <v>47</v>
      </c>
    </row>
    <row r="50" spans="1:37" s="5" customFormat="1" ht="17.100000000000001" customHeight="1" thickBot="1" x14ac:dyDescent="0.25">
      <c r="A50" s="117" t="s">
        <v>225</v>
      </c>
      <c r="B50" s="90">
        <f t="shared" ref="B50:AE50" si="14">AVERAGE(B5:B49)</f>
        <v>69.816240540505234</v>
      </c>
      <c r="C50" s="90">
        <f t="shared" si="14"/>
        <v>76.1021983806191</v>
      </c>
      <c r="D50" s="90">
        <f t="shared" si="14"/>
        <v>74.23970468535515</v>
      </c>
      <c r="E50" s="90">
        <f t="shared" si="14"/>
        <v>86.876250291496262</v>
      </c>
      <c r="F50" s="90">
        <f t="shared" si="14"/>
        <v>66.006064154475538</v>
      </c>
      <c r="G50" s="90">
        <f t="shared" si="14"/>
        <v>51.833789361438356</v>
      </c>
      <c r="H50" s="90">
        <f t="shared" si="14"/>
        <v>53.702121910060193</v>
      </c>
      <c r="I50" s="90">
        <f t="shared" si="14"/>
        <v>57.465025686873517</v>
      </c>
      <c r="J50" s="90">
        <f t="shared" si="14"/>
        <v>56.565906905594396</v>
      </c>
      <c r="K50" s="90">
        <f t="shared" si="14"/>
        <v>56.868341762404249</v>
      </c>
      <c r="L50" s="90">
        <f t="shared" si="14"/>
        <v>54.090852416813959</v>
      </c>
      <c r="M50" s="90">
        <f t="shared" si="14"/>
        <v>51.417772932196016</v>
      </c>
      <c r="N50" s="90">
        <f t="shared" si="14"/>
        <v>51.459586293490979</v>
      </c>
      <c r="O50" s="90">
        <f t="shared" si="14"/>
        <v>52.187195041800308</v>
      </c>
      <c r="P50" s="90">
        <f t="shared" si="14"/>
        <v>67.490067815463021</v>
      </c>
      <c r="Q50" s="90">
        <f t="shared" si="14"/>
        <v>69.490417331206814</v>
      </c>
      <c r="R50" s="90">
        <f t="shared" si="14"/>
        <v>62.682247150997149</v>
      </c>
      <c r="S50" s="90">
        <f t="shared" si="14"/>
        <v>62.606879414445196</v>
      </c>
      <c r="T50" s="90">
        <f t="shared" si="14"/>
        <v>62.453859160230365</v>
      </c>
      <c r="U50" s="90">
        <f t="shared" si="14"/>
        <v>60.459238284030512</v>
      </c>
      <c r="V50" s="90">
        <f t="shared" si="14"/>
        <v>52.792965071225012</v>
      </c>
      <c r="W50" s="90">
        <f t="shared" si="14"/>
        <v>52.905089355089352</v>
      </c>
      <c r="X50" s="90">
        <f t="shared" si="14"/>
        <v>53.682660334834253</v>
      </c>
      <c r="Y50" s="90">
        <f t="shared" si="14"/>
        <v>66.30297441972634</v>
      </c>
      <c r="Z50" s="90">
        <f t="shared" si="14"/>
        <v>76.707966254679746</v>
      </c>
      <c r="AA50" s="90">
        <f t="shared" si="14"/>
        <v>76.481633432764653</v>
      </c>
      <c r="AB50" s="90">
        <f t="shared" si="14"/>
        <v>69.992157955712941</v>
      </c>
      <c r="AC50" s="90">
        <f t="shared" si="14"/>
        <v>62.688059745029058</v>
      </c>
      <c r="AD50" s="90">
        <f t="shared" si="14"/>
        <v>52.841995404042919</v>
      </c>
      <c r="AE50" s="90">
        <f t="shared" si="14"/>
        <v>51.277556538593323</v>
      </c>
      <c r="AF50" s="95">
        <f t="shared" ref="AF50" si="15">AVERAGE(AF5:AF49)</f>
        <v>52.529581529581527</v>
      </c>
      <c r="AG50" s="118">
        <f>AVERAGE(AG5:AG49)</f>
        <v>61.686491435785342</v>
      </c>
      <c r="AI50" s="5" t="s">
        <v>47</v>
      </c>
    </row>
    <row r="51" spans="1:37" x14ac:dyDescent="0.2">
      <c r="A51" s="42"/>
      <c r="B51" s="43"/>
      <c r="C51" s="43"/>
      <c r="D51" s="43" t="s">
        <v>101</v>
      </c>
      <c r="E51" s="43"/>
      <c r="F51" s="43"/>
      <c r="G51" s="43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50"/>
      <c r="AE51" s="54" t="s">
        <v>47</v>
      </c>
      <c r="AF51" s="54"/>
      <c r="AG51" s="79"/>
    </row>
    <row r="52" spans="1:37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81"/>
      <c r="K52" s="81"/>
      <c r="L52" s="81"/>
      <c r="M52" s="81" t="s">
        <v>45</v>
      </c>
      <c r="N52" s="81"/>
      <c r="O52" s="81"/>
      <c r="P52" s="81"/>
      <c r="Q52" s="81"/>
      <c r="R52" s="81"/>
      <c r="S52" s="81"/>
      <c r="T52" s="159" t="s">
        <v>97</v>
      </c>
      <c r="U52" s="159"/>
      <c r="V52" s="159"/>
      <c r="W52" s="159"/>
      <c r="X52" s="159"/>
      <c r="Y52" s="81"/>
      <c r="Z52" s="81"/>
      <c r="AA52" s="81"/>
      <c r="AB52" s="81"/>
      <c r="AC52" s="81"/>
      <c r="AD52" s="81"/>
      <c r="AE52" s="81"/>
      <c r="AF52" s="93"/>
      <c r="AG52" s="79"/>
      <c r="AK52" t="s">
        <v>47</v>
      </c>
    </row>
    <row r="53" spans="1:37" x14ac:dyDescent="0.2">
      <c r="A53" s="45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46</v>
      </c>
      <c r="N53" s="82"/>
      <c r="O53" s="82"/>
      <c r="P53" s="82"/>
      <c r="Q53" s="81"/>
      <c r="R53" s="81"/>
      <c r="S53" s="81"/>
      <c r="T53" s="160" t="s">
        <v>98</v>
      </c>
      <c r="U53" s="160"/>
      <c r="V53" s="160"/>
      <c r="W53" s="160"/>
      <c r="X53" s="160"/>
      <c r="Y53" s="81"/>
      <c r="Z53" s="81"/>
      <c r="AA53" s="81"/>
      <c r="AB53" s="81"/>
      <c r="AC53" s="81"/>
      <c r="AD53" s="50"/>
      <c r="AE53" s="50"/>
      <c r="AF53" s="50"/>
      <c r="AG53" s="79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50"/>
      <c r="AE54" s="50"/>
      <c r="AF54" s="50"/>
      <c r="AG54" s="79"/>
    </row>
    <row r="55" spans="1:37" x14ac:dyDescent="0.2">
      <c r="A55" s="45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50"/>
      <c r="AF55" s="50"/>
      <c r="AG55" s="79"/>
    </row>
    <row r="56" spans="1:37" x14ac:dyDescent="0.2">
      <c r="A56" s="4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51"/>
      <c r="AF56" s="51"/>
      <c r="AG56" s="79"/>
    </row>
    <row r="57" spans="1:37" ht="13.5" thickBot="1" x14ac:dyDescent="0.25">
      <c r="A57" s="55"/>
      <c r="B57" s="56"/>
      <c r="C57" s="56"/>
      <c r="D57" s="56"/>
      <c r="E57" s="56"/>
      <c r="F57" s="56"/>
      <c r="G57" s="56" t="s">
        <v>47</v>
      </c>
      <c r="H57" s="56"/>
      <c r="I57" s="56"/>
      <c r="J57" s="56"/>
      <c r="K57" s="56"/>
      <c r="L57" s="56" t="s">
        <v>47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80"/>
      <c r="AI57" t="s">
        <v>47</v>
      </c>
    </row>
    <row r="59" spans="1:37" x14ac:dyDescent="0.2">
      <c r="AI59" t="s">
        <v>47</v>
      </c>
    </row>
    <row r="60" spans="1:37" x14ac:dyDescent="0.2">
      <c r="K60" s="2" t="s">
        <v>47</v>
      </c>
      <c r="AE60" s="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</row>
    <row r="64" spans="1:37" x14ac:dyDescent="0.2">
      <c r="P64" s="2" t="s">
        <v>47</v>
      </c>
      <c r="R64" s="2" t="s">
        <v>47</v>
      </c>
    </row>
    <row r="66" spans="11:37" x14ac:dyDescent="0.2">
      <c r="AH66" t="s">
        <v>47</v>
      </c>
    </row>
    <row r="67" spans="11:37" x14ac:dyDescent="0.2">
      <c r="AK67" t="s">
        <v>47</v>
      </c>
    </row>
    <row r="69" spans="11:37" x14ac:dyDescent="0.2">
      <c r="T69" s="2" t="s">
        <v>47</v>
      </c>
    </row>
    <row r="72" spans="11:37" x14ac:dyDescent="0.2">
      <c r="K72" s="2" t="s">
        <v>47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68" sqref="AJ6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67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9"/>
    </row>
    <row r="2" spans="1:36" s="4" customFormat="1" ht="20.100000000000001" customHeight="1" thickBot="1" x14ac:dyDescent="0.25">
      <c r="A2" s="190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79"/>
      <c r="AG2" s="179"/>
      <c r="AH2" s="166"/>
    </row>
    <row r="3" spans="1:36" s="5" customFormat="1" ht="20.100000000000001" customHeight="1" x14ac:dyDescent="0.2">
      <c r="A3" s="190"/>
      <c r="B3" s="187">
        <v>1</v>
      </c>
      <c r="C3" s="187">
        <f>SUM(B3+1)</f>
        <v>2</v>
      </c>
      <c r="D3" s="187">
        <f t="shared" ref="D3:AD3" si="0">SUM(C3+1)</f>
        <v>3</v>
      </c>
      <c r="E3" s="187">
        <f t="shared" si="0"/>
        <v>4</v>
      </c>
      <c r="F3" s="187">
        <f t="shared" si="0"/>
        <v>5</v>
      </c>
      <c r="G3" s="187">
        <f t="shared" si="0"/>
        <v>6</v>
      </c>
      <c r="H3" s="187">
        <f t="shared" si="0"/>
        <v>7</v>
      </c>
      <c r="I3" s="187">
        <f t="shared" si="0"/>
        <v>8</v>
      </c>
      <c r="J3" s="187">
        <f t="shared" si="0"/>
        <v>9</v>
      </c>
      <c r="K3" s="187">
        <f t="shared" si="0"/>
        <v>10</v>
      </c>
      <c r="L3" s="187">
        <f t="shared" si="0"/>
        <v>11</v>
      </c>
      <c r="M3" s="187">
        <f t="shared" si="0"/>
        <v>12</v>
      </c>
      <c r="N3" s="187">
        <f t="shared" si="0"/>
        <v>13</v>
      </c>
      <c r="O3" s="187">
        <f t="shared" si="0"/>
        <v>14</v>
      </c>
      <c r="P3" s="187">
        <f t="shared" si="0"/>
        <v>15</v>
      </c>
      <c r="Q3" s="187">
        <f t="shared" si="0"/>
        <v>16</v>
      </c>
      <c r="R3" s="187">
        <f t="shared" si="0"/>
        <v>17</v>
      </c>
      <c r="S3" s="187">
        <f t="shared" si="0"/>
        <v>18</v>
      </c>
      <c r="T3" s="187">
        <f t="shared" si="0"/>
        <v>19</v>
      </c>
      <c r="U3" s="187">
        <f t="shared" si="0"/>
        <v>20</v>
      </c>
      <c r="V3" s="187">
        <f t="shared" si="0"/>
        <v>21</v>
      </c>
      <c r="W3" s="187">
        <f t="shared" si="0"/>
        <v>22</v>
      </c>
      <c r="X3" s="187">
        <f t="shared" si="0"/>
        <v>23</v>
      </c>
      <c r="Y3" s="187">
        <f t="shared" si="0"/>
        <v>24</v>
      </c>
      <c r="Z3" s="187">
        <f t="shared" si="0"/>
        <v>25</v>
      </c>
      <c r="AA3" s="187">
        <f t="shared" si="0"/>
        <v>26</v>
      </c>
      <c r="AB3" s="187">
        <f t="shared" si="0"/>
        <v>27</v>
      </c>
      <c r="AC3" s="187">
        <f t="shared" si="0"/>
        <v>28</v>
      </c>
      <c r="AD3" s="187">
        <f t="shared" si="0"/>
        <v>29</v>
      </c>
      <c r="AE3" s="191">
        <v>30</v>
      </c>
      <c r="AF3" s="188">
        <v>31</v>
      </c>
      <c r="AG3" s="123" t="s">
        <v>37</v>
      </c>
      <c r="AH3" s="124" t="s">
        <v>36</v>
      </c>
    </row>
    <row r="4" spans="1:36" s="5" customFormat="1" ht="20.100000000000001" customHeight="1" x14ac:dyDescent="0.2">
      <c r="A4" s="190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91"/>
      <c r="AF4" s="189"/>
      <c r="AG4" s="125" t="s">
        <v>35</v>
      </c>
      <c r="AH4" s="126" t="s">
        <v>35</v>
      </c>
    </row>
    <row r="5" spans="1:36" s="5" customFormat="1" x14ac:dyDescent="0.2">
      <c r="A5" s="53" t="s">
        <v>40</v>
      </c>
      <c r="B5" s="98">
        <f>[1]Julho!$F$5</f>
        <v>99</v>
      </c>
      <c r="C5" s="98">
        <f>[1]Julho!$F$6</f>
        <v>98</v>
      </c>
      <c r="D5" s="98">
        <f>[1]Julho!$F$7</f>
        <v>96</v>
      </c>
      <c r="E5" s="98">
        <f>[1]Julho!$F$8</f>
        <v>99</v>
      </c>
      <c r="F5" s="98">
        <f>[1]Julho!$F$9</f>
        <v>99</v>
      </c>
      <c r="G5" s="98">
        <f>[1]Julho!$F$10</f>
        <v>82</v>
      </c>
      <c r="H5" s="98">
        <f>[1]Julho!$F$11</f>
        <v>100</v>
      </c>
      <c r="I5" s="98">
        <f>[1]Julho!$F$12</f>
        <v>100</v>
      </c>
      <c r="J5" s="98">
        <f>[1]Julho!$F$13</f>
        <v>100</v>
      </c>
      <c r="K5" s="98">
        <f>[1]Julho!$F$14</f>
        <v>100</v>
      </c>
      <c r="L5" s="98">
        <f>[1]Julho!$F$15</f>
        <v>97</v>
      </c>
      <c r="M5" s="98">
        <f>[1]Julho!$F$16</f>
        <v>98</v>
      </c>
      <c r="N5" s="98">
        <f>[1]Julho!$F$17</f>
        <v>99</v>
      </c>
      <c r="O5" s="98">
        <f>[1]Julho!$F$18</f>
        <v>95</v>
      </c>
      <c r="P5" s="98">
        <f>[1]Julho!$F$19</f>
        <v>96</v>
      </c>
      <c r="Q5" s="98">
        <f>[1]Julho!$F$20</f>
        <v>94</v>
      </c>
      <c r="R5" s="98">
        <f>[1]Julho!$F$21</f>
        <v>100</v>
      </c>
      <c r="S5" s="98">
        <f>[1]Julho!$F$22</f>
        <v>98</v>
      </c>
      <c r="T5" s="98">
        <f>[1]Julho!$F$23</f>
        <v>99</v>
      </c>
      <c r="U5" s="98">
        <f>[1]Julho!$F$24</f>
        <v>97</v>
      </c>
      <c r="V5" s="98">
        <f>[1]Julho!$F$25</f>
        <v>78</v>
      </c>
      <c r="W5" s="98">
        <f>[1]Julho!$F$26</f>
        <v>82</v>
      </c>
      <c r="X5" s="98">
        <f>[1]Julho!$F$27</f>
        <v>98</v>
      </c>
      <c r="Y5" s="98">
        <f>[1]Julho!$F$28</f>
        <v>97</v>
      </c>
      <c r="Z5" s="98">
        <f>[1]Julho!$F$29</f>
        <v>98</v>
      </c>
      <c r="AA5" s="98">
        <f>[1]Julho!$F$30</f>
        <v>96</v>
      </c>
      <c r="AB5" s="98">
        <f>[1]Julho!$F$31</f>
        <v>91</v>
      </c>
      <c r="AC5" s="98">
        <f>[1]Julho!$F$32</f>
        <v>98</v>
      </c>
      <c r="AD5" s="98">
        <f>[1]Julho!$F$33</f>
        <v>92</v>
      </c>
      <c r="AE5" s="98">
        <f>[1]Julho!$F$34</f>
        <v>94</v>
      </c>
      <c r="AF5" s="107">
        <f>[1]Julho!$F$35</f>
        <v>93</v>
      </c>
      <c r="AG5" s="129">
        <f>MAX(B5:AF5)</f>
        <v>100</v>
      </c>
      <c r="AH5" s="83">
        <f t="shared" ref="AH5:AH6" si="1">AVERAGE(B5:AF5)</f>
        <v>95.58064516129032</v>
      </c>
    </row>
    <row r="6" spans="1:36" x14ac:dyDescent="0.2">
      <c r="A6" s="53" t="s">
        <v>0</v>
      </c>
      <c r="B6" s="11">
        <f>[2]Julho!$F$5</f>
        <v>98</v>
      </c>
      <c r="C6" s="11">
        <f>[2]Julho!$F$6</f>
        <v>99</v>
      </c>
      <c r="D6" s="11">
        <f>[2]Julho!$F$7</f>
        <v>96</v>
      </c>
      <c r="E6" s="11">
        <f>[2]Julho!$F$8</f>
        <v>94</v>
      </c>
      <c r="F6" s="11">
        <f>[2]Julho!$F$9</f>
        <v>76</v>
      </c>
      <c r="G6" s="11">
        <f>[2]Julho!$F$10</f>
        <v>87</v>
      </c>
      <c r="H6" s="11">
        <f>[2]Julho!$F$11</f>
        <v>88</v>
      </c>
      <c r="I6" s="11">
        <f>[2]Julho!$F$12</f>
        <v>93</v>
      </c>
      <c r="J6" s="11">
        <f>[2]Julho!$F$13</f>
        <v>99</v>
      </c>
      <c r="K6" s="11">
        <f>[2]Julho!$F$14</f>
        <v>90</v>
      </c>
      <c r="L6" s="11">
        <f>[2]Julho!$F$15</f>
        <v>91</v>
      </c>
      <c r="M6" s="11">
        <f>[2]Julho!$F$16</f>
        <v>90</v>
      </c>
      <c r="N6" s="11">
        <f>[2]Julho!$F$17</f>
        <v>83</v>
      </c>
      <c r="O6" s="11">
        <f>[2]Julho!$F$18</f>
        <v>80</v>
      </c>
      <c r="P6" s="11">
        <f>[2]Julho!$F$19</f>
        <v>99</v>
      </c>
      <c r="Q6" s="11">
        <f>[2]Julho!$F$20</f>
        <v>100</v>
      </c>
      <c r="R6" s="11">
        <f>[2]Julho!$F$21</f>
        <v>94</v>
      </c>
      <c r="S6" s="11">
        <f>[2]Julho!$F$22</f>
        <v>91</v>
      </c>
      <c r="T6" s="11">
        <f>[2]Julho!$F$23</f>
        <v>90</v>
      </c>
      <c r="U6" s="11">
        <f>[2]Julho!$F$24</f>
        <v>100</v>
      </c>
      <c r="V6" s="11">
        <f>[2]Julho!$F$25</f>
        <v>82</v>
      </c>
      <c r="W6" s="11">
        <f>[2]Julho!$F$26</f>
        <v>84</v>
      </c>
      <c r="X6" s="11">
        <f>[2]Julho!$F$27</f>
        <v>83</v>
      </c>
      <c r="Y6" s="11">
        <f>[2]Julho!$F$28</f>
        <v>99</v>
      </c>
      <c r="Z6" s="11">
        <f>[2]Julho!$F$29</f>
        <v>93</v>
      </c>
      <c r="AA6" s="11">
        <f>[2]Julho!$F$30</f>
        <v>98</v>
      </c>
      <c r="AB6" s="11">
        <f>[2]Julho!$F$31</f>
        <v>92</v>
      </c>
      <c r="AC6" s="11">
        <f>[2]Julho!$F$32</f>
        <v>100</v>
      </c>
      <c r="AD6" s="11">
        <f>[2]Julho!$F$33</f>
        <v>93</v>
      </c>
      <c r="AE6" s="11">
        <f>[2]Julho!$F$34</f>
        <v>88</v>
      </c>
      <c r="AF6" s="108">
        <f>[2]Julho!$F$35</f>
        <v>92</v>
      </c>
      <c r="AG6" s="129">
        <f>MAX(B6:AF6)</f>
        <v>100</v>
      </c>
      <c r="AH6" s="83">
        <f t="shared" si="1"/>
        <v>91.677419354838705</v>
      </c>
    </row>
    <row r="7" spans="1:36" x14ac:dyDescent="0.2">
      <c r="A7" s="53" t="s">
        <v>104</v>
      </c>
      <c r="B7" s="11">
        <f>[3]Julho!$F$5</f>
        <v>88</v>
      </c>
      <c r="C7" s="11">
        <f>[3]Julho!$F$6</f>
        <v>98</v>
      </c>
      <c r="D7" s="11">
        <f>[3]Julho!$F$7</f>
        <v>96</v>
      </c>
      <c r="E7" s="11">
        <f>[3]Julho!$F$8</f>
        <v>98</v>
      </c>
      <c r="F7" s="11">
        <f>[3]Julho!$F$9</f>
        <v>75</v>
      </c>
      <c r="G7" s="11">
        <f>[3]Julho!$F$10</f>
        <v>77</v>
      </c>
      <c r="H7" s="11">
        <f>[3]Julho!$F$11</f>
        <v>93</v>
      </c>
      <c r="I7" s="11">
        <f>[3]Julho!$F$12</f>
        <v>90</v>
      </c>
      <c r="J7" s="11">
        <f>[3]Julho!$F$13</f>
        <v>86</v>
      </c>
      <c r="K7" s="11">
        <f>[3]Julho!$F$14</f>
        <v>87</v>
      </c>
      <c r="L7" s="11">
        <f>[3]Julho!$F$15</f>
        <v>90</v>
      </c>
      <c r="M7" s="11">
        <f>[3]Julho!$F$16</f>
        <v>82</v>
      </c>
      <c r="N7" s="11">
        <f>[3]Julho!$F$17</f>
        <v>83</v>
      </c>
      <c r="O7" s="11">
        <f>[3]Julho!$F$18</f>
        <v>79</v>
      </c>
      <c r="P7" s="11">
        <f>[3]Julho!$F$19</f>
        <v>95</v>
      </c>
      <c r="Q7" s="11">
        <f>[3]Julho!$F$20</f>
        <v>96</v>
      </c>
      <c r="R7" s="11">
        <f>[3]Julho!$F$21</f>
        <v>60</v>
      </c>
      <c r="S7" s="11">
        <f>[3]Julho!$F$22</f>
        <v>90</v>
      </c>
      <c r="T7" s="11">
        <f>[3]Julho!$F$23</f>
        <v>78</v>
      </c>
      <c r="U7" s="11">
        <f>[3]Julho!$F$24</f>
        <v>80</v>
      </c>
      <c r="V7" s="11">
        <f>[3]Julho!$F$25</f>
        <v>65</v>
      </c>
      <c r="W7" s="11">
        <f>[3]Julho!$F$26</f>
        <v>71</v>
      </c>
      <c r="X7" s="11">
        <f>[3]Julho!$F$27</f>
        <v>77</v>
      </c>
      <c r="Y7" s="11">
        <f>[3]Julho!$F$28</f>
        <v>82</v>
      </c>
      <c r="Z7" s="11">
        <f>[3]Julho!$F$29</f>
        <v>95</v>
      </c>
      <c r="AA7" s="11">
        <f>[3]Julho!$F$30</f>
        <v>94</v>
      </c>
      <c r="AB7" s="11">
        <f>[3]Julho!$F$31</f>
        <v>89</v>
      </c>
      <c r="AC7" s="11">
        <f>[3]Julho!$F$32</f>
        <v>91</v>
      </c>
      <c r="AD7" s="11">
        <f>[3]Julho!$F$33</f>
        <v>79</v>
      </c>
      <c r="AE7" s="11">
        <f>[3]Julho!$F$34</f>
        <v>79</v>
      </c>
      <c r="AF7" s="108">
        <f>[3]Julho!$F$35</f>
        <v>83</v>
      </c>
      <c r="AG7" s="129">
        <f>MAX(B7:AF7)</f>
        <v>98</v>
      </c>
      <c r="AH7" s="83">
        <f t="shared" ref="AH7" si="2">AVERAGE(B7:AF7)</f>
        <v>84.709677419354833</v>
      </c>
    </row>
    <row r="8" spans="1:36" x14ac:dyDescent="0.2">
      <c r="A8" s="53" t="s">
        <v>1</v>
      </c>
      <c r="B8" s="11">
        <f>[4]Julho!$F$5</f>
        <v>95</v>
      </c>
      <c r="C8" s="11">
        <f>[4]Julho!$F$6</f>
        <v>96</v>
      </c>
      <c r="D8" s="11" t="str">
        <f>[4]Julho!$F$7</f>
        <v>*</v>
      </c>
      <c r="E8" s="11" t="str">
        <f>[4]Julho!$F$8</f>
        <v>*</v>
      </c>
      <c r="F8" s="11" t="str">
        <f>[4]Julho!$F$9</f>
        <v>*</v>
      </c>
      <c r="G8" s="11">
        <f>[4]Julho!$F$10</f>
        <v>62</v>
      </c>
      <c r="H8" s="11">
        <f>[4]Julho!$F$11</f>
        <v>90</v>
      </c>
      <c r="I8" s="11">
        <f>[4]Julho!$F$12</f>
        <v>86</v>
      </c>
      <c r="J8" s="11">
        <f>[4]Julho!$F$13</f>
        <v>95</v>
      </c>
      <c r="K8" s="11">
        <f>[4]Julho!$F$14</f>
        <v>95</v>
      </c>
      <c r="L8" s="11">
        <f>[4]Julho!$F$15</f>
        <v>94</v>
      </c>
      <c r="M8" s="11">
        <f>[4]Julho!$F$16</f>
        <v>93</v>
      </c>
      <c r="N8" s="11">
        <f>[4]Julho!$F$17</f>
        <v>85</v>
      </c>
      <c r="O8" s="11" t="str">
        <f>[4]Julho!$F$18</f>
        <v>*</v>
      </c>
      <c r="P8" s="11" t="str">
        <f>[4]Julho!$F$19</f>
        <v>*</v>
      </c>
      <c r="Q8" s="11" t="str">
        <f>[4]Julho!$F$20</f>
        <v>*</v>
      </c>
      <c r="R8" s="11" t="str">
        <f>[4]Julho!$F$21</f>
        <v>*</v>
      </c>
      <c r="S8" s="11" t="str">
        <f>[4]Julho!$F$22</f>
        <v>*</v>
      </c>
      <c r="T8" s="11" t="str">
        <f>[4]Julho!$F$23</f>
        <v>*</v>
      </c>
      <c r="U8" s="11" t="str">
        <f>[4]Julho!$F$24</f>
        <v>*</v>
      </c>
      <c r="V8" s="11" t="str">
        <f>[4]Julho!$F$25</f>
        <v>*</v>
      </c>
      <c r="W8" s="11">
        <f>[4]Julho!$F$26</f>
        <v>67</v>
      </c>
      <c r="X8" s="11">
        <f>[4]Julho!$F$27</f>
        <v>91</v>
      </c>
      <c r="Y8" s="11">
        <f>[4]Julho!$F$28</f>
        <v>91</v>
      </c>
      <c r="Z8" s="11">
        <f>[4]Julho!$F$29</f>
        <v>87</v>
      </c>
      <c r="AA8" s="11">
        <f>[4]Julho!$F$30</f>
        <v>87</v>
      </c>
      <c r="AB8" s="11">
        <f>[4]Julho!$F$31</f>
        <v>89</v>
      </c>
      <c r="AC8" s="11">
        <f>[4]Julho!$F$32</f>
        <v>88</v>
      </c>
      <c r="AD8" s="11">
        <f>[4]Julho!$F$33</f>
        <v>95</v>
      </c>
      <c r="AE8" s="11">
        <f>[4]Julho!$F$34</f>
        <v>90</v>
      </c>
      <c r="AF8" s="108">
        <f>[4]Julho!$F$35</f>
        <v>92</v>
      </c>
      <c r="AG8" s="129">
        <f>MAX(B8:AF8)</f>
        <v>96</v>
      </c>
      <c r="AH8" s="83">
        <f t="shared" ref="AH8:AH9" si="3">AVERAGE(B8:AF8)</f>
        <v>88.4</v>
      </c>
    </row>
    <row r="9" spans="1:36" x14ac:dyDescent="0.2">
      <c r="A9" s="53" t="s">
        <v>167</v>
      </c>
      <c r="B9" s="11">
        <f>[5]Julho!$F$5</f>
        <v>99</v>
      </c>
      <c r="C9" s="11">
        <f>[5]Julho!$F$6</f>
        <v>99</v>
      </c>
      <c r="D9" s="11">
        <f>[5]Julho!$F$7</f>
        <v>99</v>
      </c>
      <c r="E9" s="11">
        <f>[5]Julho!$F$8</f>
        <v>99</v>
      </c>
      <c r="F9" s="11">
        <f>[5]Julho!$F$9</f>
        <v>80</v>
      </c>
      <c r="G9" s="11">
        <f>[5]Julho!$F$10</f>
        <v>80</v>
      </c>
      <c r="H9" s="11">
        <f>[5]Julho!$F$11</f>
        <v>82</v>
      </c>
      <c r="I9" s="11">
        <f>[5]Julho!$F$12</f>
        <v>78</v>
      </c>
      <c r="J9" s="11">
        <f>[5]Julho!$F$13</f>
        <v>74</v>
      </c>
      <c r="K9" s="11">
        <f>[5]Julho!$F$14</f>
        <v>78</v>
      </c>
      <c r="L9" s="11">
        <f>[5]Julho!$F$15</f>
        <v>64</v>
      </c>
      <c r="M9" s="11">
        <f>[5]Julho!$F$16</f>
        <v>67</v>
      </c>
      <c r="N9" s="11">
        <f>[5]Julho!$F$17</f>
        <v>64</v>
      </c>
      <c r="O9" s="11">
        <f>[5]Julho!$F$18</f>
        <v>53</v>
      </c>
      <c r="P9" s="11">
        <f>[5]Julho!$F$19</f>
        <v>98</v>
      </c>
      <c r="Q9" s="11">
        <f>[5]Julho!$F$20</f>
        <v>99</v>
      </c>
      <c r="R9" s="11">
        <f>[5]Julho!$F$21</f>
        <v>67</v>
      </c>
      <c r="S9" s="11">
        <f>[5]Julho!$F$22</f>
        <v>87</v>
      </c>
      <c r="T9" s="11">
        <f>[5]Julho!$F$23</f>
        <v>91</v>
      </c>
      <c r="U9" s="11">
        <f>[5]Julho!$F$24</f>
        <v>88</v>
      </c>
      <c r="V9" s="11">
        <f>[5]Julho!$F$25</f>
        <v>72</v>
      </c>
      <c r="W9" s="11">
        <f>[5]Julho!$F$26</f>
        <v>83</v>
      </c>
      <c r="X9" s="11">
        <f>[5]Julho!$F$27</f>
        <v>78</v>
      </c>
      <c r="Y9" s="11">
        <f>[5]Julho!$F$28</f>
        <v>99</v>
      </c>
      <c r="Z9" s="11">
        <f>[5]Julho!$F$29</f>
        <v>99</v>
      </c>
      <c r="AA9" s="11">
        <f>[5]Julho!$F$30</f>
        <v>99</v>
      </c>
      <c r="AB9" s="11">
        <f>[5]Julho!$F$31</f>
        <v>99</v>
      </c>
      <c r="AC9" s="11">
        <f>[5]Julho!$F$32</f>
        <v>99</v>
      </c>
      <c r="AD9" s="11">
        <f>[5]Julho!$F$33</f>
        <v>82</v>
      </c>
      <c r="AE9" s="11">
        <f>[5]Julho!$F$34</f>
        <v>64</v>
      </c>
      <c r="AF9" s="108">
        <f>[5]Julho!$F$35</f>
        <v>63</v>
      </c>
      <c r="AG9" s="129">
        <f>MAX(B9:AF9)</f>
        <v>99</v>
      </c>
      <c r="AH9" s="83">
        <f t="shared" si="3"/>
        <v>83.322580645161295</v>
      </c>
    </row>
    <row r="10" spans="1:36" x14ac:dyDescent="0.2">
      <c r="A10" s="53" t="s">
        <v>111</v>
      </c>
      <c r="B10" s="11" t="str">
        <f>[6]Julho!$F$5</f>
        <v>*</v>
      </c>
      <c r="C10" s="11" t="str">
        <f>[6]Julho!$F$6</f>
        <v>*</v>
      </c>
      <c r="D10" s="11" t="str">
        <f>[6]Julho!$F$7</f>
        <v>*</v>
      </c>
      <c r="E10" s="11" t="str">
        <f>[6]Julho!$F$8</f>
        <v>*</v>
      </c>
      <c r="F10" s="11" t="str">
        <f>[6]Julho!$F$9</f>
        <v>*</v>
      </c>
      <c r="G10" s="11" t="str">
        <f>[6]Julho!$F$10</f>
        <v>*</v>
      </c>
      <c r="H10" s="11" t="str">
        <f>[6]Julho!$F$11</f>
        <v>*</v>
      </c>
      <c r="I10" s="11" t="str">
        <f>[6]Julho!$F$12</f>
        <v>*</v>
      </c>
      <c r="J10" s="11" t="str">
        <f>[6]Julho!$F$13</f>
        <v>*</v>
      </c>
      <c r="K10" s="11" t="str">
        <f>[6]Julho!$F$14</f>
        <v>*</v>
      </c>
      <c r="L10" s="11" t="str">
        <f>[6]Julho!$F$15</f>
        <v>*</v>
      </c>
      <c r="M10" s="11" t="str">
        <f>[6]Julho!$F$16</f>
        <v>*</v>
      </c>
      <c r="N10" s="11" t="str">
        <f>[6]Julho!$F$17</f>
        <v>*</v>
      </c>
      <c r="O10" s="11" t="str">
        <f>[6]Julho!$F$18</f>
        <v>*</v>
      </c>
      <c r="P10" s="11" t="str">
        <f>[6]Julho!$F$19</f>
        <v>*</v>
      </c>
      <c r="Q10" s="11" t="str">
        <f>[6]Julho!$F$20</f>
        <v>*</v>
      </c>
      <c r="R10" s="11" t="str">
        <f>[6]Julho!$F$21</f>
        <v>*</v>
      </c>
      <c r="S10" s="11" t="str">
        <f>[6]Julho!$F$22</f>
        <v>*</v>
      </c>
      <c r="T10" s="11" t="str">
        <f>[6]Julho!$F$23</f>
        <v>*</v>
      </c>
      <c r="U10" s="11" t="str">
        <f>[6]Julho!$F$24</f>
        <v>*</v>
      </c>
      <c r="V10" s="11" t="str">
        <f>[6]Julho!$F$25</f>
        <v>*</v>
      </c>
      <c r="W10" s="11" t="str">
        <f>[6]Julho!$F$26</f>
        <v>*</v>
      </c>
      <c r="X10" s="11" t="str">
        <f>[6]Julho!$F$27</f>
        <v>*</v>
      </c>
      <c r="Y10" s="11" t="str">
        <f>[6]Julho!$F$28</f>
        <v>*</v>
      </c>
      <c r="Z10" s="11" t="str">
        <f>[6]Julho!$F$29</f>
        <v>*</v>
      </c>
      <c r="AA10" s="11" t="str">
        <f>[6]Julho!$F$30</f>
        <v>*</v>
      </c>
      <c r="AB10" s="11" t="str">
        <f>[6]Julho!$F$31</f>
        <v>*</v>
      </c>
      <c r="AC10" s="11" t="str">
        <f>[6]Julho!$F$32</f>
        <v>*</v>
      </c>
      <c r="AD10" s="11" t="str">
        <f>[6]Julho!$F$33</f>
        <v>*</v>
      </c>
      <c r="AE10" s="11" t="str">
        <f>[6]Julho!$F$34</f>
        <v>*</v>
      </c>
      <c r="AF10" s="108" t="str">
        <f>[6]Julho!$F$35</f>
        <v>*</v>
      </c>
      <c r="AG10" s="129" t="s">
        <v>224</v>
      </c>
      <c r="AH10" s="83" t="s">
        <v>224</v>
      </c>
    </row>
    <row r="11" spans="1:36" x14ac:dyDescent="0.2">
      <c r="A11" s="53" t="s">
        <v>64</v>
      </c>
      <c r="B11" s="11">
        <f>[7]Julho!$F$5</f>
        <v>73</v>
      </c>
      <c r="C11" s="11">
        <f>[7]Julho!$F$6</f>
        <v>94</v>
      </c>
      <c r="D11" s="11">
        <f>[7]Julho!$F$7</f>
        <v>100</v>
      </c>
      <c r="E11" s="11">
        <f>[7]Julho!$F$8</f>
        <v>100</v>
      </c>
      <c r="F11" s="11">
        <f>[7]Julho!$F$9</f>
        <v>100</v>
      </c>
      <c r="G11" s="11">
        <f>[7]Julho!$F$10</f>
        <v>84</v>
      </c>
      <c r="H11" s="11">
        <f>[7]Julho!$F$11</f>
        <v>80</v>
      </c>
      <c r="I11" s="11">
        <f>[7]Julho!$F$12</f>
        <v>98</v>
      </c>
      <c r="J11" s="11">
        <f>[7]Julho!$F$13</f>
        <v>82</v>
      </c>
      <c r="K11" s="11">
        <f>[7]Julho!$F$14</f>
        <v>83</v>
      </c>
      <c r="L11" s="11">
        <f>[7]Julho!$F$15</f>
        <v>80</v>
      </c>
      <c r="M11" s="11">
        <f>[7]Julho!$F$16</f>
        <v>78</v>
      </c>
      <c r="N11" s="11">
        <f>[7]Julho!$F$17</f>
        <v>85</v>
      </c>
      <c r="O11" s="11">
        <f>[7]Julho!$F$18</f>
        <v>97</v>
      </c>
      <c r="P11" s="11">
        <f>[7]Julho!$F$19</f>
        <v>79</v>
      </c>
      <c r="Q11" s="11">
        <f>[7]Julho!$F$20</f>
        <v>98</v>
      </c>
      <c r="R11" s="11">
        <f>[7]Julho!$F$21</f>
        <v>79</v>
      </c>
      <c r="S11" s="11">
        <f>[7]Julho!$F$22</f>
        <v>100</v>
      </c>
      <c r="T11" s="11">
        <f>[7]Julho!$F$23</f>
        <v>82</v>
      </c>
      <c r="U11" s="11">
        <f>[7]Julho!$F$24</f>
        <v>77</v>
      </c>
      <c r="V11" s="11">
        <f>[7]Julho!$F$25</f>
        <v>71</v>
      </c>
      <c r="W11" s="11">
        <f>[7]Julho!$F$26</f>
        <v>67</v>
      </c>
      <c r="X11" s="11">
        <f>[7]Julho!$F$27</f>
        <v>79</v>
      </c>
      <c r="Y11" s="11">
        <f>[7]Julho!$F$28</f>
        <v>81</v>
      </c>
      <c r="Z11" s="11">
        <f>[7]Julho!$F$29</f>
        <v>100</v>
      </c>
      <c r="AA11" s="11">
        <f>[7]Julho!$F$30</f>
        <v>100</v>
      </c>
      <c r="AB11" s="11">
        <f>[7]Julho!$F$31</f>
        <v>100</v>
      </c>
      <c r="AC11" s="11">
        <f>[7]Julho!$F$32</f>
        <v>100</v>
      </c>
      <c r="AD11" s="11">
        <f>[7]Julho!$F$33</f>
        <v>91</v>
      </c>
      <c r="AE11" s="11">
        <f>[7]Julho!$F$34</f>
        <v>76</v>
      </c>
      <c r="AF11" s="108">
        <f>[7]Julho!$F$35</f>
        <v>99</v>
      </c>
      <c r="AG11" s="129">
        <f>MAX(B11:AF11)</f>
        <v>100</v>
      </c>
      <c r="AH11" s="83">
        <f t="shared" ref="AH11:AH12" si="4">AVERAGE(B11:AF11)</f>
        <v>87.516129032258064</v>
      </c>
    </row>
    <row r="12" spans="1:36" x14ac:dyDescent="0.2">
      <c r="A12" s="53" t="s">
        <v>41</v>
      </c>
      <c r="B12" s="11">
        <f>[8]Julho!$F$5</f>
        <v>100</v>
      </c>
      <c r="C12" s="11">
        <f>[8]Julho!$F$6</f>
        <v>100</v>
      </c>
      <c r="D12" s="11">
        <f>[8]Julho!$F$7</f>
        <v>100</v>
      </c>
      <c r="E12" s="11">
        <f>[8]Julho!$F$8</f>
        <v>100</v>
      </c>
      <c r="F12" s="11">
        <f>[8]Julho!$F$9</f>
        <v>100</v>
      </c>
      <c r="G12" s="11">
        <f>[8]Julho!$F$10</f>
        <v>100</v>
      </c>
      <c r="H12" s="11">
        <f>[8]Julho!$F$11</f>
        <v>100</v>
      </c>
      <c r="I12" s="11">
        <f>[8]Julho!$F$12</f>
        <v>100</v>
      </c>
      <c r="J12" s="11">
        <f>[8]Julho!$F$13</f>
        <v>91</v>
      </c>
      <c r="K12" s="11">
        <f>[8]Julho!$F$14</f>
        <v>100</v>
      </c>
      <c r="L12" s="11">
        <f>[8]Julho!$F$15</f>
        <v>93</v>
      </c>
      <c r="M12" s="11">
        <f>[8]Julho!$F$16</f>
        <v>93</v>
      </c>
      <c r="N12" s="11">
        <f>[8]Julho!$F$17</f>
        <v>77</v>
      </c>
      <c r="O12" s="11">
        <f>[8]Julho!$F$18</f>
        <v>100</v>
      </c>
      <c r="P12" s="11">
        <f>[8]Julho!$F$19</f>
        <v>100</v>
      </c>
      <c r="Q12" s="11">
        <f>[8]Julho!$F$20</f>
        <v>94</v>
      </c>
      <c r="R12" s="11">
        <f>[8]Julho!$F$21</f>
        <v>100</v>
      </c>
      <c r="S12" s="11">
        <f>[8]Julho!$F$22</f>
        <v>85</v>
      </c>
      <c r="T12" s="11">
        <f>[8]Julho!$F$23</f>
        <v>100</v>
      </c>
      <c r="U12" s="11">
        <f>[8]Julho!$F$24</f>
        <v>100</v>
      </c>
      <c r="V12" s="11">
        <f>[8]Julho!$F$25</f>
        <v>94</v>
      </c>
      <c r="W12" s="11">
        <f>[8]Julho!$F$26</f>
        <v>69</v>
      </c>
      <c r="X12" s="11">
        <f>[8]Julho!$F$27</f>
        <v>79</v>
      </c>
      <c r="Y12" s="11">
        <f>[8]Julho!$F$28</f>
        <v>100</v>
      </c>
      <c r="Z12" s="11">
        <f>[8]Julho!$F$29</f>
        <v>100</v>
      </c>
      <c r="AA12" s="11">
        <f>[8]Julho!$F$30</f>
        <v>100</v>
      </c>
      <c r="AB12" s="11">
        <f>[8]Julho!$F$31</f>
        <v>96</v>
      </c>
      <c r="AC12" s="11">
        <f>[8]Julho!$F$32</f>
        <v>100</v>
      </c>
      <c r="AD12" s="11">
        <f>[8]Julho!$F$33</f>
        <v>100</v>
      </c>
      <c r="AE12" s="11">
        <f>[8]Julho!$F$34</f>
        <v>100</v>
      </c>
      <c r="AF12" s="108">
        <f>[8]Julho!$F$35</f>
        <v>100</v>
      </c>
      <c r="AG12" s="129">
        <f>MAX(B12:AF12)</f>
        <v>100</v>
      </c>
      <c r="AH12" s="83">
        <f t="shared" si="4"/>
        <v>95.838709677419359</v>
      </c>
    </row>
    <row r="13" spans="1:36" x14ac:dyDescent="0.2">
      <c r="A13" s="53" t="s">
        <v>114</v>
      </c>
      <c r="B13" s="11" t="str">
        <f>[9]Julho!$F$5</f>
        <v>*</v>
      </c>
      <c r="C13" s="11" t="str">
        <f>[9]Julho!$F$6</f>
        <v>*</v>
      </c>
      <c r="D13" s="11" t="str">
        <f>[9]Julho!$F$7</f>
        <v>*</v>
      </c>
      <c r="E13" s="11" t="str">
        <f>[9]Julho!$F$8</f>
        <v>*</v>
      </c>
      <c r="F13" s="11" t="str">
        <f>[9]Julho!$F$9</f>
        <v>*</v>
      </c>
      <c r="G13" s="11" t="str">
        <f>[9]Julho!$F$10</f>
        <v>*</v>
      </c>
      <c r="H13" s="11" t="str">
        <f>[9]Julho!$F$11</f>
        <v>*</v>
      </c>
      <c r="I13" s="11" t="str">
        <f>[9]Julho!$F$12</f>
        <v>*</v>
      </c>
      <c r="J13" s="11" t="str">
        <f>[9]Julho!$F$13</f>
        <v>*</v>
      </c>
      <c r="K13" s="11" t="str">
        <f>[9]Julho!$F$14</f>
        <v>*</v>
      </c>
      <c r="L13" s="11" t="str">
        <f>[9]Julho!$F$15</f>
        <v>*</v>
      </c>
      <c r="M13" s="11" t="str">
        <f>[9]Julho!$F$16</f>
        <v>*</v>
      </c>
      <c r="N13" s="11" t="str">
        <f>[9]Julho!$F$17</f>
        <v>*</v>
      </c>
      <c r="O13" s="11" t="str">
        <f>[9]Julho!$F$18</f>
        <v>*</v>
      </c>
      <c r="P13" s="11" t="str">
        <f>[9]Julho!$F$19</f>
        <v>*</v>
      </c>
      <c r="Q13" s="11" t="str">
        <f>[9]Julho!$F$20</f>
        <v>*</v>
      </c>
      <c r="R13" s="11" t="str">
        <f>[9]Julho!$F$21</f>
        <v>*</v>
      </c>
      <c r="S13" s="11" t="str">
        <f>[9]Julho!$F$22</f>
        <v>*</v>
      </c>
      <c r="T13" s="11" t="str">
        <f>[9]Julho!$F$23</f>
        <v>*</v>
      </c>
      <c r="U13" s="11" t="str">
        <f>[9]Julho!$F$24</f>
        <v>*</v>
      </c>
      <c r="V13" s="11" t="str">
        <f>[9]Julho!$F$25</f>
        <v>*</v>
      </c>
      <c r="W13" s="11" t="str">
        <f>[9]Julho!$F$26</f>
        <v>*</v>
      </c>
      <c r="X13" s="11" t="str">
        <f>[9]Julho!$F$27</f>
        <v>*</v>
      </c>
      <c r="Y13" s="11" t="str">
        <f>[9]Julho!$F$28</f>
        <v>*</v>
      </c>
      <c r="Z13" s="11" t="str">
        <f>[9]Julho!$F$29</f>
        <v>*</v>
      </c>
      <c r="AA13" s="11" t="str">
        <f>[9]Julho!$F$30</f>
        <v>*</v>
      </c>
      <c r="AB13" s="11" t="str">
        <f>[9]Julho!$F$31</f>
        <v>*</v>
      </c>
      <c r="AC13" s="11" t="str">
        <f>[9]Julho!$F$32</f>
        <v>*</v>
      </c>
      <c r="AD13" s="11" t="str">
        <f>[9]Julho!$F$33</f>
        <v>*</v>
      </c>
      <c r="AE13" s="11" t="str">
        <f>[9]Julho!$F$34</f>
        <v>*</v>
      </c>
      <c r="AF13" s="108" t="str">
        <f>[9]Julho!$F$35</f>
        <v>*</v>
      </c>
      <c r="AG13" s="129" t="s">
        <v>224</v>
      </c>
      <c r="AH13" s="91" t="s">
        <v>224</v>
      </c>
    </row>
    <row r="14" spans="1:36" x14ac:dyDescent="0.2">
      <c r="A14" s="53" t="s">
        <v>118</v>
      </c>
      <c r="B14" s="11">
        <f>[10]Julho!$F$5</f>
        <v>92</v>
      </c>
      <c r="C14" s="11">
        <f>[10]Julho!$F$6</f>
        <v>91</v>
      </c>
      <c r="D14" s="11">
        <f>[10]Julho!$F$7</f>
        <v>92</v>
      </c>
      <c r="E14" s="11">
        <f>[10]Julho!$F$8</f>
        <v>98</v>
      </c>
      <c r="F14" s="11">
        <f>[10]Julho!$F$9</f>
        <v>98</v>
      </c>
      <c r="G14" s="11">
        <f>[10]Julho!$F$10</f>
        <v>86</v>
      </c>
      <c r="H14" s="11">
        <f>[10]Julho!$F$11</f>
        <v>97</v>
      </c>
      <c r="I14" s="11">
        <f>[10]Julho!$F$12</f>
        <v>97</v>
      </c>
      <c r="J14" s="11">
        <f>[10]Julho!$F$13</f>
        <v>82</v>
      </c>
      <c r="K14" s="11">
        <f>[10]Julho!$F$14</f>
        <v>85</v>
      </c>
      <c r="L14" s="11">
        <f>[10]Julho!$F$15</f>
        <v>84</v>
      </c>
      <c r="M14" s="11">
        <f>[10]Julho!$F$16</f>
        <v>84</v>
      </c>
      <c r="N14" s="11">
        <f>[10]Julho!$F$17</f>
        <v>90</v>
      </c>
      <c r="O14" s="11">
        <f>[10]Julho!$F$18</f>
        <v>91</v>
      </c>
      <c r="P14" s="11">
        <f>[10]Julho!$F$19</f>
        <v>90</v>
      </c>
      <c r="Q14" s="11">
        <f>[10]Julho!$F$20</f>
        <v>99</v>
      </c>
      <c r="R14" s="11">
        <f>[10]Julho!$F$21</f>
        <v>52</v>
      </c>
      <c r="S14" s="11">
        <f>[10]Julho!$F$22</f>
        <v>94</v>
      </c>
      <c r="T14" s="11">
        <f>[10]Julho!$F$23</f>
        <v>78</v>
      </c>
      <c r="U14" s="11">
        <f>[10]Julho!$F$24</f>
        <v>82</v>
      </c>
      <c r="V14" s="11">
        <f>[10]Julho!$F$25</f>
        <v>78</v>
      </c>
      <c r="W14" s="11">
        <f>[10]Julho!$F$26</f>
        <v>78</v>
      </c>
      <c r="X14" s="11">
        <f>[10]Julho!$F$27</f>
        <v>83</v>
      </c>
      <c r="Y14" s="11">
        <f>[10]Julho!$F$28</f>
        <v>89</v>
      </c>
      <c r="Z14" s="11">
        <f>[10]Julho!$F$29</f>
        <v>96</v>
      </c>
      <c r="AA14" s="11">
        <f>[10]Julho!$F$30</f>
        <v>95</v>
      </c>
      <c r="AB14" s="11">
        <f>[10]Julho!$F$31</f>
        <v>93</v>
      </c>
      <c r="AC14" s="11">
        <f>[10]Julho!$F$32</f>
        <v>97</v>
      </c>
      <c r="AD14" s="11">
        <f>[10]Julho!$F$33</f>
        <v>87</v>
      </c>
      <c r="AE14" s="11">
        <f>[10]Julho!$F$34</f>
        <v>62</v>
      </c>
      <c r="AF14" s="108" t="str">
        <f>[10]Julho!$F$35</f>
        <v>*</v>
      </c>
      <c r="AG14" s="129">
        <f>MAX(B14:AF14)</f>
        <v>99</v>
      </c>
      <c r="AH14" s="83">
        <f t="shared" ref="AH14:AH15" si="5">AVERAGE(B14:AF14)</f>
        <v>87.333333333333329</v>
      </c>
    </row>
    <row r="15" spans="1:36" x14ac:dyDescent="0.2">
      <c r="A15" s="53" t="s">
        <v>121</v>
      </c>
      <c r="B15" s="11">
        <f>[11]Julho!$F$5</f>
        <v>84</v>
      </c>
      <c r="C15" s="11">
        <f>[11]Julho!$F$6</f>
        <v>99</v>
      </c>
      <c r="D15" s="11">
        <f>[11]Julho!$F$7</f>
        <v>92</v>
      </c>
      <c r="E15" s="11">
        <f>[11]Julho!$F$8</f>
        <v>98</v>
      </c>
      <c r="F15" s="11">
        <f>[11]Julho!$F$9</f>
        <v>82</v>
      </c>
      <c r="G15" s="11">
        <f>[11]Julho!$F$10</f>
        <v>91</v>
      </c>
      <c r="H15" s="11">
        <f>[11]Julho!$F$11</f>
        <v>90</v>
      </c>
      <c r="I15" s="11">
        <f>[11]Julho!$F$12</f>
        <v>90</v>
      </c>
      <c r="J15" s="11">
        <f>[11]Julho!$F$13</f>
        <v>88</v>
      </c>
      <c r="K15" s="11">
        <f>[11]Julho!$F$14</f>
        <v>89</v>
      </c>
      <c r="L15" s="11">
        <f>[11]Julho!$F$15</f>
        <v>95</v>
      </c>
      <c r="M15" s="11">
        <f>[11]Julho!$F$16</f>
        <v>67</v>
      </c>
      <c r="N15" s="11">
        <f>[11]Julho!$F$17</f>
        <v>66</v>
      </c>
      <c r="O15" s="11">
        <f>[11]Julho!$F$18</f>
        <v>61</v>
      </c>
      <c r="P15" s="11">
        <f>[11]Julho!$F$19</f>
        <v>97</v>
      </c>
      <c r="Q15" s="11">
        <f>[11]Julho!$F$20</f>
        <v>98</v>
      </c>
      <c r="R15" s="11">
        <f>[11]Julho!$F$21</f>
        <v>65</v>
      </c>
      <c r="S15" s="11">
        <f>[11]Julho!$F$22</f>
        <v>86</v>
      </c>
      <c r="T15" s="11">
        <f>[11]Julho!$F$23</f>
        <v>79</v>
      </c>
      <c r="U15" s="11">
        <f>[11]Julho!$F$24</f>
        <v>87</v>
      </c>
      <c r="V15" s="11">
        <f>[11]Julho!$F$25</f>
        <v>67</v>
      </c>
      <c r="W15" s="11">
        <f>[11]Julho!$F$26</f>
        <v>78</v>
      </c>
      <c r="X15" s="11">
        <f>[11]Julho!$F$27</f>
        <v>71</v>
      </c>
      <c r="Y15" s="11">
        <f>[11]Julho!$F$28</f>
        <v>98</v>
      </c>
      <c r="Z15" s="11">
        <f>[11]Julho!$F$29</f>
        <v>96</v>
      </c>
      <c r="AA15" s="11">
        <f>[11]Julho!$F$30</f>
        <v>95</v>
      </c>
      <c r="AB15" s="11">
        <f>[11]Julho!$F$31</f>
        <v>94</v>
      </c>
      <c r="AC15" s="11">
        <f>[11]Julho!$F$32</f>
        <v>98</v>
      </c>
      <c r="AD15" s="11">
        <f>[11]Julho!$F$33</f>
        <v>77</v>
      </c>
      <c r="AE15" s="11">
        <f>[11]Julho!$F$34</f>
        <v>82</v>
      </c>
      <c r="AF15" s="108">
        <f>[11]Julho!$F$35</f>
        <v>85</v>
      </c>
      <c r="AG15" s="129">
        <f>MAX(B15:AF15)</f>
        <v>99</v>
      </c>
      <c r="AH15" s="83">
        <f t="shared" si="5"/>
        <v>85.322580645161295</v>
      </c>
      <c r="AJ15" t="s">
        <v>47</v>
      </c>
    </row>
    <row r="16" spans="1:36" x14ac:dyDescent="0.2">
      <c r="A16" s="53" t="s">
        <v>168</v>
      </c>
      <c r="B16" s="11" t="str">
        <f>[12]Julho!$F$5</f>
        <v>*</v>
      </c>
      <c r="C16" s="11" t="str">
        <f>[12]Julho!$F$6</f>
        <v>*</v>
      </c>
      <c r="D16" s="11" t="str">
        <f>[12]Julho!$F$7</f>
        <v>*</v>
      </c>
      <c r="E16" s="11" t="str">
        <f>[12]Julho!$F$8</f>
        <v>*</v>
      </c>
      <c r="F16" s="11" t="str">
        <f>[12]Julho!$F$9</f>
        <v>*</v>
      </c>
      <c r="G16" s="11" t="str">
        <f>[12]Julho!$F$10</f>
        <v>*</v>
      </c>
      <c r="H16" s="11" t="str">
        <f>[12]Julho!$F$11</f>
        <v>*</v>
      </c>
      <c r="I16" s="11" t="str">
        <f>[12]Julho!$F$12</f>
        <v>*</v>
      </c>
      <c r="J16" s="11" t="str">
        <f>[12]Julho!$F$13</f>
        <v>*</v>
      </c>
      <c r="K16" s="11" t="str">
        <f>[12]Julho!$F$14</f>
        <v>*</v>
      </c>
      <c r="L16" s="11" t="str">
        <f>[12]Julho!$F$15</f>
        <v>*</v>
      </c>
      <c r="M16" s="11" t="str">
        <f>[12]Julho!$F$16</f>
        <v>*</v>
      </c>
      <c r="N16" s="11" t="str">
        <f>[12]Julho!$F$17</f>
        <v>*</v>
      </c>
      <c r="O16" s="11" t="str">
        <f>[12]Julho!$F$18</f>
        <v>*</v>
      </c>
      <c r="P16" s="11" t="str">
        <f>[12]Julho!$F$19</f>
        <v>*</v>
      </c>
      <c r="Q16" s="11" t="str">
        <f>[12]Julho!$F$20</f>
        <v>*</v>
      </c>
      <c r="R16" s="11" t="str">
        <f>[12]Julho!$F$21</f>
        <v>*</v>
      </c>
      <c r="S16" s="11" t="str">
        <f>[12]Julho!$F$22</f>
        <v>*</v>
      </c>
      <c r="T16" s="11" t="str">
        <f>[12]Julho!$F$23</f>
        <v>*</v>
      </c>
      <c r="U16" s="11" t="str">
        <f>[12]Julho!$F$24</f>
        <v>*</v>
      </c>
      <c r="V16" s="11" t="str">
        <f>[12]Julho!$F$25</f>
        <v>*</v>
      </c>
      <c r="W16" s="11" t="str">
        <f>[12]Julho!$F$26</f>
        <v>*</v>
      </c>
      <c r="X16" s="11" t="str">
        <f>[12]Julho!$F$27</f>
        <v>*</v>
      </c>
      <c r="Y16" s="11" t="str">
        <f>[12]Julho!$F$28</f>
        <v>*</v>
      </c>
      <c r="Z16" s="11" t="str">
        <f>[12]Julho!$F$29</f>
        <v>*</v>
      </c>
      <c r="AA16" s="11" t="str">
        <f>[12]Julho!$F$30</f>
        <v>*</v>
      </c>
      <c r="AB16" s="11" t="str">
        <f>[12]Julho!$F$31</f>
        <v>*</v>
      </c>
      <c r="AC16" s="11" t="str">
        <f>[12]Julho!$F$32</f>
        <v>*</v>
      </c>
      <c r="AD16" s="11" t="str">
        <f>[12]Julho!$F$33</f>
        <v>*</v>
      </c>
      <c r="AE16" s="11" t="str">
        <f>[12]Julho!$F$34</f>
        <v>*</v>
      </c>
      <c r="AF16" s="108" t="str">
        <f>[12]Julho!$F$35</f>
        <v>*</v>
      </c>
      <c r="AG16" s="129" t="s">
        <v>224</v>
      </c>
      <c r="AH16" s="83" t="s">
        <v>224</v>
      </c>
    </row>
    <row r="17" spans="1:37" x14ac:dyDescent="0.2">
      <c r="A17" s="53" t="s">
        <v>2</v>
      </c>
      <c r="B17" s="11">
        <f>[13]Julho!$F$5</f>
        <v>85</v>
      </c>
      <c r="C17" s="11">
        <f>[13]Julho!$F$6</f>
        <v>98</v>
      </c>
      <c r="D17" s="11">
        <f>[13]Julho!$F$7</f>
        <v>95</v>
      </c>
      <c r="E17" s="11">
        <f>[13]Julho!$F$8</f>
        <v>98</v>
      </c>
      <c r="F17" s="11">
        <f>[13]Julho!$F$9</f>
        <v>99</v>
      </c>
      <c r="G17" s="11">
        <f>[13]Julho!$F$10</f>
        <v>70</v>
      </c>
      <c r="H17" s="11">
        <f>[13]Julho!$F$11</f>
        <v>59</v>
      </c>
      <c r="I17" s="11">
        <f>[13]Julho!$F$12</f>
        <v>63</v>
      </c>
      <c r="J17" s="11">
        <f>[13]Julho!$F$13</f>
        <v>65</v>
      </c>
      <c r="K17" s="11">
        <f>[13]Julho!$F$14</f>
        <v>69</v>
      </c>
      <c r="L17" s="11">
        <f>[13]Julho!$F$15</f>
        <v>68</v>
      </c>
      <c r="M17" s="11">
        <f>[13]Julho!$F$16</f>
        <v>58</v>
      </c>
      <c r="N17" s="11">
        <f>[13]Julho!$F$17</f>
        <v>70</v>
      </c>
      <c r="O17" s="11">
        <f>[13]Julho!$F$18</f>
        <v>70</v>
      </c>
      <c r="P17" s="11">
        <f>[13]Julho!$F$19</f>
        <v>79</v>
      </c>
      <c r="Q17" s="11">
        <f>[13]Julho!$F$20</f>
        <v>96</v>
      </c>
      <c r="R17" s="11">
        <f>[13]Julho!$F$21</f>
        <v>94</v>
      </c>
      <c r="S17" s="11">
        <f>[13]Julho!$F$22</f>
        <v>61</v>
      </c>
      <c r="T17" s="11">
        <f>[13]Julho!$F$23</f>
        <v>62</v>
      </c>
      <c r="U17" s="11">
        <f>[13]Julho!$F$24</f>
        <v>68</v>
      </c>
      <c r="V17" s="11">
        <f>[13]Julho!$F$25</f>
        <v>61</v>
      </c>
      <c r="W17" s="11">
        <f>[13]Julho!$F$26</f>
        <v>59</v>
      </c>
      <c r="X17" s="11">
        <f>[13]Julho!$F$27</f>
        <v>71</v>
      </c>
      <c r="Y17" s="11">
        <f>[13]Julho!$F$28</f>
        <v>83</v>
      </c>
      <c r="Z17" s="11">
        <f>[13]Julho!$F$29</f>
        <v>99</v>
      </c>
      <c r="AA17" s="11">
        <f>[13]Julho!$F$30</f>
        <v>99</v>
      </c>
      <c r="AB17" s="11">
        <f>[13]Julho!$F$31</f>
        <v>88</v>
      </c>
      <c r="AC17" s="11">
        <f>[13]Julho!$F$32</f>
        <v>81</v>
      </c>
      <c r="AD17" s="11">
        <f>[13]Julho!$F$33</f>
        <v>59</v>
      </c>
      <c r="AE17" s="11">
        <f>[13]Julho!$F$34</f>
        <v>66</v>
      </c>
      <c r="AF17" s="108">
        <f>[13]Julho!$F$35</f>
        <v>66</v>
      </c>
      <c r="AG17" s="129">
        <f t="shared" ref="AG17:AG23" si="6">MAX(B17:AF17)</f>
        <v>99</v>
      </c>
      <c r="AH17" s="83">
        <f>AVERAGE(B17:AF17)</f>
        <v>76.096774193548384</v>
      </c>
      <c r="AJ17" s="12" t="s">
        <v>47</v>
      </c>
    </row>
    <row r="18" spans="1:37" x14ac:dyDescent="0.2">
      <c r="A18" s="53" t="s">
        <v>3</v>
      </c>
      <c r="B18" s="11">
        <f>[14]Julho!$F$5</f>
        <v>90</v>
      </c>
      <c r="C18" s="11">
        <f>[14]Julho!$F$6</f>
        <v>90</v>
      </c>
      <c r="D18" s="11">
        <f>[14]Julho!$F$7</f>
        <v>82</v>
      </c>
      <c r="E18" s="11">
        <f>[14]Julho!$F$8</f>
        <v>86</v>
      </c>
      <c r="F18" s="11">
        <f>[14]Julho!$F$9</f>
        <v>99</v>
      </c>
      <c r="G18" s="11">
        <f>[14]Julho!$F$10</f>
        <v>83</v>
      </c>
      <c r="H18" s="11">
        <f>[14]Julho!$F$11</f>
        <v>90</v>
      </c>
      <c r="I18" s="11">
        <f>[14]Julho!$F$12</f>
        <v>91</v>
      </c>
      <c r="J18" s="11">
        <f>[14]Julho!$F$13</f>
        <v>84</v>
      </c>
      <c r="K18" s="11">
        <f>[14]Julho!$F$14</f>
        <v>87</v>
      </c>
      <c r="L18" s="11">
        <f>[14]Julho!$F$15</f>
        <v>88</v>
      </c>
      <c r="M18" s="11">
        <f>[14]Julho!$F$16</f>
        <v>82</v>
      </c>
      <c r="N18" s="11">
        <f>[14]Julho!$F$17</f>
        <v>87</v>
      </c>
      <c r="O18" s="11">
        <f>[14]Julho!$F$18</f>
        <v>82</v>
      </c>
      <c r="P18" s="11">
        <f>[14]Julho!$F$19</f>
        <v>80</v>
      </c>
      <c r="Q18" s="11">
        <f>[14]Julho!$F$20</f>
        <v>81</v>
      </c>
      <c r="R18" s="11">
        <f>[14]Julho!$F$21</f>
        <v>94</v>
      </c>
      <c r="S18" s="11">
        <f>[14]Julho!$F$22</f>
        <v>77</v>
      </c>
      <c r="T18" s="11">
        <f>[14]Julho!$F$23</f>
        <v>80</v>
      </c>
      <c r="U18" s="11">
        <f>[14]Julho!$F$24</f>
        <v>84</v>
      </c>
      <c r="V18" s="11">
        <f>[14]Julho!$F$25</f>
        <v>76</v>
      </c>
      <c r="W18" s="11">
        <f>[14]Julho!$F$26</f>
        <v>80</v>
      </c>
      <c r="X18" s="11">
        <f>[14]Julho!$F$27</f>
        <v>85</v>
      </c>
      <c r="Y18" s="11">
        <f>[14]Julho!$F$28</f>
        <v>89</v>
      </c>
      <c r="Z18" s="11">
        <f>[14]Julho!$F$29</f>
        <v>82</v>
      </c>
      <c r="AA18" s="11">
        <f>[14]Julho!$F$30</f>
        <v>84</v>
      </c>
      <c r="AB18" s="11">
        <f>[14]Julho!$F$31</f>
        <v>84</v>
      </c>
      <c r="AC18" s="11">
        <f>[14]Julho!$F$32</f>
        <v>84</v>
      </c>
      <c r="AD18" s="11">
        <f>[14]Julho!$F$33</f>
        <v>82</v>
      </c>
      <c r="AE18" s="11">
        <f>[14]Julho!$F$34</f>
        <v>80</v>
      </c>
      <c r="AF18" s="108">
        <f>[14]Julho!$F$35</f>
        <v>80</v>
      </c>
      <c r="AG18" s="129">
        <f t="shared" si="6"/>
        <v>99</v>
      </c>
      <c r="AH18" s="83">
        <f>AVERAGE(B18:AF18)</f>
        <v>84.612903225806448</v>
      </c>
      <c r="AI18" s="12" t="s">
        <v>47</v>
      </c>
      <c r="AJ18" s="12" t="s">
        <v>47</v>
      </c>
    </row>
    <row r="19" spans="1:37" x14ac:dyDescent="0.2">
      <c r="A19" s="53" t="s">
        <v>4</v>
      </c>
      <c r="B19" s="11">
        <f>[15]Julho!$F$5</f>
        <v>74</v>
      </c>
      <c r="C19" s="11">
        <f>[15]Julho!$F$6</f>
        <v>69</v>
      </c>
      <c r="D19" s="11">
        <f>[15]Julho!$F$7</f>
        <v>64</v>
      </c>
      <c r="E19" s="11">
        <f>[15]Julho!$F$8</f>
        <v>87</v>
      </c>
      <c r="F19" s="11">
        <f>[15]Julho!$F$9</f>
        <v>94</v>
      </c>
      <c r="G19" s="11">
        <f>[15]Julho!$F$10</f>
        <v>84</v>
      </c>
      <c r="H19" s="11">
        <f>[15]Julho!$F$11</f>
        <v>66</v>
      </c>
      <c r="I19" s="11">
        <f>[15]Julho!$F$12</f>
        <v>74</v>
      </c>
      <c r="J19" s="11">
        <f>[15]Julho!$F$13</f>
        <v>61</v>
      </c>
      <c r="K19" s="11">
        <f>[15]Julho!$F$14</f>
        <v>61</v>
      </c>
      <c r="L19" s="11">
        <f>[15]Julho!$F$15</f>
        <v>56</v>
      </c>
      <c r="M19" s="11">
        <f>[15]Julho!$F$16</f>
        <v>57</v>
      </c>
      <c r="N19" s="11">
        <f>[15]Julho!$F$17</f>
        <v>65</v>
      </c>
      <c r="O19" s="11">
        <f>[15]Julho!$F$18</f>
        <v>65</v>
      </c>
      <c r="P19" s="11">
        <f>[15]Julho!$F$19</f>
        <v>70</v>
      </c>
      <c r="Q19" s="11">
        <f>[15]Julho!$F$20</f>
        <v>87</v>
      </c>
      <c r="R19" s="11">
        <f>[15]Julho!$F$21</f>
        <v>93</v>
      </c>
      <c r="S19" s="11">
        <f>[15]Julho!$F$22</f>
        <v>71</v>
      </c>
      <c r="T19" s="11">
        <f>[15]Julho!$F$23</f>
        <v>68</v>
      </c>
      <c r="U19" s="11">
        <f>[15]Julho!$F$24</f>
        <v>73</v>
      </c>
      <c r="V19" s="11">
        <f>[15]Julho!$F$25</f>
        <v>64</v>
      </c>
      <c r="W19" s="11">
        <f>[15]Julho!$F$26</f>
        <v>71</v>
      </c>
      <c r="X19" s="11">
        <f>[15]Julho!$F$27</f>
        <v>69</v>
      </c>
      <c r="Y19" s="11">
        <f>[15]Julho!$F$28</f>
        <v>71</v>
      </c>
      <c r="Z19" s="11">
        <f>[15]Julho!$F$29</f>
        <v>89</v>
      </c>
      <c r="AA19" s="11">
        <f>[15]Julho!$F$30</f>
        <v>85</v>
      </c>
      <c r="AB19" s="11">
        <f>[15]Julho!$F$31</f>
        <v>94</v>
      </c>
      <c r="AC19" s="11">
        <f>[15]Julho!$F$32</f>
        <v>81</v>
      </c>
      <c r="AD19" s="11">
        <f>[15]Julho!$F$33</f>
        <v>59</v>
      </c>
      <c r="AE19" s="11">
        <f>[15]Julho!$F$34</f>
        <v>57</v>
      </c>
      <c r="AF19" s="108">
        <f>[15]Julho!$F$35</f>
        <v>66</v>
      </c>
      <c r="AG19" s="129">
        <f>MAX(B19:AF19)</f>
        <v>94</v>
      </c>
      <c r="AH19" s="83">
        <f t="shared" ref="AH19:AH23" si="7">AVERAGE(B19:AF19)</f>
        <v>72.41935483870968</v>
      </c>
      <c r="AJ19" t="s">
        <v>47</v>
      </c>
    </row>
    <row r="20" spans="1:37" x14ac:dyDescent="0.2">
      <c r="A20" s="53" t="s">
        <v>5</v>
      </c>
      <c r="B20" s="11">
        <f>[16]Julho!$F$5</f>
        <v>86</v>
      </c>
      <c r="C20" s="11">
        <f>[16]Julho!$F$6</f>
        <v>91</v>
      </c>
      <c r="D20" s="11">
        <f>[16]Julho!$F$7</f>
        <v>91</v>
      </c>
      <c r="E20" s="11">
        <f>[16]Julho!$F$8</f>
        <v>91</v>
      </c>
      <c r="F20" s="11">
        <f>[16]Julho!$F$9</f>
        <v>89</v>
      </c>
      <c r="G20" s="11">
        <f>[16]Julho!$F$10</f>
        <v>54</v>
      </c>
      <c r="H20" s="11">
        <f>[16]Julho!$F$11</f>
        <v>63</v>
      </c>
      <c r="I20" s="11">
        <f>[16]Julho!$F$12</f>
        <v>76</v>
      </c>
      <c r="J20" s="11">
        <f>[16]Julho!$F$13</f>
        <v>74</v>
      </c>
      <c r="K20" s="11">
        <f>[16]Julho!$F$14</f>
        <v>77</v>
      </c>
      <c r="L20" s="11">
        <f>[16]Julho!$F$15</f>
        <v>76</v>
      </c>
      <c r="M20" s="11">
        <f>[16]Julho!$F$16</f>
        <v>67</v>
      </c>
      <c r="N20" s="11">
        <f>[16]Julho!$F$17</f>
        <v>58</v>
      </c>
      <c r="O20" s="11">
        <f>[16]Julho!$F$18</f>
        <v>59</v>
      </c>
      <c r="P20" s="11">
        <f>[16]Julho!$F$19</f>
        <v>79</v>
      </c>
      <c r="Q20" s="11">
        <f>[16]Julho!$F$20</f>
        <v>87</v>
      </c>
      <c r="R20" s="11">
        <f>[16]Julho!$F$21</f>
        <v>88</v>
      </c>
      <c r="S20" s="11">
        <f>[16]Julho!$F$22</f>
        <v>77</v>
      </c>
      <c r="T20" s="11">
        <f>[16]Julho!$F$23</f>
        <v>69</v>
      </c>
      <c r="U20" s="11">
        <f>[16]Julho!$F$24</f>
        <v>77</v>
      </c>
      <c r="V20" s="11">
        <f>[16]Julho!$F$25</f>
        <v>78</v>
      </c>
      <c r="W20" s="11">
        <f>[16]Julho!$F$26</f>
        <v>71</v>
      </c>
      <c r="X20" s="11">
        <f>[16]Julho!$F$27</f>
        <v>66</v>
      </c>
      <c r="Y20" s="11">
        <f>[16]Julho!$F$28</f>
        <v>71</v>
      </c>
      <c r="Z20" s="11">
        <f>[16]Julho!$F$29</f>
        <v>76</v>
      </c>
      <c r="AA20" s="11">
        <f>[16]Julho!$F$30</f>
        <v>81</v>
      </c>
      <c r="AB20" s="11">
        <f>[16]Julho!$F$31</f>
        <v>81</v>
      </c>
      <c r="AC20" s="11">
        <f>[16]Julho!$F$32</f>
        <v>75</v>
      </c>
      <c r="AD20" s="11">
        <f>[16]Julho!$F$33</f>
        <v>83</v>
      </c>
      <c r="AE20" s="11">
        <f>[16]Julho!$F$34</f>
        <v>72</v>
      </c>
      <c r="AF20" s="108">
        <f>[16]Julho!$F$35</f>
        <v>72</v>
      </c>
      <c r="AG20" s="129">
        <f t="shared" si="6"/>
        <v>91</v>
      </c>
      <c r="AH20" s="83">
        <f t="shared" si="7"/>
        <v>75.967741935483872</v>
      </c>
      <c r="AI20" s="12" t="s">
        <v>47</v>
      </c>
    </row>
    <row r="21" spans="1:37" x14ac:dyDescent="0.2">
      <c r="A21" s="53" t="s">
        <v>43</v>
      </c>
      <c r="B21" s="11">
        <f>[17]Julho!$F$5</f>
        <v>82</v>
      </c>
      <c r="C21" s="11">
        <f>[17]Julho!$F$6</f>
        <v>82</v>
      </c>
      <c r="D21" s="11">
        <f>[17]Julho!$F$7</f>
        <v>70</v>
      </c>
      <c r="E21" s="11">
        <f>[17]Julho!$F$8</f>
        <v>93</v>
      </c>
      <c r="F21" s="11">
        <f>[17]Julho!$F$9</f>
        <v>98</v>
      </c>
      <c r="G21" s="11">
        <f>[17]Julho!$F$10</f>
        <v>73</v>
      </c>
      <c r="H21" s="11">
        <f>[17]Julho!$F$11</f>
        <v>81</v>
      </c>
      <c r="I21" s="11">
        <f>[17]Julho!$F$12</f>
        <v>70</v>
      </c>
      <c r="J21" s="11">
        <f>[17]Julho!$F$13</f>
        <v>80</v>
      </c>
      <c r="K21" s="11">
        <f>[17]Julho!$F$14</f>
        <v>67</v>
      </c>
      <c r="L21" s="11">
        <f>[17]Julho!$F$15</f>
        <v>70</v>
      </c>
      <c r="M21" s="11">
        <f>[17]Julho!$F$16</f>
        <v>60</v>
      </c>
      <c r="N21" s="11">
        <f>[17]Julho!$F$17</f>
        <v>73</v>
      </c>
      <c r="O21" s="11">
        <f>[17]Julho!$F$18</f>
        <v>72</v>
      </c>
      <c r="P21" s="11">
        <f>[17]Julho!$F$19</f>
        <v>80</v>
      </c>
      <c r="Q21" s="11">
        <f>[17]Julho!$F$20</f>
        <v>84</v>
      </c>
      <c r="R21" s="11">
        <f>[17]Julho!$F$21</f>
        <v>92</v>
      </c>
      <c r="S21" s="11">
        <f>[17]Julho!$F$22</f>
        <v>70</v>
      </c>
      <c r="T21" s="11">
        <f>[17]Julho!$F$23</f>
        <v>67</v>
      </c>
      <c r="U21" s="11">
        <f>[17]Julho!$F$24</f>
        <v>74</v>
      </c>
      <c r="V21" s="11">
        <f>[17]Julho!$F$25</f>
        <v>74</v>
      </c>
      <c r="W21" s="11">
        <f>[17]Julho!$F$26</f>
        <v>71</v>
      </c>
      <c r="X21" s="11">
        <f>[17]Julho!$F$27</f>
        <v>80</v>
      </c>
      <c r="Y21" s="11">
        <f>[17]Julho!$F$28</f>
        <v>71</v>
      </c>
      <c r="Z21" s="11">
        <f>[17]Julho!$F$29</f>
        <v>96</v>
      </c>
      <c r="AA21" s="11">
        <f>[17]Julho!$F$30</f>
        <v>95</v>
      </c>
      <c r="AB21" s="11">
        <f>[17]Julho!$F$31</f>
        <v>93</v>
      </c>
      <c r="AC21" s="11">
        <f>[17]Julho!$F$32</f>
        <v>83</v>
      </c>
      <c r="AD21" s="11">
        <f>[17]Julho!$F$33</f>
        <v>65</v>
      </c>
      <c r="AE21" s="11">
        <f>[17]Julho!$F$34</f>
        <v>73</v>
      </c>
      <c r="AF21" s="108">
        <f>[17]Julho!$F$35</f>
        <v>70</v>
      </c>
      <c r="AG21" s="129">
        <f t="shared" si="6"/>
        <v>98</v>
      </c>
      <c r="AH21" s="83">
        <f t="shared" si="7"/>
        <v>77.709677419354833</v>
      </c>
    </row>
    <row r="22" spans="1:37" x14ac:dyDescent="0.2">
      <c r="A22" s="53" t="s">
        <v>6</v>
      </c>
      <c r="B22" s="11">
        <f>[18]Julho!$F$5</f>
        <v>85</v>
      </c>
      <c r="C22" s="11">
        <f>[18]Julho!$F$6</f>
        <v>89</v>
      </c>
      <c r="D22" s="11">
        <f>[18]Julho!$F$7</f>
        <v>85</v>
      </c>
      <c r="E22" s="11">
        <f>[18]Julho!$F$8</f>
        <v>86</v>
      </c>
      <c r="F22" s="11">
        <f>[18]Julho!$F$9</f>
        <v>87</v>
      </c>
      <c r="G22" s="11">
        <f>[18]Julho!$F$10</f>
        <v>68</v>
      </c>
      <c r="H22" s="11">
        <f>[18]Julho!$F$11</f>
        <v>66</v>
      </c>
      <c r="I22" s="11">
        <f>[18]Julho!$F$12</f>
        <v>68</v>
      </c>
      <c r="J22" s="11">
        <f>[18]Julho!$F$13</f>
        <v>76</v>
      </c>
      <c r="K22" s="11">
        <f>[18]Julho!$F$14</f>
        <v>79</v>
      </c>
      <c r="L22" s="11">
        <f>[18]Julho!$F$15</f>
        <v>80</v>
      </c>
      <c r="M22" s="11">
        <f>[18]Julho!$F$16</f>
        <v>81</v>
      </c>
      <c r="N22" s="11">
        <f>[18]Julho!$F$17</f>
        <v>80</v>
      </c>
      <c r="O22" s="11">
        <f>[18]Julho!$F$18</f>
        <v>73</v>
      </c>
      <c r="P22" s="11">
        <f>[18]Julho!$F$19</f>
        <v>80</v>
      </c>
      <c r="Q22" s="11">
        <f>[18]Julho!$F$20</f>
        <v>72</v>
      </c>
      <c r="R22" s="11">
        <f>[18]Julho!$F$21</f>
        <v>82</v>
      </c>
      <c r="S22" s="11">
        <f>[18]Julho!$F$22</f>
        <v>69</v>
      </c>
      <c r="T22" s="11">
        <f>[18]Julho!$F$23</f>
        <v>63</v>
      </c>
      <c r="U22" s="11">
        <f>[18]Julho!$F$24</f>
        <v>72</v>
      </c>
      <c r="V22" s="11">
        <f>[18]Julho!$F$25</f>
        <v>79</v>
      </c>
      <c r="W22" s="11">
        <f>[18]Julho!$F$26</f>
        <v>80</v>
      </c>
      <c r="X22" s="11">
        <f>[18]Julho!$F$27</f>
        <v>81</v>
      </c>
      <c r="Y22" s="11">
        <f>[18]Julho!$F$28</f>
        <v>80</v>
      </c>
      <c r="Z22" s="11">
        <f>[18]Julho!$F$29</f>
        <v>86</v>
      </c>
      <c r="AA22" s="11">
        <f>[18]Julho!$F$30</f>
        <v>89</v>
      </c>
      <c r="AB22" s="11">
        <f>[18]Julho!$F$31</f>
        <v>85</v>
      </c>
      <c r="AC22" s="11">
        <f>[18]Julho!$F$32</f>
        <v>82</v>
      </c>
      <c r="AD22" s="11">
        <f>[18]Julho!$F$33</f>
        <v>81</v>
      </c>
      <c r="AE22" s="11">
        <f>[18]Julho!$F$34</f>
        <v>78</v>
      </c>
      <c r="AF22" s="108">
        <f>[18]Julho!$F$35</f>
        <v>81</v>
      </c>
      <c r="AG22" s="129">
        <f t="shared" si="6"/>
        <v>89</v>
      </c>
      <c r="AH22" s="83">
        <f t="shared" si="7"/>
        <v>78.806451612903231</v>
      </c>
    </row>
    <row r="23" spans="1:37" x14ac:dyDescent="0.2">
      <c r="A23" s="53" t="s">
        <v>7</v>
      </c>
      <c r="B23" s="11">
        <f>[19]Julho!$F$5</f>
        <v>89</v>
      </c>
      <c r="C23" s="11">
        <f>[19]Julho!$F$6</f>
        <v>98</v>
      </c>
      <c r="D23" s="11">
        <f>[19]Julho!$F$7</f>
        <v>96</v>
      </c>
      <c r="E23" s="11">
        <f>[19]Julho!$F$8</f>
        <v>98</v>
      </c>
      <c r="F23" s="11">
        <f>[19]Julho!$F$9</f>
        <v>76</v>
      </c>
      <c r="G23" s="11">
        <f>[19]Julho!$F$10</f>
        <v>84</v>
      </c>
      <c r="H23" s="11">
        <f>[19]Julho!$F$11</f>
        <v>81</v>
      </c>
      <c r="I23" s="11">
        <f>[19]Julho!$F$12</f>
        <v>82</v>
      </c>
      <c r="J23" s="11">
        <f>[19]Julho!$F$13</f>
        <v>78</v>
      </c>
      <c r="K23" s="11">
        <f>[19]Julho!$F$14</f>
        <v>86</v>
      </c>
      <c r="L23" s="11">
        <f>[19]Julho!$F$15</f>
        <v>86</v>
      </c>
      <c r="M23" s="11">
        <f>[19]Julho!$F$16</f>
        <v>78</v>
      </c>
      <c r="N23" s="11">
        <f>[19]Julho!$F$17</f>
        <v>64</v>
      </c>
      <c r="O23" s="11">
        <f>[19]Julho!$F$18</f>
        <v>75</v>
      </c>
      <c r="P23" s="11">
        <f>[19]Julho!$F$19</f>
        <v>96</v>
      </c>
      <c r="Q23" s="11">
        <f>[19]Julho!$F$20</f>
        <v>97</v>
      </c>
      <c r="R23" s="11">
        <f>[19]Julho!$F$21</f>
        <v>78</v>
      </c>
      <c r="S23" s="11">
        <f>[19]Julho!$F$22</f>
        <v>88</v>
      </c>
      <c r="T23" s="11">
        <f>[19]Julho!$F$23</f>
        <v>79</v>
      </c>
      <c r="U23" s="11">
        <f>[19]Julho!$F$24</f>
        <v>85</v>
      </c>
      <c r="V23" s="11">
        <f>[19]Julho!$F$25</f>
        <v>72</v>
      </c>
      <c r="W23" s="11">
        <f>[19]Julho!$F$26</f>
        <v>75</v>
      </c>
      <c r="X23" s="11">
        <f>[19]Julho!$F$27</f>
        <v>74</v>
      </c>
      <c r="Y23" s="11">
        <f>[19]Julho!$F$28</f>
        <v>99</v>
      </c>
      <c r="Z23" s="11">
        <f>[19]Julho!$F$29</f>
        <v>96</v>
      </c>
      <c r="AA23" s="11">
        <f>[19]Julho!$F$30</f>
        <v>96</v>
      </c>
      <c r="AB23" s="11">
        <f>[19]Julho!$F$31</f>
        <v>95</v>
      </c>
      <c r="AC23" s="11">
        <f>[19]Julho!$F$32</f>
        <v>92</v>
      </c>
      <c r="AD23" s="11">
        <f>[19]Julho!$F$33</f>
        <v>69</v>
      </c>
      <c r="AE23" s="11">
        <f>[19]Julho!$F$34</f>
        <v>66</v>
      </c>
      <c r="AF23" s="108">
        <f>[19]Julho!$F$35</f>
        <v>83</v>
      </c>
      <c r="AG23" s="129">
        <f t="shared" si="6"/>
        <v>99</v>
      </c>
      <c r="AH23" s="83">
        <f t="shared" si="7"/>
        <v>84.225806451612897</v>
      </c>
      <c r="AJ23" t="s">
        <v>47</v>
      </c>
    </row>
    <row r="24" spans="1:37" x14ac:dyDescent="0.2">
      <c r="A24" s="53" t="s">
        <v>169</v>
      </c>
      <c r="B24" s="11" t="str">
        <f>[20]Julho!$F$5</f>
        <v>*</v>
      </c>
      <c r="C24" s="11" t="str">
        <f>[20]Julho!$F$6</f>
        <v>*</v>
      </c>
      <c r="D24" s="11" t="str">
        <f>[20]Julho!$F$7</f>
        <v>*</v>
      </c>
      <c r="E24" s="11" t="str">
        <f>[20]Julho!$F$8</f>
        <v>*</v>
      </c>
      <c r="F24" s="11" t="str">
        <f>[20]Julho!$F$9</f>
        <v>*</v>
      </c>
      <c r="G24" s="11" t="str">
        <f>[20]Julho!$F$10</f>
        <v>*</v>
      </c>
      <c r="H24" s="11" t="str">
        <f>[20]Julho!$F$11</f>
        <v>*</v>
      </c>
      <c r="I24" s="11" t="str">
        <f>[20]Julho!$F$12</f>
        <v>*</v>
      </c>
      <c r="J24" s="11" t="str">
        <f>[20]Julho!$F$13</f>
        <v>*</v>
      </c>
      <c r="K24" s="11" t="str">
        <f>[20]Julho!$F$14</f>
        <v>*</v>
      </c>
      <c r="L24" s="11" t="str">
        <f>[20]Julho!$F$15</f>
        <v>*</v>
      </c>
      <c r="M24" s="11" t="str">
        <f>[20]Julho!$F$16</f>
        <v>*</v>
      </c>
      <c r="N24" s="11" t="str">
        <f>[20]Julho!$F$17</f>
        <v>*</v>
      </c>
      <c r="O24" s="11" t="str">
        <f>[20]Julho!$F$18</f>
        <v>*</v>
      </c>
      <c r="P24" s="11" t="str">
        <f>[20]Julho!$F$19</f>
        <v>*</v>
      </c>
      <c r="Q24" s="11" t="str">
        <f>[20]Julho!$F$20</f>
        <v>*</v>
      </c>
      <c r="R24" s="11" t="str">
        <f>[20]Julho!$F$21</f>
        <v>*</v>
      </c>
      <c r="S24" s="11" t="str">
        <f>[20]Julho!$F$22</f>
        <v>*</v>
      </c>
      <c r="T24" s="11" t="str">
        <f>[20]Julho!$F$23</f>
        <v>*</v>
      </c>
      <c r="U24" s="11" t="str">
        <f>[20]Julho!$F$24</f>
        <v>*</v>
      </c>
      <c r="V24" s="11" t="str">
        <f>[20]Julho!$F$25</f>
        <v>*</v>
      </c>
      <c r="W24" s="11" t="str">
        <f>[20]Julho!$F$26</f>
        <v>*</v>
      </c>
      <c r="X24" s="11" t="str">
        <f>[20]Julho!$F$27</f>
        <v>*</v>
      </c>
      <c r="Y24" s="11" t="str">
        <f>[20]Julho!$F$28</f>
        <v>*</v>
      </c>
      <c r="Z24" s="11" t="str">
        <f>[20]Julho!$F$29</f>
        <v>*</v>
      </c>
      <c r="AA24" s="11" t="str">
        <f>[20]Julho!$F$30</f>
        <v>*</v>
      </c>
      <c r="AB24" s="11" t="str">
        <f>[20]Julho!$F$31</f>
        <v>*</v>
      </c>
      <c r="AC24" s="11" t="str">
        <f>[20]Julho!$F$32</f>
        <v>*</v>
      </c>
      <c r="AD24" s="11" t="str">
        <f>[20]Julho!$F$33</f>
        <v>*</v>
      </c>
      <c r="AE24" s="11" t="str">
        <f>[20]Julho!$F$34</f>
        <v>*</v>
      </c>
      <c r="AF24" s="108" t="str">
        <f>[20]Julho!$F$35</f>
        <v>*</v>
      </c>
      <c r="AG24" s="129" t="s">
        <v>224</v>
      </c>
      <c r="AH24" s="83" t="s">
        <v>224</v>
      </c>
    </row>
    <row r="25" spans="1:37" x14ac:dyDescent="0.2">
      <c r="A25" s="53" t="s">
        <v>170</v>
      </c>
      <c r="B25" s="11">
        <f>[21]Julho!$F$5</f>
        <v>98</v>
      </c>
      <c r="C25" s="11">
        <f>[21]Julho!$F$6</f>
        <v>98</v>
      </c>
      <c r="D25" s="11">
        <f>[21]Julho!$F$7</f>
        <v>98</v>
      </c>
      <c r="E25" s="11">
        <f>[21]Julho!$F$8</f>
        <v>86</v>
      </c>
      <c r="F25" s="11">
        <f>[21]Julho!$F$9</f>
        <v>75</v>
      </c>
      <c r="G25" s="11">
        <f>[21]Julho!$F$10</f>
        <v>82</v>
      </c>
      <c r="H25" s="11">
        <f>[21]Julho!$F$11</f>
        <v>96</v>
      </c>
      <c r="I25" s="11">
        <f>[21]Julho!$F$12</f>
        <v>80</v>
      </c>
      <c r="J25" s="11">
        <f>[21]Julho!$F$13</f>
        <v>87</v>
      </c>
      <c r="K25" s="11">
        <f>[21]Julho!$F$14</f>
        <v>97</v>
      </c>
      <c r="L25" s="11">
        <f>[21]Julho!$F$15</f>
        <v>92</v>
      </c>
      <c r="M25" s="11">
        <f>[21]Julho!$F$16</f>
        <v>86</v>
      </c>
      <c r="N25" s="11">
        <f>[21]Julho!$F$17</f>
        <v>62</v>
      </c>
      <c r="O25" s="11">
        <f>[21]Julho!$F$18</f>
        <v>78</v>
      </c>
      <c r="P25" s="11">
        <f>[21]Julho!$F$19</f>
        <v>97</v>
      </c>
      <c r="Q25" s="11">
        <f>[21]Julho!$F$20</f>
        <v>91</v>
      </c>
      <c r="R25" s="11">
        <f>[21]Julho!$F$21</f>
        <v>74</v>
      </c>
      <c r="S25" s="11">
        <f>[21]Julho!$F$22</f>
        <v>77</v>
      </c>
      <c r="T25" s="11">
        <f>[21]Julho!$F$23</f>
        <v>74</v>
      </c>
      <c r="U25" s="11">
        <f>[21]Julho!$F$24</f>
        <v>77</v>
      </c>
      <c r="V25" s="11">
        <f>[21]Julho!$F$25</f>
        <v>69</v>
      </c>
      <c r="W25" s="11">
        <f>[21]Julho!$F$26</f>
        <v>75</v>
      </c>
      <c r="X25" s="11">
        <f>[21]Julho!$F$27</f>
        <v>70</v>
      </c>
      <c r="Y25" s="11">
        <f>[21]Julho!$F$28</f>
        <v>97</v>
      </c>
      <c r="Z25" s="11">
        <f>[21]Julho!$F$29</f>
        <v>96</v>
      </c>
      <c r="AA25" s="11">
        <f>[21]Julho!$F$30</f>
        <v>93</v>
      </c>
      <c r="AB25" s="11">
        <f>[21]Julho!$F$31</f>
        <v>92</v>
      </c>
      <c r="AC25" s="11">
        <f>[21]Julho!$F$32</f>
        <v>99</v>
      </c>
      <c r="AD25" s="11">
        <f>[21]Julho!$F$33</f>
        <v>89</v>
      </c>
      <c r="AE25" s="11">
        <f>[21]Julho!$F$34</f>
        <v>75</v>
      </c>
      <c r="AF25" s="108">
        <f>[21]Julho!$F$35</f>
        <v>92</v>
      </c>
      <c r="AG25" s="129">
        <f t="shared" ref="AG25:AG26" si="8">MAX(B25:AF25)</f>
        <v>99</v>
      </c>
      <c r="AH25" s="83">
        <f t="shared" ref="AH25:AH26" si="9">AVERAGE(B25:AF25)</f>
        <v>85.548387096774192</v>
      </c>
      <c r="AI25" s="12" t="s">
        <v>47</v>
      </c>
    </row>
    <row r="26" spans="1:37" x14ac:dyDescent="0.2">
      <c r="A26" s="53" t="s">
        <v>171</v>
      </c>
      <c r="B26" s="11">
        <f>[22]Julho!$F$5</f>
        <v>89</v>
      </c>
      <c r="C26" s="11">
        <f>[22]Julho!$F$6</f>
        <v>98</v>
      </c>
      <c r="D26" s="11">
        <f>[22]Julho!$F$7</f>
        <v>96</v>
      </c>
      <c r="E26" s="11">
        <f>[22]Julho!$F$8</f>
        <v>97</v>
      </c>
      <c r="F26" s="11">
        <f>[22]Julho!$F$9</f>
        <v>69</v>
      </c>
      <c r="G26" s="11">
        <f>[22]Julho!$F$10</f>
        <v>67</v>
      </c>
      <c r="H26" s="11">
        <f>[22]Julho!$F$11</f>
        <v>83</v>
      </c>
      <c r="I26" s="11">
        <f>[22]Julho!$F$12</f>
        <v>81</v>
      </c>
      <c r="J26" s="11">
        <f>[22]Julho!$F$13</f>
        <v>77</v>
      </c>
      <c r="K26" s="11">
        <f>[22]Julho!$F$14</f>
        <v>80</v>
      </c>
      <c r="L26" s="11">
        <f>[22]Julho!$F$15</f>
        <v>90</v>
      </c>
      <c r="M26" s="11">
        <f>[22]Julho!$F$16</f>
        <v>80</v>
      </c>
      <c r="N26" s="11">
        <f>[22]Julho!$F$17</f>
        <v>72</v>
      </c>
      <c r="O26" s="11">
        <f>[22]Julho!$F$18</f>
        <v>89</v>
      </c>
      <c r="P26" s="11">
        <f>[22]Julho!$F$19</f>
        <v>97</v>
      </c>
      <c r="Q26" s="11">
        <f>[22]Julho!$F$20</f>
        <v>92</v>
      </c>
      <c r="R26" s="11">
        <f>[22]Julho!$F$21</f>
        <v>64</v>
      </c>
      <c r="S26" s="11">
        <f>[22]Julho!$F$22</f>
        <v>90</v>
      </c>
      <c r="T26" s="11">
        <f>[22]Julho!$F$23</f>
        <v>81</v>
      </c>
      <c r="U26" s="11">
        <f>[22]Julho!$F$24</f>
        <v>83</v>
      </c>
      <c r="V26" s="11">
        <f>[22]Julho!$F$25</f>
        <v>71</v>
      </c>
      <c r="W26" s="11">
        <f>[22]Julho!$F$26</f>
        <v>71</v>
      </c>
      <c r="X26" s="11">
        <f>[22]Julho!$F$27</f>
        <v>74</v>
      </c>
      <c r="Y26" s="11">
        <f>[22]Julho!$F$28</f>
        <v>89</v>
      </c>
      <c r="Z26" s="11">
        <f>[22]Julho!$F$29</f>
        <v>89</v>
      </c>
      <c r="AA26" s="11">
        <f>[22]Julho!$F$30</f>
        <v>89</v>
      </c>
      <c r="AB26" s="11">
        <f>[22]Julho!$F$31</f>
        <v>91</v>
      </c>
      <c r="AC26" s="11">
        <f>[22]Julho!$F$32</f>
        <v>90</v>
      </c>
      <c r="AD26" s="11">
        <f>[22]Julho!$F$33</f>
        <v>74</v>
      </c>
      <c r="AE26" s="11">
        <f>[22]Julho!$F$34</f>
        <v>80</v>
      </c>
      <c r="AF26" s="108">
        <f>[22]Julho!$F$35</f>
        <v>86</v>
      </c>
      <c r="AG26" s="129">
        <f t="shared" si="8"/>
        <v>98</v>
      </c>
      <c r="AH26" s="83">
        <f t="shared" si="9"/>
        <v>83.193548387096769</v>
      </c>
      <c r="AJ26" t="s">
        <v>47</v>
      </c>
    </row>
    <row r="27" spans="1:37" x14ac:dyDescent="0.2">
      <c r="A27" s="53" t="s">
        <v>8</v>
      </c>
      <c r="B27" s="11">
        <f>[23]Julho!$F$5</f>
        <v>94</v>
      </c>
      <c r="C27" s="11">
        <f>[23]Julho!$F$6</f>
        <v>100</v>
      </c>
      <c r="D27" s="11">
        <f>[23]Julho!$F$7</f>
        <v>100</v>
      </c>
      <c r="E27" s="11">
        <f>[23]Julho!$F$8</f>
        <v>100</v>
      </c>
      <c r="F27" s="11">
        <f>[23]Julho!$F$9</f>
        <v>79</v>
      </c>
      <c r="G27" s="11">
        <f>[23]Julho!$F$10</f>
        <v>78</v>
      </c>
      <c r="H27" s="11">
        <f>[23]Julho!$F$11</f>
        <v>82</v>
      </c>
      <c r="I27" s="11">
        <f>[23]Julho!$F$12</f>
        <v>87</v>
      </c>
      <c r="J27" s="11">
        <f>[23]Julho!$F$13</f>
        <v>87</v>
      </c>
      <c r="K27" s="11">
        <f>[23]Julho!$F$14</f>
        <v>85</v>
      </c>
      <c r="L27" s="11">
        <f>[23]Julho!$F$15</f>
        <v>87</v>
      </c>
      <c r="M27" s="11">
        <f>[23]Julho!$F$16</f>
        <v>76</v>
      </c>
      <c r="N27" s="11">
        <f>[23]Julho!$F$17</f>
        <v>75</v>
      </c>
      <c r="O27" s="11">
        <f>[23]Julho!$F$18</f>
        <v>78</v>
      </c>
      <c r="P27" s="11">
        <f>[23]Julho!$F$19</f>
        <v>100</v>
      </c>
      <c r="Q27" s="11">
        <f>[23]Julho!$F$20</f>
        <v>100</v>
      </c>
      <c r="R27" s="11">
        <f>[23]Julho!$F$21</f>
        <v>93</v>
      </c>
      <c r="S27" s="11">
        <f>[23]Julho!$F$22</f>
        <v>90</v>
      </c>
      <c r="T27" s="11">
        <f>[23]Julho!$F$23</f>
        <v>91</v>
      </c>
      <c r="U27" s="11">
        <f>[23]Julho!$F$24</f>
        <v>88</v>
      </c>
      <c r="V27" s="11">
        <f>[23]Julho!$F$25</f>
        <v>78</v>
      </c>
      <c r="W27" s="11">
        <f>[23]Julho!$F$26</f>
        <v>83</v>
      </c>
      <c r="X27" s="11">
        <f>[23]Julho!$F$27</f>
        <v>79</v>
      </c>
      <c r="Y27" s="11">
        <f>[23]Julho!$F$28</f>
        <v>100</v>
      </c>
      <c r="Z27" s="11">
        <f>[23]Julho!$F$29</f>
        <v>100</v>
      </c>
      <c r="AA27" s="11">
        <f>[23]Julho!$F$30</f>
        <v>94</v>
      </c>
      <c r="AB27" s="11">
        <f>[23]Julho!$F$31</f>
        <v>98</v>
      </c>
      <c r="AC27" s="11">
        <f>[23]Julho!$F$32</f>
        <v>100</v>
      </c>
      <c r="AD27" s="11">
        <f>[23]Julho!$F$33</f>
        <v>83</v>
      </c>
      <c r="AE27" s="11">
        <f>[23]Julho!$F$34</f>
        <v>84</v>
      </c>
      <c r="AF27" s="108">
        <f>[23]Julho!$F$35</f>
        <v>96</v>
      </c>
      <c r="AG27" s="129">
        <f>MAX(B27:AF27)</f>
        <v>100</v>
      </c>
      <c r="AH27" s="83">
        <f>AVERAGE(B27:AF27)</f>
        <v>89.193548387096769</v>
      </c>
      <c r="AJ27" t="s">
        <v>47</v>
      </c>
    </row>
    <row r="28" spans="1:37" x14ac:dyDescent="0.2">
      <c r="A28" s="53" t="s">
        <v>9</v>
      </c>
      <c r="B28" s="11">
        <f>[24]Julho!$F$5</f>
        <v>85</v>
      </c>
      <c r="C28" s="11">
        <f>[24]Julho!$F$6</f>
        <v>98</v>
      </c>
      <c r="D28" s="11">
        <f>[24]Julho!$F$7</f>
        <v>96</v>
      </c>
      <c r="E28" s="11">
        <f>[24]Julho!$F$8</f>
        <v>98</v>
      </c>
      <c r="F28" s="11">
        <f>[24]Julho!$F$9</f>
        <v>96</v>
      </c>
      <c r="G28" s="11">
        <f>[24]Julho!$F$10</f>
        <v>75</v>
      </c>
      <c r="H28" s="11">
        <f>[24]Julho!$F$11</f>
        <v>77</v>
      </c>
      <c r="I28" s="11">
        <f>[24]Julho!$F$12</f>
        <v>91</v>
      </c>
      <c r="J28" s="11">
        <f>[24]Julho!$F$13</f>
        <v>85</v>
      </c>
      <c r="K28" s="11">
        <f>[24]Julho!$F$14</f>
        <v>83</v>
      </c>
      <c r="L28" s="11">
        <f>[24]Julho!$F$15</f>
        <v>78</v>
      </c>
      <c r="M28" s="11">
        <f>[24]Julho!$F$16</f>
        <v>67</v>
      </c>
      <c r="N28" s="11">
        <f>[24]Julho!$F$17</f>
        <v>72</v>
      </c>
      <c r="O28" s="11">
        <f>[24]Julho!$F$18</f>
        <v>69</v>
      </c>
      <c r="P28" s="11">
        <f>[24]Julho!$F$19</f>
        <v>94</v>
      </c>
      <c r="Q28" s="11">
        <f>[24]Julho!$F$20</f>
        <v>96</v>
      </c>
      <c r="R28" s="11">
        <f>[24]Julho!$F$21</f>
        <v>84</v>
      </c>
      <c r="S28" s="11">
        <f>[24]Julho!$F$22</f>
        <v>90</v>
      </c>
      <c r="T28" s="11">
        <f>[24]Julho!$F$23</f>
        <v>77</v>
      </c>
      <c r="U28" s="11">
        <f>[24]Julho!$F$24</f>
        <v>83</v>
      </c>
      <c r="V28" s="11">
        <f>[24]Julho!$F$25</f>
        <v>66</v>
      </c>
      <c r="W28" s="11">
        <f>[24]Julho!$F$26</f>
        <v>74</v>
      </c>
      <c r="X28" s="11">
        <f>[24]Julho!$F$27</f>
        <v>76</v>
      </c>
      <c r="Y28" s="11">
        <f>[24]Julho!$F$28</f>
        <v>74</v>
      </c>
      <c r="Z28" s="11">
        <f>[24]Julho!$F$29</f>
        <v>96</v>
      </c>
      <c r="AA28" s="11">
        <f>[24]Julho!$F$30</f>
        <v>94</v>
      </c>
      <c r="AB28" s="11">
        <f>[24]Julho!$F$31</f>
        <v>90</v>
      </c>
      <c r="AC28" s="11">
        <f>[24]Julho!$F$32</f>
        <v>90</v>
      </c>
      <c r="AD28" s="11">
        <f>[24]Julho!$F$33</f>
        <v>83</v>
      </c>
      <c r="AE28" s="11">
        <f>[24]Julho!$F$34</f>
        <v>71</v>
      </c>
      <c r="AF28" s="108">
        <f>[24]Julho!$F$35</f>
        <v>76</v>
      </c>
      <c r="AG28" s="129">
        <f>MAX(B28:AF28)</f>
        <v>98</v>
      </c>
      <c r="AH28" s="83">
        <f>AVERAGE(B28:AF28)</f>
        <v>83.354838709677423</v>
      </c>
      <c r="AJ28" t="s">
        <v>47</v>
      </c>
    </row>
    <row r="29" spans="1:37" x14ac:dyDescent="0.2">
      <c r="A29" s="53" t="s">
        <v>42</v>
      </c>
      <c r="B29" s="11">
        <f>[25]Julho!$F$5</f>
        <v>99</v>
      </c>
      <c r="C29" s="11">
        <f>[25]Julho!$F$6</f>
        <v>100</v>
      </c>
      <c r="D29" s="11">
        <f>[25]Julho!$F$7</f>
        <v>100</v>
      </c>
      <c r="E29" s="11" t="str">
        <f>[25]Julho!$F$8</f>
        <v>*</v>
      </c>
      <c r="F29" s="11">
        <f>[25]Julho!$F$9</f>
        <v>97</v>
      </c>
      <c r="G29" s="11">
        <f>[25]Julho!$F$10</f>
        <v>94</v>
      </c>
      <c r="H29" s="11">
        <f>[25]Julho!$F$11</f>
        <v>100</v>
      </c>
      <c r="I29" s="11">
        <f>[25]Julho!$F$12</f>
        <v>95</v>
      </c>
      <c r="J29" s="11">
        <f>[25]Julho!$F$13</f>
        <v>100</v>
      </c>
      <c r="K29" s="11">
        <f>[25]Julho!$F$14</f>
        <v>100</v>
      </c>
      <c r="L29" s="11">
        <f>[25]Julho!$F$15</f>
        <v>100</v>
      </c>
      <c r="M29" s="11">
        <f>[25]Julho!$F$16</f>
        <v>90</v>
      </c>
      <c r="N29" s="11">
        <f>[25]Julho!$F$17</f>
        <v>83</v>
      </c>
      <c r="O29" s="11">
        <f>[25]Julho!$F$18</f>
        <v>88</v>
      </c>
      <c r="P29" s="11">
        <f>[25]Julho!$F$19</f>
        <v>89</v>
      </c>
      <c r="Q29" s="11">
        <f>[25]Julho!$F$20</f>
        <v>100</v>
      </c>
      <c r="R29" s="11">
        <f>[25]Julho!$F$21</f>
        <v>86</v>
      </c>
      <c r="S29" s="11">
        <f>[25]Julho!$F$22</f>
        <v>66</v>
      </c>
      <c r="T29" s="11">
        <f>[25]Julho!$F$23</f>
        <v>87</v>
      </c>
      <c r="U29" s="11">
        <f>[25]Julho!$F$24</f>
        <v>100</v>
      </c>
      <c r="V29" s="11">
        <f>[25]Julho!$F$25</f>
        <v>76</v>
      </c>
      <c r="W29" s="11">
        <f>[25]Julho!$F$26</f>
        <v>75</v>
      </c>
      <c r="X29" s="11">
        <f>[25]Julho!$F$27</f>
        <v>85</v>
      </c>
      <c r="Y29" s="11">
        <f>[25]Julho!$F$28</f>
        <v>91</v>
      </c>
      <c r="Z29" s="11">
        <f>[25]Julho!$F$29</f>
        <v>90</v>
      </c>
      <c r="AA29" s="11">
        <f>[25]Julho!$F$30</f>
        <v>92</v>
      </c>
      <c r="AB29" s="11">
        <f>[25]Julho!$F$31</f>
        <v>90</v>
      </c>
      <c r="AC29" s="11">
        <f>[25]Julho!$F$32</f>
        <v>87</v>
      </c>
      <c r="AD29" s="11">
        <f>[25]Julho!$F$33</f>
        <v>91</v>
      </c>
      <c r="AE29" s="11">
        <f>[25]Julho!$F$34</f>
        <v>89</v>
      </c>
      <c r="AF29" s="108">
        <f>[25]Julho!$F$35</f>
        <v>92</v>
      </c>
      <c r="AG29" s="129">
        <f t="shared" ref="AG29:AG30" si="10">MAX(B29:AF29)</f>
        <v>100</v>
      </c>
      <c r="AH29" s="83">
        <f t="shared" ref="AH29:AH31" si="11">AVERAGE(B29:AF29)</f>
        <v>91.066666666666663</v>
      </c>
      <c r="AJ29" t="s">
        <v>47</v>
      </c>
    </row>
    <row r="30" spans="1:37" x14ac:dyDescent="0.2">
      <c r="A30" s="53" t="s">
        <v>10</v>
      </c>
      <c r="B30" s="11">
        <f>[26]Julho!$F$5</f>
        <v>93</v>
      </c>
      <c r="C30" s="11">
        <f>[26]Julho!$F$6</f>
        <v>99</v>
      </c>
      <c r="D30" s="11">
        <f>[26]Julho!$F$7</f>
        <v>97</v>
      </c>
      <c r="E30" s="11">
        <f>[26]Julho!$F$8</f>
        <v>98</v>
      </c>
      <c r="F30" s="11">
        <f>[26]Julho!$F$9</f>
        <v>83</v>
      </c>
      <c r="G30" s="11">
        <f>[26]Julho!$F$10</f>
        <v>87</v>
      </c>
      <c r="H30" s="11">
        <f>[26]Julho!$F$11</f>
        <v>94</v>
      </c>
      <c r="I30" s="11">
        <f>[26]Julho!$F$12</f>
        <v>91</v>
      </c>
      <c r="J30" s="11">
        <f>[26]Julho!$F$13</f>
        <v>94</v>
      </c>
      <c r="K30" s="11">
        <f>[26]Julho!$F$14</f>
        <v>92</v>
      </c>
      <c r="L30" s="11">
        <f>[26]Julho!$F$15</f>
        <v>94</v>
      </c>
      <c r="M30" s="11">
        <f>[26]Julho!$F$16</f>
        <v>88</v>
      </c>
      <c r="N30" s="11">
        <f>[26]Julho!$F$17</f>
        <v>70</v>
      </c>
      <c r="O30" s="11">
        <f>[26]Julho!$F$18</f>
        <v>76</v>
      </c>
      <c r="P30" s="11">
        <f>[26]Julho!$F$19</f>
        <v>98</v>
      </c>
      <c r="Q30" s="11">
        <f>[26]Julho!$F$20</f>
        <v>99</v>
      </c>
      <c r="R30" s="11">
        <f>[26]Julho!$F$21</f>
        <v>95</v>
      </c>
      <c r="S30" s="11">
        <f>[26]Julho!$F$22</f>
        <v>90</v>
      </c>
      <c r="T30" s="11">
        <f>[26]Julho!$F$23</f>
        <v>89</v>
      </c>
      <c r="U30" s="11">
        <f>[26]Julho!$F$24</f>
        <v>93</v>
      </c>
      <c r="V30" s="11">
        <f>[26]Julho!$F$25</f>
        <v>68</v>
      </c>
      <c r="W30" s="11">
        <f>[26]Julho!$F$26</f>
        <v>71</v>
      </c>
      <c r="X30" s="11">
        <f>[26]Julho!$F$27</f>
        <v>73</v>
      </c>
      <c r="Y30" s="11">
        <f>[26]Julho!$F$28</f>
        <v>100</v>
      </c>
      <c r="Z30" s="11">
        <f>[26]Julho!$F$29</f>
        <v>99</v>
      </c>
      <c r="AA30" s="11">
        <f>[26]Julho!$F$30</f>
        <v>93</v>
      </c>
      <c r="AB30" s="11">
        <f>[26]Julho!$F$31</f>
        <v>91</v>
      </c>
      <c r="AC30" s="11">
        <f>[26]Julho!$F$32</f>
        <v>99</v>
      </c>
      <c r="AD30" s="11">
        <f>[26]Julho!$F$33</f>
        <v>87</v>
      </c>
      <c r="AE30" s="11">
        <f>[26]Julho!$F$34</f>
        <v>84</v>
      </c>
      <c r="AF30" s="108">
        <f>[26]Julho!$F$35</f>
        <v>90</v>
      </c>
      <c r="AG30" s="129">
        <f t="shared" si="10"/>
        <v>100</v>
      </c>
      <c r="AH30" s="83">
        <f t="shared" si="11"/>
        <v>89.516129032258064</v>
      </c>
      <c r="AJ30" t="s">
        <v>47</v>
      </c>
    </row>
    <row r="31" spans="1:37" x14ac:dyDescent="0.2">
      <c r="A31" s="53" t="s">
        <v>172</v>
      </c>
      <c r="B31" s="11">
        <f>[27]Julho!$F$5</f>
        <v>94</v>
      </c>
      <c r="C31" s="11">
        <f>[27]Julho!$F$6</f>
        <v>99</v>
      </c>
      <c r="D31" s="11">
        <f>[27]Julho!$F$7</f>
        <v>98</v>
      </c>
      <c r="E31" s="11">
        <f>[27]Julho!$F$8</f>
        <v>98</v>
      </c>
      <c r="F31" s="11">
        <f>[27]Julho!$F$9</f>
        <v>90</v>
      </c>
      <c r="G31" s="11">
        <f>[27]Julho!$F$10</f>
        <v>85</v>
      </c>
      <c r="H31" s="11">
        <f>[27]Julho!$F$11</f>
        <v>86</v>
      </c>
      <c r="I31" s="11">
        <f>[27]Julho!$F$12</f>
        <v>88</v>
      </c>
      <c r="J31" s="11">
        <f>[27]Julho!$F$13</f>
        <v>88</v>
      </c>
      <c r="K31" s="11">
        <f>[27]Julho!$F$14</f>
        <v>96</v>
      </c>
      <c r="L31" s="11">
        <f>[27]Julho!$F$15</f>
        <v>94</v>
      </c>
      <c r="M31" s="11">
        <f>[27]Julho!$F$16</f>
        <v>91</v>
      </c>
      <c r="N31" s="11">
        <f>[27]Julho!$F$17</f>
        <v>84</v>
      </c>
      <c r="O31" s="11">
        <f>[27]Julho!$F$18</f>
        <v>87</v>
      </c>
      <c r="P31" s="11">
        <f>[27]Julho!$F$19</f>
        <v>98</v>
      </c>
      <c r="Q31" s="11">
        <f>[27]Julho!$F$20</f>
        <v>99</v>
      </c>
      <c r="R31" s="11">
        <f>[27]Julho!$F$21</f>
        <v>67</v>
      </c>
      <c r="S31" s="11">
        <f>[27]Julho!$F$22</f>
        <v>92</v>
      </c>
      <c r="T31" s="11">
        <f>[27]Julho!$F$23</f>
        <v>91</v>
      </c>
      <c r="U31" s="11">
        <f>[27]Julho!$F$24</f>
        <v>95</v>
      </c>
      <c r="V31" s="11">
        <f>[27]Julho!$F$25</f>
        <v>84</v>
      </c>
      <c r="W31" s="11">
        <f>[27]Julho!$F$26</f>
        <v>78</v>
      </c>
      <c r="X31" s="11">
        <f>[27]Julho!$F$27</f>
        <v>86</v>
      </c>
      <c r="Y31" s="11">
        <f>[27]Julho!$F$28</f>
        <v>99</v>
      </c>
      <c r="Z31" s="11">
        <f>[27]Julho!$F$29</f>
        <v>99</v>
      </c>
      <c r="AA31" s="11">
        <f>[27]Julho!$F$30</f>
        <v>97</v>
      </c>
      <c r="AB31" s="11">
        <f>[27]Julho!$F$31</f>
        <v>96</v>
      </c>
      <c r="AC31" s="11">
        <f>[27]Julho!$F$32</f>
        <v>97</v>
      </c>
      <c r="AD31" s="11">
        <f>[27]Julho!$F$33</f>
        <v>90</v>
      </c>
      <c r="AE31" s="11">
        <f>[27]Julho!$F$34</f>
        <v>85</v>
      </c>
      <c r="AF31" s="108">
        <f>[27]Julho!$F$35</f>
        <v>90</v>
      </c>
      <c r="AG31" s="129">
        <f>MAX(B31:AF31)</f>
        <v>99</v>
      </c>
      <c r="AH31" s="83">
        <f t="shared" si="11"/>
        <v>91</v>
      </c>
      <c r="AI31" s="12" t="s">
        <v>47</v>
      </c>
    </row>
    <row r="32" spans="1:37" x14ac:dyDescent="0.2">
      <c r="A32" s="53" t="s">
        <v>11</v>
      </c>
      <c r="B32" s="11">
        <f>[28]Julho!$F$5</f>
        <v>90</v>
      </c>
      <c r="C32" s="11">
        <f>[28]Julho!$F$6</f>
        <v>96</v>
      </c>
      <c r="D32" s="11">
        <f>[28]Julho!$F$7</f>
        <v>95</v>
      </c>
      <c r="E32" s="11">
        <f>[28]Julho!$F$8</f>
        <v>96</v>
      </c>
      <c r="F32" s="11">
        <f>[28]Julho!$F$9</f>
        <v>96</v>
      </c>
      <c r="G32" s="11">
        <f>[28]Julho!$F$10</f>
        <v>84</v>
      </c>
      <c r="H32" s="11">
        <f>[28]Julho!$F$11</f>
        <v>92</v>
      </c>
      <c r="I32" s="11">
        <f>[28]Julho!$F$12</f>
        <v>95</v>
      </c>
      <c r="J32" s="11">
        <f>[28]Julho!$F$13</f>
        <v>94</v>
      </c>
      <c r="K32" s="11">
        <f>[28]Julho!$F$14</f>
        <v>94</v>
      </c>
      <c r="L32" s="11">
        <f>[28]Julho!$F$15</f>
        <v>90</v>
      </c>
      <c r="M32" s="11">
        <f>[28]Julho!$F$16</f>
        <v>91</v>
      </c>
      <c r="N32" s="11">
        <f>[28]Julho!$F$17</f>
        <v>92</v>
      </c>
      <c r="O32" s="11">
        <f>[28]Julho!$F$18</f>
        <v>90</v>
      </c>
      <c r="P32" s="11">
        <f>[28]Julho!$F$19</f>
        <v>94</v>
      </c>
      <c r="Q32" s="11">
        <f>[28]Julho!$F$20</f>
        <v>96</v>
      </c>
      <c r="R32" s="11">
        <f>[28]Julho!$F$21</f>
        <v>90</v>
      </c>
      <c r="S32" s="11">
        <f>[28]Julho!$F$22</f>
        <v>86</v>
      </c>
      <c r="T32" s="11">
        <f>[28]Julho!$F$23</f>
        <v>90</v>
      </c>
      <c r="U32" s="11">
        <f>[28]Julho!$F$24</f>
        <v>96</v>
      </c>
      <c r="V32" s="11">
        <f>[28]Julho!$F$25</f>
        <v>90</v>
      </c>
      <c r="W32" s="11">
        <f>[28]Julho!$F$26</f>
        <v>87</v>
      </c>
      <c r="X32" s="11">
        <f>[28]Julho!$F$27</f>
        <v>93</v>
      </c>
      <c r="Y32" s="11">
        <f>[28]Julho!$F$28</f>
        <v>94</v>
      </c>
      <c r="Z32" s="11">
        <f>[28]Julho!$F$29</f>
        <v>88</v>
      </c>
      <c r="AA32" s="11">
        <f>[28]Julho!$F$30</f>
        <v>90</v>
      </c>
      <c r="AB32" s="11">
        <f>[28]Julho!$F$31</f>
        <v>89</v>
      </c>
      <c r="AC32" s="11">
        <f>[28]Julho!$F$32</f>
        <v>88</v>
      </c>
      <c r="AD32" s="11">
        <f>[28]Julho!$F$33</f>
        <v>91</v>
      </c>
      <c r="AE32" s="11">
        <f>[28]Julho!$F$34</f>
        <v>88</v>
      </c>
      <c r="AF32" s="108">
        <f>[28]Julho!$F$35</f>
        <v>90</v>
      </c>
      <c r="AG32" s="129">
        <f t="shared" ref="AG32:AG34" si="12">MAX(B32:AF32)</f>
        <v>96</v>
      </c>
      <c r="AH32" s="83">
        <f t="shared" ref="AH32:AH35" si="13">AVERAGE(B32:AF32)</f>
        <v>91.451612903225808</v>
      </c>
      <c r="AJ32" t="s">
        <v>47</v>
      </c>
      <c r="AK32" t="s">
        <v>47</v>
      </c>
    </row>
    <row r="33" spans="1:36" s="5" customFormat="1" x14ac:dyDescent="0.2">
      <c r="A33" s="53" t="s">
        <v>12</v>
      </c>
      <c r="B33" s="11" t="str">
        <f>[29]Julho!$F$5</f>
        <v>*</v>
      </c>
      <c r="C33" s="11" t="str">
        <f>[29]Julho!$F$6</f>
        <v>*</v>
      </c>
      <c r="D33" s="11" t="str">
        <f>[29]Julho!$F$7</f>
        <v>*</v>
      </c>
      <c r="E33" s="11" t="str">
        <f>[29]Julho!$F$8</f>
        <v>*</v>
      </c>
      <c r="F33" s="11">
        <f>[29]Julho!$F$9</f>
        <v>53</v>
      </c>
      <c r="G33" s="11">
        <f>[29]Julho!$F$10</f>
        <v>86</v>
      </c>
      <c r="H33" s="11">
        <f>[29]Julho!$F$11</f>
        <v>93</v>
      </c>
      <c r="I33" s="11">
        <f>[29]Julho!$F$12</f>
        <v>89</v>
      </c>
      <c r="J33" s="11">
        <f>[29]Julho!$F$13</f>
        <v>88</v>
      </c>
      <c r="K33" s="11">
        <f>[29]Julho!$F$14</f>
        <v>93</v>
      </c>
      <c r="L33" s="11">
        <f>[29]Julho!$F$15</f>
        <v>92</v>
      </c>
      <c r="M33" s="11">
        <f>[29]Julho!$F$16</f>
        <v>90</v>
      </c>
      <c r="N33" s="11">
        <f>[29]Julho!$F$17</f>
        <v>92</v>
      </c>
      <c r="O33" s="11">
        <f>[29]Julho!$F$18</f>
        <v>93</v>
      </c>
      <c r="P33" s="11">
        <f>[29]Julho!$F$19</f>
        <v>92</v>
      </c>
      <c r="Q33" s="11">
        <f>[29]Julho!$F$20</f>
        <v>94</v>
      </c>
      <c r="R33" s="11">
        <f>[29]Julho!$F$21</f>
        <v>94</v>
      </c>
      <c r="S33" s="11">
        <f>[29]Julho!$F$22</f>
        <v>89</v>
      </c>
      <c r="T33" s="11">
        <f>[29]Julho!$F$23</f>
        <v>81</v>
      </c>
      <c r="U33" s="11">
        <f>[29]Julho!$F$24</f>
        <v>91</v>
      </c>
      <c r="V33" s="11">
        <f>[29]Julho!$F$25</f>
        <v>91</v>
      </c>
      <c r="W33" s="11">
        <f>[29]Julho!$F$26</f>
        <v>86</v>
      </c>
      <c r="X33" s="11">
        <f>[29]Julho!$F$27</f>
        <v>93</v>
      </c>
      <c r="Y33" s="11">
        <f>[29]Julho!$F$28</f>
        <v>89</v>
      </c>
      <c r="Z33" s="11">
        <f>[29]Julho!$F$29</f>
        <v>84</v>
      </c>
      <c r="AA33" s="11">
        <f>[29]Julho!$F$30</f>
        <v>89</v>
      </c>
      <c r="AB33" s="11">
        <f>[29]Julho!$F$31</f>
        <v>87</v>
      </c>
      <c r="AC33" s="11">
        <f>[29]Julho!$F$32</f>
        <v>81</v>
      </c>
      <c r="AD33" s="11">
        <f>[29]Julho!$F$33</f>
        <v>92</v>
      </c>
      <c r="AE33" s="11">
        <f>[29]Julho!$F$34</f>
        <v>92</v>
      </c>
      <c r="AF33" s="108">
        <f>[29]Julho!$F$35</f>
        <v>88</v>
      </c>
      <c r="AG33" s="129">
        <f t="shared" si="12"/>
        <v>94</v>
      </c>
      <c r="AH33" s="83">
        <f t="shared" si="13"/>
        <v>88.222222222222229</v>
      </c>
    </row>
    <row r="34" spans="1:36" x14ac:dyDescent="0.2">
      <c r="A34" s="53" t="s">
        <v>13</v>
      </c>
      <c r="B34" s="11">
        <f>[30]Julho!$F$5</f>
        <v>97</v>
      </c>
      <c r="C34" s="11">
        <f>[30]Julho!$F$6</f>
        <v>97</v>
      </c>
      <c r="D34" s="11">
        <f>[30]Julho!$F$7</f>
        <v>97</v>
      </c>
      <c r="E34" s="11">
        <f>[30]Julho!$F$8</f>
        <v>96</v>
      </c>
      <c r="F34" s="11">
        <f>[30]Julho!$F$9</f>
        <v>95</v>
      </c>
      <c r="G34" s="11">
        <f>[30]Julho!$F$10</f>
        <v>89</v>
      </c>
      <c r="H34" s="11">
        <f>[30]Julho!$F$11</f>
        <v>94</v>
      </c>
      <c r="I34" s="11">
        <f>[30]Julho!$F$12</f>
        <v>97</v>
      </c>
      <c r="J34" s="11">
        <f>[30]Julho!$F$13</f>
        <v>96</v>
      </c>
      <c r="K34" s="11">
        <f>[30]Julho!$F$14</f>
        <v>97</v>
      </c>
      <c r="L34" s="11">
        <f>[30]Julho!$F$15</f>
        <v>96</v>
      </c>
      <c r="M34" s="11">
        <f>[30]Julho!$F$16</f>
        <v>95</v>
      </c>
      <c r="N34" s="11">
        <f>[30]Julho!$F$17</f>
        <v>91</v>
      </c>
      <c r="O34" s="11">
        <f>[30]Julho!$F$18</f>
        <v>96</v>
      </c>
      <c r="P34" s="11">
        <f>[30]Julho!$F$19</f>
        <v>96</v>
      </c>
      <c r="Q34" s="11">
        <f>[30]Julho!$F$20</f>
        <v>93</v>
      </c>
      <c r="R34" s="11">
        <f>[30]Julho!$F$21</f>
        <v>97</v>
      </c>
      <c r="S34" s="11">
        <f>[30]Julho!$F$22</f>
        <v>97</v>
      </c>
      <c r="T34" s="11">
        <f>[30]Julho!$F$23</f>
        <v>92</v>
      </c>
      <c r="U34" s="11">
        <f>[30]Julho!$F$24</f>
        <v>96</v>
      </c>
      <c r="V34" s="11">
        <f>[30]Julho!$F$25</f>
        <v>91</v>
      </c>
      <c r="W34" s="11">
        <f>[30]Julho!$F$26</f>
        <v>85</v>
      </c>
      <c r="X34" s="11">
        <f>[30]Julho!$F$27</f>
        <v>95</v>
      </c>
      <c r="Y34" s="11">
        <f>[30]Julho!$F$28</f>
        <v>96</v>
      </c>
      <c r="Z34" s="11">
        <f>[30]Julho!$F$29</f>
        <v>91</v>
      </c>
      <c r="AA34" s="11">
        <f>[30]Julho!$F$30</f>
        <v>93</v>
      </c>
      <c r="AB34" s="11">
        <f>[30]Julho!$F$31</f>
        <v>94</v>
      </c>
      <c r="AC34" s="11">
        <f>[30]Julho!$F$32</f>
        <v>93</v>
      </c>
      <c r="AD34" s="11">
        <f>[30]Julho!$F$33</f>
        <v>97</v>
      </c>
      <c r="AE34" s="11">
        <f>[30]Julho!$F$34</f>
        <v>95</v>
      </c>
      <c r="AF34" s="108">
        <f>[30]Julho!$F$35</f>
        <v>96</v>
      </c>
      <c r="AG34" s="129">
        <f t="shared" si="12"/>
        <v>97</v>
      </c>
      <c r="AH34" s="83">
        <f t="shared" si="13"/>
        <v>94.516129032258064</v>
      </c>
      <c r="AJ34" t="s">
        <v>47</v>
      </c>
    </row>
    <row r="35" spans="1:36" x14ac:dyDescent="0.2">
      <c r="A35" s="53" t="s">
        <v>173</v>
      </c>
      <c r="B35" s="11">
        <f>[31]Julho!$F$5</f>
        <v>79</v>
      </c>
      <c r="C35" s="11">
        <f>[31]Julho!$F$6</f>
        <v>88</v>
      </c>
      <c r="D35" s="11">
        <f>[31]Julho!$F$7</f>
        <v>76</v>
      </c>
      <c r="E35" s="11">
        <f>[31]Julho!$F$8</f>
        <v>88</v>
      </c>
      <c r="F35" s="11">
        <f>[31]Julho!$F$9</f>
        <v>86</v>
      </c>
      <c r="G35" s="11">
        <f>[31]Julho!$F$10</f>
        <v>85</v>
      </c>
      <c r="H35" s="11">
        <f>[31]Julho!$F$11</f>
        <v>84</v>
      </c>
      <c r="I35" s="11">
        <f>[31]Julho!$F$12</f>
        <v>81</v>
      </c>
      <c r="J35" s="11">
        <f>[31]Julho!$F$13</f>
        <v>79</v>
      </c>
      <c r="K35" s="11">
        <f>[31]Julho!$F$14</f>
        <v>77</v>
      </c>
      <c r="L35" s="11">
        <f>[31]Julho!$F$15</f>
        <v>66</v>
      </c>
      <c r="M35" s="11">
        <f>[31]Julho!$F$16</f>
        <v>62</v>
      </c>
      <c r="N35" s="11">
        <f>[31]Julho!$F$17</f>
        <v>65</v>
      </c>
      <c r="O35" s="11">
        <f>[31]Julho!$F$18</f>
        <v>71</v>
      </c>
      <c r="P35" s="11">
        <f>[31]Julho!$F$19</f>
        <v>73</v>
      </c>
      <c r="Q35" s="11">
        <f>[31]Julho!$F$20</f>
        <v>87</v>
      </c>
      <c r="R35" s="11">
        <f>[31]Julho!$F$21</f>
        <v>54</v>
      </c>
      <c r="S35" s="11">
        <f>[31]Julho!$F$22</f>
        <v>79</v>
      </c>
      <c r="T35" s="11">
        <f>[31]Julho!$F$23</f>
        <v>79</v>
      </c>
      <c r="U35" s="11">
        <f>[31]Julho!$F$24</f>
        <v>81</v>
      </c>
      <c r="V35" s="11">
        <f>[31]Julho!$F$25</f>
        <v>65</v>
      </c>
      <c r="W35" s="11">
        <f>[31]Julho!$F$26</f>
        <v>65</v>
      </c>
      <c r="X35" s="11">
        <f>[31]Julho!$F$27</f>
        <v>67</v>
      </c>
      <c r="Y35" s="11">
        <f>[31]Julho!$F$28</f>
        <v>69</v>
      </c>
      <c r="Z35" s="11">
        <f>[31]Julho!$F$29</f>
        <v>84</v>
      </c>
      <c r="AA35" s="11">
        <f>[31]Julho!$F$30</f>
        <v>87</v>
      </c>
      <c r="AB35" s="11">
        <f>[31]Julho!$F$31</f>
        <v>83</v>
      </c>
      <c r="AC35" s="11">
        <f>[31]Julho!$F$32</f>
        <v>84</v>
      </c>
      <c r="AD35" s="11">
        <f>[31]Julho!$F$33</f>
        <v>67</v>
      </c>
      <c r="AE35" s="11">
        <f>[31]Julho!$F$34</f>
        <v>70</v>
      </c>
      <c r="AF35" s="108">
        <f>[31]Julho!$F$35</f>
        <v>70</v>
      </c>
      <c r="AG35" s="129">
        <f>MAX(B35:AF35)</f>
        <v>88</v>
      </c>
      <c r="AH35" s="83">
        <f t="shared" si="13"/>
        <v>75.838709677419359</v>
      </c>
      <c r="AJ35" t="s">
        <v>47</v>
      </c>
    </row>
    <row r="36" spans="1:36" x14ac:dyDescent="0.2">
      <c r="A36" s="53" t="s">
        <v>144</v>
      </c>
      <c r="B36" s="11" t="str">
        <f>[32]Julho!$F$5</f>
        <v>*</v>
      </c>
      <c r="C36" s="11" t="str">
        <f>[32]Julho!$F$6</f>
        <v>*</v>
      </c>
      <c r="D36" s="11" t="str">
        <f>[32]Julho!$F$7</f>
        <v>*</v>
      </c>
      <c r="E36" s="11" t="str">
        <f>[32]Julho!$F$8</f>
        <v>*</v>
      </c>
      <c r="F36" s="11" t="str">
        <f>[32]Julho!$F$9</f>
        <v>*</v>
      </c>
      <c r="G36" s="11" t="str">
        <f>[32]Julho!$F$10</f>
        <v>*</v>
      </c>
      <c r="H36" s="11" t="str">
        <f>[32]Julho!$F$11</f>
        <v>*</v>
      </c>
      <c r="I36" s="11" t="str">
        <f>[32]Julho!$F$12</f>
        <v>*</v>
      </c>
      <c r="J36" s="11" t="str">
        <f>[32]Julho!$F$13</f>
        <v>*</v>
      </c>
      <c r="K36" s="11" t="str">
        <f>[32]Julho!$F$14</f>
        <v>*</v>
      </c>
      <c r="L36" s="11" t="str">
        <f>[32]Julho!$F$15</f>
        <v>*</v>
      </c>
      <c r="M36" s="11" t="str">
        <f>[32]Julho!$F$16</f>
        <v>*</v>
      </c>
      <c r="N36" s="11" t="str">
        <f>[32]Julho!$F$17</f>
        <v>*</v>
      </c>
      <c r="O36" s="11" t="str">
        <f>[32]Julho!$F$18</f>
        <v>*</v>
      </c>
      <c r="P36" s="11" t="str">
        <f>[32]Julho!$F$19</f>
        <v>*</v>
      </c>
      <c r="Q36" s="11" t="str">
        <f>[32]Julho!$F$20</f>
        <v>*</v>
      </c>
      <c r="R36" s="11" t="str">
        <f>[32]Julho!$F$21</f>
        <v>*</v>
      </c>
      <c r="S36" s="11" t="str">
        <f>[32]Julho!$F$22</f>
        <v>*</v>
      </c>
      <c r="T36" s="11" t="str">
        <f>[32]Julho!$F$23</f>
        <v>*</v>
      </c>
      <c r="U36" s="11" t="str">
        <f>[32]Julho!$F$24</f>
        <v>*</v>
      </c>
      <c r="V36" s="11" t="str">
        <f>[32]Julho!$F$25</f>
        <v>*</v>
      </c>
      <c r="W36" s="11" t="str">
        <f>[32]Julho!$F$26</f>
        <v>*</v>
      </c>
      <c r="X36" s="11" t="str">
        <f>[32]Julho!$F$27</f>
        <v>*</v>
      </c>
      <c r="Y36" s="11" t="str">
        <f>[32]Julho!$F$28</f>
        <v>*</v>
      </c>
      <c r="Z36" s="11" t="str">
        <f>[32]Julho!$F$29</f>
        <v>*</v>
      </c>
      <c r="AA36" s="11" t="str">
        <f>[32]Julho!$F$30</f>
        <v>*</v>
      </c>
      <c r="AB36" s="11" t="str">
        <f>[32]Julho!$F$31</f>
        <v>*</v>
      </c>
      <c r="AC36" s="11" t="str">
        <f>[32]Julho!$F$32</f>
        <v>*</v>
      </c>
      <c r="AD36" s="11" t="str">
        <f>[32]Julho!$F$33</f>
        <v>*</v>
      </c>
      <c r="AE36" s="11" t="str">
        <f>[32]Julho!$F$34</f>
        <v>*</v>
      </c>
      <c r="AF36" s="108" t="str">
        <f>[32]Julho!$F$35</f>
        <v>*</v>
      </c>
      <c r="AG36" s="129" t="s">
        <v>224</v>
      </c>
      <c r="AH36" s="83" t="s">
        <v>224</v>
      </c>
    </row>
    <row r="37" spans="1:36" x14ac:dyDescent="0.2">
      <c r="A37" s="53" t="s">
        <v>14</v>
      </c>
      <c r="B37" s="11">
        <f>[33]Julho!$F$5</f>
        <v>91</v>
      </c>
      <c r="C37" s="11">
        <f>[33]Julho!$F$6</f>
        <v>90</v>
      </c>
      <c r="D37" s="11">
        <f>[33]Julho!$F$7</f>
        <v>85</v>
      </c>
      <c r="E37" s="11">
        <f>[33]Julho!$F$8</f>
        <v>92</v>
      </c>
      <c r="F37" s="11">
        <f>[33]Julho!$F$9</f>
        <v>93</v>
      </c>
      <c r="G37" s="11">
        <f>[33]Julho!$F$10</f>
        <v>87</v>
      </c>
      <c r="H37" s="11">
        <f>[33]Julho!$F$11</f>
        <v>88</v>
      </c>
      <c r="I37" s="11">
        <f>[33]Julho!$F$12</f>
        <v>93</v>
      </c>
      <c r="J37" s="11">
        <f>[33]Julho!$F$13</f>
        <v>90</v>
      </c>
      <c r="K37" s="11">
        <f>[33]Julho!$F$14</f>
        <v>87</v>
      </c>
      <c r="L37" s="11">
        <f>[33]Julho!$F$15</f>
        <v>88</v>
      </c>
      <c r="M37" s="11">
        <f>[33]Julho!$F$16</f>
        <v>89</v>
      </c>
      <c r="N37" s="11">
        <f>[33]Julho!$F$17</f>
        <v>84</v>
      </c>
      <c r="O37" s="11">
        <f>[33]Julho!$F$18</f>
        <v>78</v>
      </c>
      <c r="P37" s="11">
        <f>[33]Julho!$F$19</f>
        <v>80</v>
      </c>
      <c r="Q37" s="11">
        <f>[33]Julho!$F$20</f>
        <v>85</v>
      </c>
      <c r="R37" s="11">
        <f>[33]Julho!$F$21</f>
        <v>89</v>
      </c>
      <c r="S37" s="11">
        <f>[33]Julho!$F$22</f>
        <v>92</v>
      </c>
      <c r="T37" s="11">
        <f>[33]Julho!$F$23</f>
        <v>84</v>
      </c>
      <c r="U37" s="11">
        <f>[33]Julho!$F$24</f>
        <v>73</v>
      </c>
      <c r="V37" s="11">
        <f>[33]Julho!$F$25</f>
        <v>72</v>
      </c>
      <c r="W37" s="11">
        <f>[33]Julho!$F$26</f>
        <v>82</v>
      </c>
      <c r="X37" s="11">
        <f>[33]Julho!$F$27</f>
        <v>86</v>
      </c>
      <c r="Y37" s="11">
        <f>[33]Julho!$F$28</f>
        <v>84</v>
      </c>
      <c r="Z37" s="11">
        <f>[33]Julho!$F$29</f>
        <v>77</v>
      </c>
      <c r="AA37" s="11">
        <f>[33]Julho!$F$30</f>
        <v>85</v>
      </c>
      <c r="AB37" s="11">
        <f>[33]Julho!$F$31</f>
        <v>93</v>
      </c>
      <c r="AC37" s="11">
        <f>[33]Julho!$F$32</f>
        <v>89</v>
      </c>
      <c r="AD37" s="11">
        <f>[33]Julho!$F$33</f>
        <v>81</v>
      </c>
      <c r="AE37" s="11">
        <f>[33]Julho!$F$34</f>
        <v>78</v>
      </c>
      <c r="AF37" s="108">
        <f>[33]Julho!$F$35</f>
        <v>85</v>
      </c>
      <c r="AG37" s="129">
        <f t="shared" ref="AG37" si="14">MAX(B37:AF37)</f>
        <v>93</v>
      </c>
      <c r="AH37" s="83">
        <f t="shared" ref="AH37:AH38" si="15">AVERAGE(B37:AF37)</f>
        <v>85.483870967741936</v>
      </c>
    </row>
    <row r="38" spans="1:36" x14ac:dyDescent="0.2">
      <c r="A38" s="53" t="s">
        <v>174</v>
      </c>
      <c r="B38" s="11">
        <f>[34]Julho!$F$5</f>
        <v>90</v>
      </c>
      <c r="C38" s="11">
        <f>[34]Julho!$F$6</f>
        <v>92</v>
      </c>
      <c r="D38" s="11">
        <f>[34]Julho!$F$7</f>
        <v>88</v>
      </c>
      <c r="E38" s="11">
        <f>[34]Julho!$F$8</f>
        <v>88</v>
      </c>
      <c r="F38" s="11">
        <f>[34]Julho!$F$9</f>
        <v>86</v>
      </c>
      <c r="G38" s="11">
        <f>[34]Julho!$F$10</f>
        <v>65</v>
      </c>
      <c r="H38" s="11">
        <f>[34]Julho!$F$11</f>
        <v>67</v>
      </c>
      <c r="I38" s="11">
        <f>[34]Julho!$F$12</f>
        <v>85</v>
      </c>
      <c r="J38" s="11">
        <f>[34]Julho!$F$13</f>
        <v>87</v>
      </c>
      <c r="K38" s="11">
        <f>[34]Julho!$F$14</f>
        <v>89</v>
      </c>
      <c r="L38" s="11">
        <f>[34]Julho!$F$15</f>
        <v>88</v>
      </c>
      <c r="M38" s="11">
        <f>[34]Julho!$F$16</f>
        <v>88</v>
      </c>
      <c r="N38" s="11">
        <f>[34]Julho!$F$17</f>
        <v>87</v>
      </c>
      <c r="O38" s="11">
        <f>[34]Julho!$F$18</f>
        <v>83</v>
      </c>
      <c r="P38" s="11">
        <f>[34]Julho!$F$19</f>
        <v>89</v>
      </c>
      <c r="Q38" s="11">
        <f>[34]Julho!$F$20</f>
        <v>79</v>
      </c>
      <c r="R38" s="11" t="str">
        <f>[34]Julho!$F$21</f>
        <v>*</v>
      </c>
      <c r="S38" s="11">
        <f>[34]Julho!$F$22</f>
        <v>80</v>
      </c>
      <c r="T38" s="11">
        <f>[34]Julho!$F$23</f>
        <v>70</v>
      </c>
      <c r="U38" s="11">
        <f>[34]Julho!$F$24</f>
        <v>84</v>
      </c>
      <c r="V38" s="11">
        <f>[34]Julho!$F$25</f>
        <v>88</v>
      </c>
      <c r="W38" s="11">
        <f>[34]Julho!$F$26</f>
        <v>89</v>
      </c>
      <c r="X38" s="11">
        <f>[34]Julho!$F$27</f>
        <v>89</v>
      </c>
      <c r="Y38" s="11">
        <f>[34]Julho!$F$28</f>
        <v>87</v>
      </c>
      <c r="Z38" s="11">
        <f>[34]Julho!$F$29</f>
        <v>85</v>
      </c>
      <c r="AA38" s="11">
        <f>[34]Julho!$F$30</f>
        <v>91</v>
      </c>
      <c r="AB38" s="11">
        <f>[34]Julho!$F$31</f>
        <v>90</v>
      </c>
      <c r="AC38" s="11">
        <f>[34]Julho!$F$32</f>
        <v>85</v>
      </c>
      <c r="AD38" s="11">
        <f>[34]Julho!$F$33</f>
        <v>87</v>
      </c>
      <c r="AE38" s="11">
        <f>[34]Julho!$F$34</f>
        <v>87</v>
      </c>
      <c r="AF38" s="108">
        <f>[34]Julho!$F$35</f>
        <v>88</v>
      </c>
      <c r="AG38" s="129">
        <f>MAX(B38:AF38)</f>
        <v>92</v>
      </c>
      <c r="AH38" s="83">
        <f t="shared" si="15"/>
        <v>85.033333333333331</v>
      </c>
    </row>
    <row r="39" spans="1:36" x14ac:dyDescent="0.2">
      <c r="A39" s="53" t="s">
        <v>15</v>
      </c>
      <c r="B39" s="11">
        <f>[35]Julho!$F$5</f>
        <v>97</v>
      </c>
      <c r="C39" s="11">
        <f>[35]Julho!$F$6</f>
        <v>97</v>
      </c>
      <c r="D39" s="11">
        <f>[35]Julho!$F$7</f>
        <v>97</v>
      </c>
      <c r="E39" s="11">
        <f>[35]Julho!$F$8</f>
        <v>96</v>
      </c>
      <c r="F39" s="11">
        <f>[35]Julho!$F$9</f>
        <v>92</v>
      </c>
      <c r="G39" s="11">
        <f>[35]Julho!$F$10</f>
        <v>75</v>
      </c>
      <c r="H39" s="11">
        <f>[35]Julho!$F$11</f>
        <v>78</v>
      </c>
      <c r="I39" s="11">
        <f>[35]Julho!$F$12</f>
        <v>80</v>
      </c>
      <c r="J39" s="11">
        <f>[35]Julho!$F$13</f>
        <v>81</v>
      </c>
      <c r="K39" s="11">
        <f>[35]Julho!$F$14</f>
        <v>78</v>
      </c>
      <c r="L39" s="11">
        <f>[35]Julho!$F$15</f>
        <v>60</v>
      </c>
      <c r="M39" s="11">
        <f>[35]Julho!$F$16</f>
        <v>75</v>
      </c>
      <c r="N39" s="11">
        <f>[35]Julho!$F$17</f>
        <v>73</v>
      </c>
      <c r="O39" s="11">
        <f>[35]Julho!$F$18</f>
        <v>64</v>
      </c>
      <c r="P39" s="11">
        <f>[35]Julho!$F$19</f>
        <v>96</v>
      </c>
      <c r="Q39" s="11">
        <f>[35]Julho!$F$20</f>
        <v>96</v>
      </c>
      <c r="R39" s="11">
        <f>[35]Julho!$F$21</f>
        <v>82</v>
      </c>
      <c r="S39" s="11">
        <f>[35]Julho!$F$22</f>
        <v>90</v>
      </c>
      <c r="T39" s="11">
        <f>[35]Julho!$F$23</f>
        <v>92</v>
      </c>
      <c r="U39" s="11">
        <f>[35]Julho!$F$24</f>
        <v>94</v>
      </c>
      <c r="V39" s="11">
        <f>[35]Julho!$F$25</f>
        <v>87</v>
      </c>
      <c r="W39" s="11">
        <f>[35]Julho!$F$26</f>
        <v>72</v>
      </c>
      <c r="X39" s="11">
        <f>[35]Julho!$F$27</f>
        <v>84</v>
      </c>
      <c r="Y39" s="11">
        <f>[35]Julho!$F$28</f>
        <v>97</v>
      </c>
      <c r="Z39" s="11">
        <f>[35]Julho!$F$29</f>
        <v>98</v>
      </c>
      <c r="AA39" s="11">
        <f>[35]Julho!$F$30</f>
        <v>98</v>
      </c>
      <c r="AB39" s="11">
        <f>[35]Julho!$F$31</f>
        <v>98</v>
      </c>
      <c r="AC39" s="11">
        <f>[35]Julho!$F$32</f>
        <v>89</v>
      </c>
      <c r="AD39" s="11">
        <f>[35]Julho!$F$33</f>
        <v>79</v>
      </c>
      <c r="AE39" s="11">
        <f>[35]Julho!$F$34</f>
        <v>63</v>
      </c>
      <c r="AF39" s="108">
        <f>[35]Julho!$F$35</f>
        <v>70</v>
      </c>
      <c r="AG39" s="129">
        <f t="shared" ref="AG39:AG41" si="16">MAX(B39:AF39)</f>
        <v>98</v>
      </c>
      <c r="AH39" s="83">
        <f t="shared" ref="AH39:AH41" si="17">AVERAGE(B39:AF39)</f>
        <v>84.774193548387103</v>
      </c>
      <c r="AI39" s="12" t="s">
        <v>47</v>
      </c>
      <c r="AJ39" t="s">
        <v>47</v>
      </c>
    </row>
    <row r="40" spans="1:36" x14ac:dyDescent="0.2">
      <c r="A40" s="53" t="s">
        <v>16</v>
      </c>
      <c r="B40" s="11">
        <f>[36]Julho!$F$5</f>
        <v>95</v>
      </c>
      <c r="C40" s="11">
        <f>[36]Julho!$F$6</f>
        <v>94</v>
      </c>
      <c r="D40" s="11">
        <f>[36]Julho!$F$7</f>
        <v>95</v>
      </c>
      <c r="E40" s="11">
        <f>[36]Julho!$F$8</f>
        <v>95</v>
      </c>
      <c r="F40" s="11">
        <f>[36]Julho!$F$9</f>
        <v>93</v>
      </c>
      <c r="G40" s="11">
        <f>[36]Julho!$F$10</f>
        <v>85</v>
      </c>
      <c r="H40" s="11">
        <f>[36]Julho!$F$11</f>
        <v>80</v>
      </c>
      <c r="I40" s="11">
        <f>[36]Julho!$F$12</f>
        <v>91</v>
      </c>
      <c r="J40" s="11">
        <f>[36]Julho!$F$13</f>
        <v>91</v>
      </c>
      <c r="K40" s="11">
        <f>[36]Julho!$F$14</f>
        <v>90</v>
      </c>
      <c r="L40" s="11">
        <f>[36]Julho!$F$15</f>
        <v>87</v>
      </c>
      <c r="M40" s="11">
        <f>[36]Julho!$F$16</f>
        <v>84</v>
      </c>
      <c r="N40" s="11">
        <f>[36]Julho!$F$17</f>
        <v>78</v>
      </c>
      <c r="O40" s="11">
        <f>[36]Julho!$F$18</f>
        <v>84</v>
      </c>
      <c r="P40" s="11">
        <f>[36]Julho!$F$19</f>
        <v>94</v>
      </c>
      <c r="Q40" s="11">
        <f>[36]Julho!$F$20</f>
        <v>94</v>
      </c>
      <c r="R40" s="11">
        <f>[36]Julho!$F$21</f>
        <v>84</v>
      </c>
      <c r="S40" s="11">
        <f>[36]Julho!$F$22</f>
        <v>92</v>
      </c>
      <c r="T40" s="11">
        <f>[36]Julho!$F$23</f>
        <v>94</v>
      </c>
      <c r="U40" s="11">
        <f>[36]Julho!$F$24</f>
        <v>95</v>
      </c>
      <c r="V40" s="11">
        <f>[36]Julho!$F$25</f>
        <v>74</v>
      </c>
      <c r="W40" s="11">
        <f>[36]Julho!$F$26</f>
        <v>53</v>
      </c>
      <c r="X40" s="11">
        <f>[36]Julho!$F$27</f>
        <v>85</v>
      </c>
      <c r="Y40" s="11">
        <f>[36]Julho!$F$28</f>
        <v>81</v>
      </c>
      <c r="Z40" s="11">
        <f>[36]Julho!$F$29</f>
        <v>91</v>
      </c>
      <c r="AA40" s="11">
        <f>[36]Julho!$F$30</f>
        <v>89</v>
      </c>
      <c r="AB40" s="11">
        <f>[36]Julho!$F$31</f>
        <v>93</v>
      </c>
      <c r="AC40" s="11">
        <f>[36]Julho!$F$32</f>
        <v>93</v>
      </c>
      <c r="AD40" s="11">
        <f>[36]Julho!$F$33</f>
        <v>93</v>
      </c>
      <c r="AE40" s="11">
        <f>[36]Julho!$F$34</f>
        <v>89</v>
      </c>
      <c r="AF40" s="108">
        <f>[36]Julho!$F$35</f>
        <v>94</v>
      </c>
      <c r="AG40" s="129">
        <f t="shared" si="16"/>
        <v>95</v>
      </c>
      <c r="AH40" s="83">
        <f t="shared" si="17"/>
        <v>88.064516129032256</v>
      </c>
    </row>
    <row r="41" spans="1:36" x14ac:dyDescent="0.2">
      <c r="A41" s="53" t="s">
        <v>175</v>
      </c>
      <c r="B41" s="11">
        <f>[37]Julho!$F$5</f>
        <v>92</v>
      </c>
      <c r="C41" s="11">
        <f>[37]Julho!$F$6</f>
        <v>96</v>
      </c>
      <c r="D41" s="11">
        <f>[37]Julho!$F$7</f>
        <v>89</v>
      </c>
      <c r="E41" s="11">
        <f>[37]Julho!$F$8</f>
        <v>97</v>
      </c>
      <c r="F41" s="11">
        <f>[37]Julho!$F$9</f>
        <v>92</v>
      </c>
      <c r="G41" s="11">
        <f>[37]Julho!$F$10</f>
        <v>71</v>
      </c>
      <c r="H41" s="11">
        <f>[37]Julho!$F$11</f>
        <v>97</v>
      </c>
      <c r="I41" s="11">
        <f>[37]Julho!$F$12</f>
        <v>94</v>
      </c>
      <c r="J41" s="11">
        <f>[37]Julho!$F$13</f>
        <v>98</v>
      </c>
      <c r="K41" s="11">
        <f>[37]Julho!$F$14</f>
        <v>96</v>
      </c>
      <c r="L41" s="11">
        <f>[37]Julho!$F$15</f>
        <v>96</v>
      </c>
      <c r="M41" s="11">
        <f>[37]Julho!$F$16</f>
        <v>95</v>
      </c>
      <c r="N41" s="11">
        <f>[37]Julho!$F$17</f>
        <v>86</v>
      </c>
      <c r="O41" s="11">
        <f>[37]Julho!$F$18</f>
        <v>87</v>
      </c>
      <c r="P41" s="11">
        <f>[37]Julho!$F$19</f>
        <v>88</v>
      </c>
      <c r="Q41" s="11">
        <f>[37]Julho!$F$20</f>
        <v>96</v>
      </c>
      <c r="R41" s="11">
        <f>[37]Julho!$F$21</f>
        <v>51</v>
      </c>
      <c r="S41" s="11">
        <f>[37]Julho!$F$22</f>
        <v>85</v>
      </c>
      <c r="T41" s="11">
        <f>[37]Julho!$F$23</f>
        <v>86</v>
      </c>
      <c r="U41" s="11">
        <f>[37]Julho!$F$24</f>
        <v>96</v>
      </c>
      <c r="V41" s="11">
        <f>[37]Julho!$F$25</f>
        <v>81</v>
      </c>
      <c r="W41" s="11">
        <f>[37]Julho!$F$26</f>
        <v>66</v>
      </c>
      <c r="X41" s="11">
        <f>[37]Julho!$F$27</f>
        <v>85</v>
      </c>
      <c r="Y41" s="11">
        <f>[37]Julho!$F$28</f>
        <v>94</v>
      </c>
      <c r="Z41" s="11">
        <f>[37]Julho!$F$29</f>
        <v>95</v>
      </c>
      <c r="AA41" s="11">
        <f>[37]Julho!$F$30</f>
        <v>95</v>
      </c>
      <c r="AB41" s="11">
        <f>[37]Julho!$F$31</f>
        <v>88</v>
      </c>
      <c r="AC41" s="11">
        <f>[37]Julho!$F$32</f>
        <v>90</v>
      </c>
      <c r="AD41" s="11">
        <f>[37]Julho!$F$33</f>
        <v>91</v>
      </c>
      <c r="AE41" s="11">
        <f>[37]Julho!$F$34</f>
        <v>85</v>
      </c>
      <c r="AF41" s="108">
        <f>[37]Julho!$F$35</f>
        <v>93</v>
      </c>
      <c r="AG41" s="129">
        <f t="shared" si="16"/>
        <v>98</v>
      </c>
      <c r="AH41" s="83">
        <f t="shared" si="17"/>
        <v>88.741935483870961</v>
      </c>
    </row>
    <row r="42" spans="1:36" x14ac:dyDescent="0.2">
      <c r="A42" s="53" t="s">
        <v>17</v>
      </c>
      <c r="B42" s="11">
        <f>[38]Julho!$F$5</f>
        <v>100</v>
      </c>
      <c r="C42" s="11">
        <f>[38]Julho!$F$6</f>
        <v>100</v>
      </c>
      <c r="D42" s="11">
        <f>[38]Julho!$F$7</f>
        <v>100</v>
      </c>
      <c r="E42" s="11">
        <f>[38]Julho!$F$8</f>
        <v>100</v>
      </c>
      <c r="F42" s="11">
        <f>[38]Julho!$F$9</f>
        <v>100</v>
      </c>
      <c r="G42" s="11">
        <f>[38]Julho!$F$10</f>
        <v>97</v>
      </c>
      <c r="H42" s="11">
        <f>[38]Julho!$F$11</f>
        <v>100</v>
      </c>
      <c r="I42" s="11">
        <f>[38]Julho!$F$12</f>
        <v>100</v>
      </c>
      <c r="J42" s="11">
        <f>[38]Julho!$F$13</f>
        <v>100</v>
      </c>
      <c r="K42" s="11">
        <f>[38]Julho!$F$14</f>
        <v>100</v>
      </c>
      <c r="L42" s="11">
        <f>[38]Julho!$F$15</f>
        <v>98</v>
      </c>
      <c r="M42" s="11">
        <f>[38]Julho!$F$16</f>
        <v>97</v>
      </c>
      <c r="N42" s="11">
        <f>[38]Julho!$F$17</f>
        <v>97</v>
      </c>
      <c r="O42" s="11">
        <f>[38]Julho!$F$18</f>
        <v>96</v>
      </c>
      <c r="P42" s="11">
        <f>[38]Julho!$F$19</f>
        <v>97</v>
      </c>
      <c r="Q42" s="11">
        <f>[38]Julho!$F$20</f>
        <v>100</v>
      </c>
      <c r="R42" s="11">
        <f>[38]Julho!$F$21</f>
        <v>99</v>
      </c>
      <c r="S42" s="11">
        <f>[38]Julho!$F$22</f>
        <v>90</v>
      </c>
      <c r="T42" s="11">
        <f>[38]Julho!$F$23</f>
        <v>96</v>
      </c>
      <c r="U42" s="11">
        <f>[38]Julho!$F$24</f>
        <v>100</v>
      </c>
      <c r="V42" s="11">
        <f>[38]Julho!$F$25</f>
        <v>68</v>
      </c>
      <c r="W42" s="11">
        <f>[38]Julho!$F$26</f>
        <v>81</v>
      </c>
      <c r="X42" s="11">
        <f>[38]Julho!$F$27</f>
        <v>79</v>
      </c>
      <c r="Y42" s="11">
        <f>[38]Julho!$F$28</f>
        <v>96</v>
      </c>
      <c r="Z42" s="11">
        <f>[38]Julho!$F$29</f>
        <v>95</v>
      </c>
      <c r="AA42" s="11">
        <f>[38]Julho!$F$30</f>
        <v>95</v>
      </c>
      <c r="AB42" s="11">
        <f>[38]Julho!$F$31</f>
        <v>92</v>
      </c>
      <c r="AC42" s="11">
        <f>[38]Julho!$F$32</f>
        <v>90</v>
      </c>
      <c r="AD42" s="11">
        <f>[38]Julho!$F$33</f>
        <v>91</v>
      </c>
      <c r="AE42" s="11">
        <f>[38]Julho!$F$34</f>
        <v>90</v>
      </c>
      <c r="AF42" s="108">
        <f>[38]Julho!$F$35</f>
        <v>99</v>
      </c>
      <c r="AG42" s="129">
        <f t="shared" ref="AG42:AG43" si="18">MAX(B42:AF42)</f>
        <v>100</v>
      </c>
      <c r="AH42" s="83">
        <f t="shared" ref="AH42:AH43" si="19">AVERAGE(B42:AF42)</f>
        <v>94.935483870967744</v>
      </c>
    </row>
    <row r="43" spans="1:36" x14ac:dyDescent="0.2">
      <c r="A43" s="53" t="s">
        <v>157</v>
      </c>
      <c r="B43" s="11">
        <f>[39]Julho!$F$5</f>
        <v>97</v>
      </c>
      <c r="C43" s="11">
        <f>[39]Julho!$F$6</f>
        <v>100</v>
      </c>
      <c r="D43" s="11">
        <f>[39]Julho!$F$7</f>
        <v>99</v>
      </c>
      <c r="E43" s="11">
        <f>[39]Julho!$F$8</f>
        <v>100</v>
      </c>
      <c r="F43" s="11">
        <f>[39]Julho!$F$9</f>
        <v>94</v>
      </c>
      <c r="G43" s="11">
        <f>[39]Julho!$F$10</f>
        <v>94</v>
      </c>
      <c r="H43" s="11">
        <f>[39]Julho!$F$11</f>
        <v>100</v>
      </c>
      <c r="I43" s="11">
        <f>[39]Julho!$F$12</f>
        <v>95</v>
      </c>
      <c r="J43" s="11">
        <f>[39]Julho!$F$13</f>
        <v>96</v>
      </c>
      <c r="K43" s="11">
        <f>[39]Julho!$F$14</f>
        <v>85</v>
      </c>
      <c r="L43" s="11">
        <f>[39]Julho!$F$15</f>
        <v>98</v>
      </c>
      <c r="M43" s="11">
        <f>[39]Julho!$F$16</f>
        <v>77</v>
      </c>
      <c r="N43" s="11">
        <f>[39]Julho!$F$17</f>
        <v>90</v>
      </c>
      <c r="O43" s="11">
        <f>[39]Julho!$F$18</f>
        <v>97</v>
      </c>
      <c r="P43" s="11">
        <f>[39]Julho!$F$19</f>
        <v>97</v>
      </c>
      <c r="Q43" s="11">
        <f>[39]Julho!$F$20</f>
        <v>100</v>
      </c>
      <c r="R43" s="11">
        <f>[39]Julho!$F$21</f>
        <v>68</v>
      </c>
      <c r="S43" s="11">
        <f>[39]Julho!$F$22</f>
        <v>96</v>
      </c>
      <c r="T43" s="11">
        <f>[39]Julho!$F$23</f>
        <v>81</v>
      </c>
      <c r="U43" s="11">
        <f>[39]Julho!$F$24</f>
        <v>80</v>
      </c>
      <c r="V43" s="11">
        <f>[39]Julho!$F$25</f>
        <v>77</v>
      </c>
      <c r="W43" s="11">
        <f>[39]Julho!$F$26</f>
        <v>73</v>
      </c>
      <c r="X43" s="11">
        <f>[39]Julho!$F$27</f>
        <v>69</v>
      </c>
      <c r="Y43" s="11">
        <f>[39]Julho!$F$28</f>
        <v>81</v>
      </c>
      <c r="Z43" s="11">
        <f>[39]Julho!$F$29</f>
        <v>100</v>
      </c>
      <c r="AA43" s="11">
        <f>[39]Julho!$F$30</f>
        <v>100</v>
      </c>
      <c r="AB43" s="11">
        <f>[39]Julho!$F$31</f>
        <v>96</v>
      </c>
      <c r="AC43" s="11">
        <f>[39]Julho!$F$32</f>
        <v>100</v>
      </c>
      <c r="AD43" s="11">
        <f>[39]Julho!$F$33</f>
        <v>88</v>
      </c>
      <c r="AE43" s="11">
        <f>[39]Julho!$F$34</f>
        <v>91</v>
      </c>
      <c r="AF43" s="108">
        <f>[39]Julho!$F$35</f>
        <v>97</v>
      </c>
      <c r="AG43" s="129">
        <f t="shared" si="18"/>
        <v>100</v>
      </c>
      <c r="AH43" s="83">
        <f t="shared" si="19"/>
        <v>90.838709677419359</v>
      </c>
    </row>
    <row r="44" spans="1:36" x14ac:dyDescent="0.2">
      <c r="A44" s="53" t="s">
        <v>18</v>
      </c>
      <c r="B44" s="11">
        <f>[40]Julho!$F$5</f>
        <v>91</v>
      </c>
      <c r="C44" s="11">
        <f>[40]Julho!$F$6</f>
        <v>98</v>
      </c>
      <c r="D44" s="11">
        <f>[40]Julho!$F$7</f>
        <v>89</v>
      </c>
      <c r="E44" s="11">
        <f>[40]Julho!$F$8</f>
        <v>97</v>
      </c>
      <c r="F44" s="11">
        <f>[40]Julho!$F$9</f>
        <v>99</v>
      </c>
      <c r="G44" s="11">
        <f>[40]Julho!$F$10</f>
        <v>75</v>
      </c>
      <c r="H44" s="11">
        <f>[40]Julho!$F$11</f>
        <v>71</v>
      </c>
      <c r="I44" s="11">
        <f>[40]Julho!$F$12</f>
        <v>75</v>
      </c>
      <c r="J44" s="11">
        <f>[40]Julho!$F$13</f>
        <v>70</v>
      </c>
      <c r="K44" s="11">
        <f>[40]Julho!$F$14</f>
        <v>83</v>
      </c>
      <c r="L44" s="11">
        <f>[40]Julho!$F$15</f>
        <v>70</v>
      </c>
      <c r="M44" s="11">
        <f>[40]Julho!$F$16</f>
        <v>64</v>
      </c>
      <c r="N44" s="11">
        <f>[40]Julho!$F$17</f>
        <v>82</v>
      </c>
      <c r="O44" s="11">
        <f>[40]Julho!$F$18</f>
        <v>78</v>
      </c>
      <c r="P44" s="11">
        <f>[40]Julho!$F$19</f>
        <v>79</v>
      </c>
      <c r="Q44" s="11">
        <f>[40]Julho!$F$20</f>
        <v>88</v>
      </c>
      <c r="R44" s="11">
        <f>[40]Julho!$F$21</f>
        <v>90</v>
      </c>
      <c r="S44" s="11">
        <f>[40]Julho!$F$22</f>
        <v>69</v>
      </c>
      <c r="T44" s="11">
        <f>[40]Julho!$F$23</f>
        <v>67</v>
      </c>
      <c r="U44" s="11">
        <f>[40]Julho!$F$24</f>
        <v>76</v>
      </c>
      <c r="V44" s="11">
        <f>[40]Julho!$F$25</f>
        <v>69</v>
      </c>
      <c r="W44" s="11">
        <f>[40]Julho!$F$26</f>
        <v>64</v>
      </c>
      <c r="X44" s="11">
        <f>[40]Julho!$F$27</f>
        <v>83</v>
      </c>
      <c r="Y44" s="11">
        <f>[40]Julho!$F$28</f>
        <v>85</v>
      </c>
      <c r="Z44" s="11">
        <f>[40]Julho!$F$29</f>
        <v>98</v>
      </c>
      <c r="AA44" s="11">
        <f>[40]Julho!$F$30</f>
        <v>96</v>
      </c>
      <c r="AB44" s="11">
        <f>[40]Julho!$F$31</f>
        <v>92</v>
      </c>
      <c r="AC44" s="11">
        <f>[40]Julho!$F$32</f>
        <v>83</v>
      </c>
      <c r="AD44" s="11">
        <f>[40]Julho!$F$33</f>
        <v>69</v>
      </c>
      <c r="AE44" s="11">
        <f>[40]Julho!$F$34</f>
        <v>69</v>
      </c>
      <c r="AF44" s="108">
        <f>[40]Julho!$F$35</f>
        <v>74</v>
      </c>
      <c r="AG44" s="129">
        <f t="shared" ref="AG44:AG45" si="20">MAX(B44:AF44)</f>
        <v>99</v>
      </c>
      <c r="AH44" s="83">
        <f t="shared" ref="AH44:AH45" si="21">AVERAGE(B44:AF44)</f>
        <v>80.41935483870968</v>
      </c>
      <c r="AJ44" t="s">
        <v>47</v>
      </c>
    </row>
    <row r="45" spans="1:36" x14ac:dyDescent="0.2">
      <c r="A45" s="53" t="s">
        <v>162</v>
      </c>
      <c r="B45" s="11">
        <f>[41]Julho!$F$5</f>
        <v>100</v>
      </c>
      <c r="C45" s="11">
        <f>[41]Julho!$F$6</f>
        <v>96</v>
      </c>
      <c r="D45" s="11">
        <f>[41]Julho!$F$7</f>
        <v>86</v>
      </c>
      <c r="E45" s="11">
        <f>[41]Julho!$F$8</f>
        <v>100</v>
      </c>
      <c r="F45" s="11">
        <f>[41]Julho!$F$9</f>
        <v>100</v>
      </c>
      <c r="G45" s="11">
        <f>[41]Julho!$F$10</f>
        <v>89</v>
      </c>
      <c r="H45" s="11">
        <f>[41]Julho!$F$11</f>
        <v>96</v>
      </c>
      <c r="I45" s="11">
        <f>[41]Julho!$F$12</f>
        <v>88</v>
      </c>
      <c r="J45" s="11">
        <f>[41]Julho!$F$13</f>
        <v>88</v>
      </c>
      <c r="K45" s="11">
        <f>[41]Julho!$F$14</f>
        <v>93</v>
      </c>
      <c r="L45" s="11">
        <f>[41]Julho!$F$15</f>
        <v>86</v>
      </c>
      <c r="M45" s="11">
        <f>[41]Julho!$F$16</f>
        <v>98</v>
      </c>
      <c r="N45" s="11">
        <f>[41]Julho!$F$17</f>
        <v>100</v>
      </c>
      <c r="O45" s="11">
        <f>[41]Julho!$F$18</f>
        <v>93</v>
      </c>
      <c r="P45" s="11">
        <f>[41]Julho!$F$19</f>
        <v>91</v>
      </c>
      <c r="Q45" s="11">
        <f>[41]Julho!$F$20</f>
        <v>90</v>
      </c>
      <c r="R45" s="11">
        <f>[41]Julho!$F$21</f>
        <v>56</v>
      </c>
      <c r="S45" s="11">
        <f>[41]Julho!$F$22</f>
        <v>96</v>
      </c>
      <c r="T45" s="11">
        <f>[41]Julho!$F$23</f>
        <v>82</v>
      </c>
      <c r="U45" s="11">
        <f>[41]Julho!$F$24</f>
        <v>88</v>
      </c>
      <c r="V45" s="11">
        <f>[41]Julho!$F$25</f>
        <v>86</v>
      </c>
      <c r="W45" s="11">
        <f>[41]Julho!$F$26</f>
        <v>84</v>
      </c>
      <c r="X45" s="11">
        <f>[41]Julho!$F$27</f>
        <v>93</v>
      </c>
      <c r="Y45" s="11">
        <f>[41]Julho!$F$28</f>
        <v>91</v>
      </c>
      <c r="Z45" s="11">
        <f>[41]Julho!$F$29</f>
        <v>93</v>
      </c>
      <c r="AA45" s="11">
        <f>[41]Julho!$F$30</f>
        <v>95</v>
      </c>
      <c r="AB45" s="11">
        <f>[41]Julho!$F$31</f>
        <v>100</v>
      </c>
      <c r="AC45" s="11">
        <f>[41]Julho!$F$32</f>
        <v>99</v>
      </c>
      <c r="AD45" s="11">
        <f>[41]Julho!$F$33</f>
        <v>85</v>
      </c>
      <c r="AE45" s="11">
        <f>[41]Julho!$F$34</f>
        <v>89</v>
      </c>
      <c r="AF45" s="108">
        <f>[41]Julho!$F$35</f>
        <v>90</v>
      </c>
      <c r="AG45" s="129">
        <f t="shared" si="20"/>
        <v>100</v>
      </c>
      <c r="AH45" s="83">
        <f t="shared" si="21"/>
        <v>91</v>
      </c>
      <c r="AJ45" t="s">
        <v>47</v>
      </c>
    </row>
    <row r="46" spans="1:36" x14ac:dyDescent="0.2">
      <c r="A46" s="53" t="s">
        <v>19</v>
      </c>
      <c r="B46" s="11">
        <f>[42]Julho!$F$5</f>
        <v>97</v>
      </c>
      <c r="C46" s="11">
        <f>[42]Julho!$F$6</f>
        <v>98</v>
      </c>
      <c r="D46" s="11">
        <f>[42]Julho!$F$7</f>
        <v>96</v>
      </c>
      <c r="E46" s="11">
        <f>[42]Julho!$F$8</f>
        <v>94</v>
      </c>
      <c r="F46" s="11">
        <f>[42]Julho!$F$9</f>
        <v>68</v>
      </c>
      <c r="G46" s="11">
        <f>[42]Julho!$F$10</f>
        <v>84</v>
      </c>
      <c r="H46" s="11">
        <f>[42]Julho!$F$11</f>
        <v>88</v>
      </c>
      <c r="I46" s="11">
        <f>[42]Julho!$F$12</f>
        <v>78</v>
      </c>
      <c r="J46" s="11">
        <f>[42]Julho!$F$13</f>
        <v>74</v>
      </c>
      <c r="K46" s="11">
        <f>[42]Julho!$F$14</f>
        <v>83</v>
      </c>
      <c r="L46" s="11">
        <f>[42]Julho!$F$15</f>
        <v>86</v>
      </c>
      <c r="M46" s="11">
        <f>[42]Julho!$F$16</f>
        <v>79</v>
      </c>
      <c r="N46" s="11">
        <f>[42]Julho!$F$17</f>
        <v>70</v>
      </c>
      <c r="O46" s="11">
        <f>[42]Julho!$F$18</f>
        <v>72</v>
      </c>
      <c r="P46" s="11">
        <f>[42]Julho!$F$19</f>
        <v>97</v>
      </c>
      <c r="Q46" s="11">
        <f>[42]Julho!$F$20</f>
        <v>97</v>
      </c>
      <c r="R46" s="11">
        <f>[42]Julho!$F$21</f>
        <v>83</v>
      </c>
      <c r="S46" s="11">
        <f>[42]Julho!$F$22</f>
        <v>83</v>
      </c>
      <c r="T46" s="11">
        <f>[42]Julho!$F$23</f>
        <v>79</v>
      </c>
      <c r="U46" s="11">
        <f>[42]Julho!$F$24</f>
        <v>87</v>
      </c>
      <c r="V46" s="11">
        <f>[42]Julho!$F$25</f>
        <v>72</v>
      </c>
      <c r="W46" s="11">
        <f>[42]Julho!$F$26</f>
        <v>75</v>
      </c>
      <c r="X46" s="11">
        <f>[42]Julho!$F$27</f>
        <v>80</v>
      </c>
      <c r="Y46" s="11">
        <f>[42]Julho!$F$28</f>
        <v>97</v>
      </c>
      <c r="Z46" s="11">
        <f>[42]Julho!$F$29</f>
        <v>97</v>
      </c>
      <c r="AA46" s="11">
        <f>[42]Julho!$F$30</f>
        <v>97</v>
      </c>
      <c r="AB46" s="11">
        <f>[42]Julho!$F$31</f>
        <v>96</v>
      </c>
      <c r="AC46" s="11">
        <f>[42]Julho!$F$32</f>
        <v>98</v>
      </c>
      <c r="AD46" s="11">
        <f>[42]Julho!$F$33</f>
        <v>88</v>
      </c>
      <c r="AE46" s="11">
        <f>[42]Julho!$F$34</f>
        <v>81</v>
      </c>
      <c r="AF46" s="108">
        <f>[42]Julho!$F$35</f>
        <v>84</v>
      </c>
      <c r="AG46" s="129">
        <f t="shared" ref="AG46" si="22">MAX(B46:AF46)</f>
        <v>98</v>
      </c>
      <c r="AH46" s="83">
        <f>AVERAGE(B46:AF46)</f>
        <v>85.741935483870961</v>
      </c>
      <c r="AI46" s="12" t="s">
        <v>47</v>
      </c>
      <c r="AJ46" t="s">
        <v>47</v>
      </c>
    </row>
    <row r="47" spans="1:36" x14ac:dyDescent="0.2">
      <c r="A47" s="53" t="s">
        <v>31</v>
      </c>
      <c r="B47" s="11">
        <f>[43]Julho!$F$5</f>
        <v>87</v>
      </c>
      <c r="C47" s="11">
        <f>[43]Julho!$F$6</f>
        <v>97</v>
      </c>
      <c r="D47" s="11">
        <f>[43]Julho!$F$7</f>
        <v>96</v>
      </c>
      <c r="E47" s="11">
        <f>[43]Julho!$F$8</f>
        <v>97</v>
      </c>
      <c r="F47" s="11">
        <f>[43]Julho!$F$9</f>
        <v>97</v>
      </c>
      <c r="G47" s="11">
        <f>[43]Julho!$F$10</f>
        <v>88</v>
      </c>
      <c r="H47" s="11">
        <f>[43]Julho!$F$11</f>
        <v>88</v>
      </c>
      <c r="I47" s="11">
        <f>[43]Julho!$F$12</f>
        <v>81</v>
      </c>
      <c r="J47" s="11">
        <f>[43]Julho!$F$13</f>
        <v>83</v>
      </c>
      <c r="K47" s="11">
        <f>[43]Julho!$F$14</f>
        <v>85</v>
      </c>
      <c r="L47" s="11">
        <f>[43]Julho!$F$15</f>
        <v>68</v>
      </c>
      <c r="M47" s="11">
        <f>[43]Julho!$F$16</f>
        <v>65</v>
      </c>
      <c r="N47" s="11">
        <f>[43]Julho!$F$17</f>
        <v>72</v>
      </c>
      <c r="O47" s="11">
        <f>[43]Julho!$F$18</f>
        <v>73</v>
      </c>
      <c r="P47" s="11">
        <f>[43]Julho!$F$19</f>
        <v>88</v>
      </c>
      <c r="Q47" s="11">
        <f>[43]Julho!$F$20</f>
        <v>96</v>
      </c>
      <c r="R47" s="11">
        <f>[43]Julho!$F$21</f>
        <v>90</v>
      </c>
      <c r="S47" s="11">
        <f>[43]Julho!$F$22</f>
        <v>75</v>
      </c>
      <c r="T47" s="11">
        <f>[43]Julho!$F$23</f>
        <v>80</v>
      </c>
      <c r="U47" s="11">
        <f>[43]Julho!$F$24</f>
        <v>88</v>
      </c>
      <c r="V47" s="11">
        <f>[43]Julho!$F$25</f>
        <v>61</v>
      </c>
      <c r="W47" s="11">
        <f>[43]Julho!$F$26</f>
        <v>63</v>
      </c>
      <c r="X47" s="11">
        <f>[43]Julho!$F$27</f>
        <v>72</v>
      </c>
      <c r="Y47" s="11">
        <f>[43]Julho!$F$28</f>
        <v>82</v>
      </c>
      <c r="Z47" s="11">
        <f>[43]Julho!$F$29</f>
        <v>92</v>
      </c>
      <c r="AA47" s="11">
        <f>[43]Julho!$F$30</f>
        <v>96</v>
      </c>
      <c r="AB47" s="11">
        <f>[43]Julho!$F$31</f>
        <v>91</v>
      </c>
      <c r="AC47" s="11">
        <f>[43]Julho!$F$32</f>
        <v>89</v>
      </c>
      <c r="AD47" s="11">
        <f>[43]Julho!$F$33</f>
        <v>61</v>
      </c>
      <c r="AE47" s="11">
        <f>[43]Julho!$F$34</f>
        <v>65</v>
      </c>
      <c r="AF47" s="108">
        <f>[43]Julho!$F$35</f>
        <v>75</v>
      </c>
      <c r="AG47" s="129">
        <f>MAX(B47:AF47)</f>
        <v>97</v>
      </c>
      <c r="AH47" s="83">
        <f t="shared" ref="AH47" si="23">AVERAGE(B47:AF47)</f>
        <v>81.967741935483872</v>
      </c>
      <c r="AJ47" t="s">
        <v>47</v>
      </c>
    </row>
    <row r="48" spans="1:36" x14ac:dyDescent="0.2">
      <c r="A48" s="53" t="s">
        <v>44</v>
      </c>
      <c r="B48" s="11">
        <f>[44]Julho!$F$5</f>
        <v>78</v>
      </c>
      <c r="C48" s="11">
        <f>[44]Julho!$F$6</f>
        <v>95</v>
      </c>
      <c r="D48" s="11">
        <f>[44]Julho!$F$7</f>
        <v>74</v>
      </c>
      <c r="E48" s="11">
        <f>[44]Julho!$F$8</f>
        <v>94</v>
      </c>
      <c r="F48" s="11">
        <f>[44]Julho!$F$9</f>
        <v>99</v>
      </c>
      <c r="G48" s="11">
        <f>[44]Julho!$F$10</f>
        <v>96</v>
      </c>
      <c r="H48" s="11">
        <f>[44]Julho!$F$11</f>
        <v>71</v>
      </c>
      <c r="I48" s="11">
        <f>[44]Julho!$F$12</f>
        <v>61</v>
      </c>
      <c r="J48" s="11">
        <f>[44]Julho!$F$13</f>
        <v>57</v>
      </c>
      <c r="K48" s="11">
        <f>[44]Julho!$F$14</f>
        <v>63</v>
      </c>
      <c r="L48" s="11">
        <f>[44]Julho!$F$15</f>
        <v>73</v>
      </c>
      <c r="M48" s="11">
        <f>[44]Julho!$F$16</f>
        <v>57</v>
      </c>
      <c r="N48" s="11">
        <f>[44]Julho!$F$17</f>
        <v>61</v>
      </c>
      <c r="O48" s="11">
        <f>[44]Julho!$F$18</f>
        <v>62</v>
      </c>
      <c r="P48" s="11">
        <f>[44]Julho!$F$19</f>
        <v>67</v>
      </c>
      <c r="Q48" s="11">
        <f>[44]Julho!$F$20</f>
        <v>81</v>
      </c>
      <c r="R48" s="11">
        <f>[44]Julho!$F$21</f>
        <v>91</v>
      </c>
      <c r="S48" s="11">
        <f>[44]Julho!$F$22</f>
        <v>81</v>
      </c>
      <c r="T48" s="11">
        <f>[44]Julho!$F$23</f>
        <v>62</v>
      </c>
      <c r="U48" s="11">
        <f>[44]Julho!$F$24</f>
        <v>73</v>
      </c>
      <c r="V48" s="11">
        <f>[44]Julho!$F$25</f>
        <v>68</v>
      </c>
      <c r="W48" s="11">
        <f>[44]Julho!$F$26</f>
        <v>68</v>
      </c>
      <c r="X48" s="11">
        <f>[44]Julho!$F$27</f>
        <v>68</v>
      </c>
      <c r="Y48" s="11">
        <f>[44]Julho!$F$28</f>
        <v>79</v>
      </c>
      <c r="Z48" s="11">
        <f>[44]Julho!$F$29</f>
        <v>99</v>
      </c>
      <c r="AA48" s="11">
        <f>[44]Julho!$F$30</f>
        <v>99</v>
      </c>
      <c r="AB48" s="11">
        <f>[44]Julho!$F$31</f>
        <v>97</v>
      </c>
      <c r="AC48" s="11">
        <f>[44]Julho!$F$32</f>
        <v>88</v>
      </c>
      <c r="AD48" s="11">
        <f>[44]Julho!$F$33</f>
        <v>62</v>
      </c>
      <c r="AE48" s="11">
        <f>[44]Julho!$F$34</f>
        <v>60</v>
      </c>
      <c r="AF48" s="108">
        <f>[44]Julho!$F$35</f>
        <v>69</v>
      </c>
      <c r="AG48" s="129">
        <f>MAX(B48:AF48)</f>
        <v>99</v>
      </c>
      <c r="AH48" s="83">
        <f>AVERAGE(B48:AF48)</f>
        <v>75.903225806451616</v>
      </c>
      <c r="AI48" s="12" t="s">
        <v>47</v>
      </c>
      <c r="AJ48" t="s">
        <v>47</v>
      </c>
    </row>
    <row r="49" spans="1:36" ht="13.5" thickBot="1" x14ac:dyDescent="0.25">
      <c r="A49" s="113" t="s">
        <v>20</v>
      </c>
      <c r="B49" s="114">
        <f>[45]Julho!$F$5</f>
        <v>90</v>
      </c>
      <c r="C49" s="114">
        <f>[45]Julho!$F$6</f>
        <v>78</v>
      </c>
      <c r="D49" s="114">
        <f>[45]Julho!$F$7</f>
        <v>76</v>
      </c>
      <c r="E49" s="114">
        <f>[45]Julho!$F$8</f>
        <v>94</v>
      </c>
      <c r="F49" s="114">
        <f>[45]Julho!$F$9</f>
        <v>94</v>
      </c>
      <c r="G49" s="114">
        <f>[45]Julho!$F$10</f>
        <v>82</v>
      </c>
      <c r="H49" s="114">
        <f>[45]Julho!$F$11</f>
        <v>88</v>
      </c>
      <c r="I49" s="114">
        <f>[45]Julho!$F$12</f>
        <v>90</v>
      </c>
      <c r="J49" s="114">
        <f>[45]Julho!$F$13</f>
        <v>81</v>
      </c>
      <c r="K49" s="114">
        <f>[45]Julho!$F$14</f>
        <v>77</v>
      </c>
      <c r="L49" s="114" t="str">
        <f>[45]Julho!$F$15</f>
        <v>*</v>
      </c>
      <c r="M49" s="114" t="str">
        <f>[45]Julho!$F$16</f>
        <v>*</v>
      </c>
      <c r="N49" s="114" t="str">
        <f>[45]Julho!$F$17</f>
        <v>*</v>
      </c>
      <c r="O49" s="114" t="str">
        <f>[45]Julho!$F$18</f>
        <v>*</v>
      </c>
      <c r="P49" s="114" t="str">
        <f>[45]Julho!$F$19</f>
        <v>*</v>
      </c>
      <c r="Q49" s="114" t="str">
        <f>[45]Julho!$F$20</f>
        <v>*</v>
      </c>
      <c r="R49" s="114" t="str">
        <f>[45]Julho!$F$21</f>
        <v>*</v>
      </c>
      <c r="S49" s="114" t="str">
        <f>[45]Julho!$F$22</f>
        <v>*</v>
      </c>
      <c r="T49" s="114" t="str">
        <f>[45]Julho!$F$23</f>
        <v>*</v>
      </c>
      <c r="U49" s="114" t="str">
        <f>[45]Julho!$F$24</f>
        <v>*</v>
      </c>
      <c r="V49" s="114" t="str">
        <f>[45]Julho!$F$25</f>
        <v>*</v>
      </c>
      <c r="W49" s="114" t="str">
        <f>[45]Julho!$F$26</f>
        <v>*</v>
      </c>
      <c r="X49" s="114" t="str">
        <f>[45]Julho!$F$27</f>
        <v>*</v>
      </c>
      <c r="Y49" s="114" t="str">
        <f>[45]Julho!$F$28</f>
        <v>*</v>
      </c>
      <c r="Z49" s="114" t="str">
        <f>[45]Julho!$F$29</f>
        <v>*</v>
      </c>
      <c r="AA49" s="114" t="str">
        <f>[45]Julho!$F$30</f>
        <v>*</v>
      </c>
      <c r="AB49" s="114" t="str">
        <f>[45]Julho!$F$31</f>
        <v>*</v>
      </c>
      <c r="AC49" s="114" t="str">
        <f>[45]Julho!$F$32</f>
        <v>*</v>
      </c>
      <c r="AD49" s="114" t="str">
        <f>[45]Julho!$F$33</f>
        <v>*</v>
      </c>
      <c r="AE49" s="114" t="str">
        <f>[45]Julho!$F$34</f>
        <v>*</v>
      </c>
      <c r="AF49" s="115" t="str">
        <f>[45]Julho!$F$35</f>
        <v>*</v>
      </c>
      <c r="AG49" s="131">
        <f>MAX(B49:AF49)</f>
        <v>94</v>
      </c>
      <c r="AH49" s="122">
        <f>AVERAGE(B49:AF49)</f>
        <v>85</v>
      </c>
    </row>
    <row r="50" spans="1:36" s="5" customFormat="1" ht="17.100000000000001" customHeight="1" thickBot="1" x14ac:dyDescent="0.25">
      <c r="A50" s="117" t="s">
        <v>33</v>
      </c>
      <c r="B50" s="90">
        <f t="shared" ref="B50:AG50" si="24">MAX(B5:B49)</f>
        <v>100</v>
      </c>
      <c r="C50" s="90">
        <f t="shared" si="24"/>
        <v>100</v>
      </c>
      <c r="D50" s="90">
        <f t="shared" si="24"/>
        <v>100</v>
      </c>
      <c r="E50" s="90">
        <f t="shared" si="24"/>
        <v>100</v>
      </c>
      <c r="F50" s="90">
        <f t="shared" si="24"/>
        <v>100</v>
      </c>
      <c r="G50" s="90">
        <f t="shared" si="24"/>
        <v>100</v>
      </c>
      <c r="H50" s="90">
        <f t="shared" si="24"/>
        <v>100</v>
      </c>
      <c r="I50" s="90">
        <f t="shared" si="24"/>
        <v>100</v>
      </c>
      <c r="J50" s="90">
        <f t="shared" si="24"/>
        <v>100</v>
      </c>
      <c r="K50" s="90">
        <f t="shared" si="24"/>
        <v>100</v>
      </c>
      <c r="L50" s="90">
        <f t="shared" si="24"/>
        <v>100</v>
      </c>
      <c r="M50" s="90">
        <f t="shared" si="24"/>
        <v>98</v>
      </c>
      <c r="N50" s="90">
        <f t="shared" si="24"/>
        <v>100</v>
      </c>
      <c r="O50" s="90">
        <f t="shared" si="24"/>
        <v>100</v>
      </c>
      <c r="P50" s="90">
        <f t="shared" si="24"/>
        <v>100</v>
      </c>
      <c r="Q50" s="90">
        <f t="shared" si="24"/>
        <v>100</v>
      </c>
      <c r="R50" s="90">
        <f t="shared" si="24"/>
        <v>100</v>
      </c>
      <c r="S50" s="90">
        <f t="shared" si="24"/>
        <v>100</v>
      </c>
      <c r="T50" s="90">
        <f t="shared" si="24"/>
        <v>100</v>
      </c>
      <c r="U50" s="90">
        <f t="shared" si="24"/>
        <v>100</v>
      </c>
      <c r="V50" s="90">
        <f t="shared" si="24"/>
        <v>94</v>
      </c>
      <c r="W50" s="90">
        <f t="shared" si="24"/>
        <v>89</v>
      </c>
      <c r="X50" s="90">
        <f t="shared" si="24"/>
        <v>98</v>
      </c>
      <c r="Y50" s="90">
        <f t="shared" si="24"/>
        <v>100</v>
      </c>
      <c r="Z50" s="90">
        <f t="shared" si="24"/>
        <v>100</v>
      </c>
      <c r="AA50" s="90">
        <f t="shared" si="24"/>
        <v>100</v>
      </c>
      <c r="AB50" s="90">
        <f t="shared" si="24"/>
        <v>100</v>
      </c>
      <c r="AC50" s="90">
        <f t="shared" si="24"/>
        <v>100</v>
      </c>
      <c r="AD50" s="90">
        <f t="shared" si="24"/>
        <v>100</v>
      </c>
      <c r="AE50" s="90">
        <f t="shared" si="24"/>
        <v>100</v>
      </c>
      <c r="AF50" s="95">
        <f t="shared" ref="AF50" si="25">MAX(AF5:AF49)</f>
        <v>100</v>
      </c>
      <c r="AG50" s="127">
        <f t="shared" si="24"/>
        <v>100</v>
      </c>
      <c r="AH50" s="128">
        <f>AVERAGE(AH5:AH49)</f>
        <v>85.75864695340502</v>
      </c>
      <c r="AJ50" s="5" t="s">
        <v>47</v>
      </c>
    </row>
    <row r="51" spans="1:36" x14ac:dyDescent="0.2">
      <c r="A51" s="42"/>
      <c r="B51" s="43"/>
      <c r="C51" s="43"/>
      <c r="D51" s="43" t="s">
        <v>101</v>
      </c>
      <c r="E51" s="43"/>
      <c r="F51" s="43"/>
      <c r="G51" s="43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50"/>
      <c r="AE51" s="54" t="s">
        <v>47</v>
      </c>
      <c r="AF51" s="54"/>
      <c r="AG51" s="47"/>
      <c r="AH51" s="49"/>
    </row>
    <row r="52" spans="1:36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81"/>
      <c r="K52" s="81"/>
      <c r="L52" s="81"/>
      <c r="M52" s="81" t="s">
        <v>45</v>
      </c>
      <c r="N52" s="81"/>
      <c r="O52" s="81"/>
      <c r="P52" s="81"/>
      <c r="Q52" s="81"/>
      <c r="R52" s="81"/>
      <c r="S52" s="81"/>
      <c r="T52" s="159" t="s">
        <v>97</v>
      </c>
      <c r="U52" s="159"/>
      <c r="V52" s="159"/>
      <c r="W52" s="159"/>
      <c r="X52" s="159"/>
      <c r="Y52" s="81"/>
      <c r="Z52" s="81"/>
      <c r="AA52" s="81"/>
      <c r="AB52" s="81"/>
      <c r="AC52" s="81"/>
      <c r="AD52" s="81"/>
      <c r="AE52" s="81"/>
      <c r="AF52" s="93"/>
      <c r="AG52" s="47"/>
      <c r="AH52" s="46"/>
    </row>
    <row r="53" spans="1:36" x14ac:dyDescent="0.2">
      <c r="A53" s="45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46</v>
      </c>
      <c r="N53" s="82"/>
      <c r="O53" s="82"/>
      <c r="P53" s="82"/>
      <c r="Q53" s="81"/>
      <c r="R53" s="81"/>
      <c r="S53" s="81"/>
      <c r="T53" s="160" t="s">
        <v>98</v>
      </c>
      <c r="U53" s="160"/>
      <c r="V53" s="160"/>
      <c r="W53" s="160"/>
      <c r="X53" s="160"/>
      <c r="Y53" s="81"/>
      <c r="Z53" s="81"/>
      <c r="AA53" s="81"/>
      <c r="AB53" s="81"/>
      <c r="AC53" s="81"/>
      <c r="AD53" s="50"/>
      <c r="AE53" s="50"/>
      <c r="AF53" s="50"/>
      <c r="AG53" s="47"/>
      <c r="AH53" s="46"/>
      <c r="AI53" s="12" t="s">
        <v>47</v>
      </c>
    </row>
    <row r="54" spans="1:36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50"/>
      <c r="AE54" s="50"/>
      <c r="AF54" s="50"/>
      <c r="AG54" s="47"/>
      <c r="AH54" s="84"/>
    </row>
    <row r="55" spans="1:36" x14ac:dyDescent="0.2">
      <c r="A55" s="45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50"/>
      <c r="AF55" s="50"/>
      <c r="AG55" s="47"/>
      <c r="AH55" s="49"/>
      <c r="AJ55" t="s">
        <v>47</v>
      </c>
    </row>
    <row r="56" spans="1:36" x14ac:dyDescent="0.2">
      <c r="A56" s="4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51"/>
      <c r="AF56" s="51"/>
      <c r="AG56" s="47"/>
      <c r="AH56" s="49"/>
    </row>
    <row r="57" spans="1:36" ht="13.5" thickBot="1" x14ac:dyDescent="0.25">
      <c r="A57" s="55"/>
      <c r="B57" s="56"/>
      <c r="C57" s="56"/>
      <c r="D57" s="56"/>
      <c r="E57" s="56"/>
      <c r="F57" s="56"/>
      <c r="G57" s="56" t="s">
        <v>47</v>
      </c>
      <c r="H57" s="56"/>
      <c r="I57" s="56"/>
      <c r="J57" s="56"/>
      <c r="K57" s="56"/>
      <c r="L57" s="56" t="s">
        <v>47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7"/>
      <c r="AH57" s="85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227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  <c r="AJ68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L62" sqref="AL6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71" t="s">
        <v>27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3"/>
    </row>
    <row r="2" spans="1:34" s="4" customFormat="1" ht="20.100000000000001" customHeight="1" thickBot="1" x14ac:dyDescent="0.25">
      <c r="A2" s="170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79"/>
      <c r="AG2" s="179"/>
      <c r="AH2" s="166"/>
    </row>
    <row r="3" spans="1:34" s="5" customFormat="1" ht="20.100000000000001" customHeight="1" x14ac:dyDescent="0.2">
      <c r="A3" s="170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84">
        <v>30</v>
      </c>
      <c r="AF3" s="162">
        <v>31</v>
      </c>
      <c r="AG3" s="123" t="s">
        <v>38</v>
      </c>
      <c r="AH3" s="124" t="s">
        <v>36</v>
      </c>
    </row>
    <row r="4" spans="1:34" s="5" customFormat="1" ht="20.100000000000001" customHeight="1" x14ac:dyDescent="0.2">
      <c r="A4" s="17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84"/>
      <c r="AF4" s="163"/>
      <c r="AG4" s="125" t="s">
        <v>35</v>
      </c>
      <c r="AH4" s="126" t="s">
        <v>35</v>
      </c>
    </row>
    <row r="5" spans="1:34" s="5" customFormat="1" x14ac:dyDescent="0.2">
      <c r="A5" s="53" t="s">
        <v>40</v>
      </c>
      <c r="B5" s="98">
        <f>[1]Julho!$G$5</f>
        <v>25</v>
      </c>
      <c r="C5" s="98">
        <f>[1]Julho!$G$6</f>
        <v>25</v>
      </c>
      <c r="D5" s="98">
        <f>[1]Julho!$G$7</f>
        <v>29</v>
      </c>
      <c r="E5" s="98">
        <f>[1]Julho!$G$8</f>
        <v>60</v>
      </c>
      <c r="F5" s="98">
        <f>[1]Julho!$G$9</f>
        <v>38</v>
      </c>
      <c r="G5" s="98">
        <f>[1]Julho!$G$10</f>
        <v>20</v>
      </c>
      <c r="H5" s="98">
        <f>[1]Julho!$G$11</f>
        <v>26</v>
      </c>
      <c r="I5" s="98">
        <f>[1]Julho!$G$12</f>
        <v>30</v>
      </c>
      <c r="J5" s="98">
        <f>[1]Julho!$G$13</f>
        <v>30</v>
      </c>
      <c r="K5" s="98">
        <f>[1]Julho!$G$14</f>
        <v>18</v>
      </c>
      <c r="L5" s="98">
        <f>[1]Julho!$G$15</f>
        <v>24</v>
      </c>
      <c r="M5" s="98">
        <f>[1]Julho!$G$16</f>
        <v>21</v>
      </c>
      <c r="N5" s="98">
        <f>[1]Julho!$G$17</f>
        <v>22</v>
      </c>
      <c r="O5" s="98">
        <f>[1]Julho!$G$18</f>
        <v>31</v>
      </c>
      <c r="P5" s="98">
        <f>[1]Julho!$G$19</f>
        <v>22</v>
      </c>
      <c r="Q5" s="98">
        <f>[1]Julho!$G$20</f>
        <v>61</v>
      </c>
      <c r="R5" s="98">
        <f>[1]Julho!$G$21</f>
        <v>37</v>
      </c>
      <c r="S5" s="98">
        <f>[1]Julho!$G$22</f>
        <v>19</v>
      </c>
      <c r="T5" s="98">
        <f>[1]Julho!$G$23</f>
        <v>29</v>
      </c>
      <c r="U5" s="98">
        <f>[1]Julho!$G$24</f>
        <v>28</v>
      </c>
      <c r="V5" s="98">
        <f>[1]Julho!$G$25</f>
        <v>25</v>
      </c>
      <c r="W5" s="98">
        <f>[1]Julho!$G$26</f>
        <v>26</v>
      </c>
      <c r="X5" s="98">
        <f>[1]Julho!$G$27</f>
        <v>26</v>
      </c>
      <c r="Y5" s="98">
        <f>[1]Julho!$G$28</f>
        <v>24</v>
      </c>
      <c r="Z5" s="98">
        <f>[1]Julho!$G$29</f>
        <v>43</v>
      </c>
      <c r="AA5" s="98">
        <f>[1]Julho!$G$30</f>
        <v>38</v>
      </c>
      <c r="AB5" s="98">
        <f>[1]Julho!$G$31</f>
        <v>36</v>
      </c>
      <c r="AC5" s="98">
        <f>[1]Julho!$G$32</f>
        <v>22</v>
      </c>
      <c r="AD5" s="98">
        <f>[1]Julho!$G$33</f>
        <v>22</v>
      </c>
      <c r="AE5" s="98">
        <f>[1]Julho!$G$34</f>
        <v>19</v>
      </c>
      <c r="AF5" s="107">
        <f>[1]Julho!$G$35</f>
        <v>21</v>
      </c>
      <c r="AG5" s="129">
        <f t="shared" ref="AG5:AG6" si="1">MIN(B5:AF5)</f>
        <v>18</v>
      </c>
      <c r="AH5" s="83">
        <f t="shared" ref="AH5:AH6" si="2">AVERAGE(B5:AF5)</f>
        <v>28.93548387096774</v>
      </c>
    </row>
    <row r="6" spans="1:34" x14ac:dyDescent="0.2">
      <c r="A6" s="53" t="s">
        <v>0</v>
      </c>
      <c r="B6" s="11">
        <f>[2]Julho!$G$5</f>
        <v>69</v>
      </c>
      <c r="C6" s="11">
        <f>[2]Julho!$G$6</f>
        <v>60</v>
      </c>
      <c r="D6" s="11">
        <f>[2]Julho!$G$7</f>
        <v>71</v>
      </c>
      <c r="E6" s="11">
        <f>[2]Julho!$G$8</f>
        <v>50</v>
      </c>
      <c r="F6" s="11">
        <f>[2]Julho!$G$9</f>
        <v>24</v>
      </c>
      <c r="G6" s="11">
        <f>[2]Julho!$G$10</f>
        <v>13</v>
      </c>
      <c r="H6" s="11">
        <f>[2]Julho!$G$11</f>
        <v>20</v>
      </c>
      <c r="I6" s="11">
        <f>[2]Julho!$G$12</f>
        <v>26</v>
      </c>
      <c r="J6" s="11">
        <f>[2]Julho!$G$13</f>
        <v>20</v>
      </c>
      <c r="K6" s="11">
        <f>[2]Julho!$G$14</f>
        <v>21</v>
      </c>
      <c r="L6" s="11">
        <f>[2]Julho!$G$15</f>
        <v>19</v>
      </c>
      <c r="M6" s="11">
        <f>[2]Julho!$G$16</f>
        <v>20</v>
      </c>
      <c r="N6" s="11">
        <f>[2]Julho!$G$17</f>
        <v>20</v>
      </c>
      <c r="O6" s="11">
        <f>[2]Julho!$G$18</f>
        <v>15</v>
      </c>
      <c r="P6" s="11">
        <f>[2]Julho!$G$19</f>
        <v>40</v>
      </c>
      <c r="Q6" s="11">
        <f>[2]Julho!$G$20</f>
        <v>25</v>
      </c>
      <c r="R6" s="11">
        <f>[2]Julho!$G$21</f>
        <v>39</v>
      </c>
      <c r="S6" s="11">
        <f>[2]Julho!$G$22</f>
        <v>38</v>
      </c>
      <c r="T6" s="11">
        <f>[2]Julho!$G$23</f>
        <v>41</v>
      </c>
      <c r="U6" s="11">
        <f>[2]Julho!$G$24</f>
        <v>28</v>
      </c>
      <c r="V6" s="11">
        <f>[2]Julho!$G$25</f>
        <v>29</v>
      </c>
      <c r="W6" s="11">
        <f>[2]Julho!$G$26</f>
        <v>28</v>
      </c>
      <c r="X6" s="11">
        <f>[2]Julho!$G$27</f>
        <v>25</v>
      </c>
      <c r="Y6" s="11">
        <f>[2]Julho!$G$28</f>
        <v>49</v>
      </c>
      <c r="Z6" s="11">
        <f>[2]Julho!$G$29</f>
        <v>66</v>
      </c>
      <c r="AA6" s="11">
        <f>[2]Julho!$G$30</f>
        <v>65</v>
      </c>
      <c r="AB6" s="11">
        <f>[2]Julho!$G$31</f>
        <v>37</v>
      </c>
      <c r="AC6" s="11">
        <f>[2]Julho!$G$32</f>
        <v>33</v>
      </c>
      <c r="AD6" s="11">
        <f>[2]Julho!$G$33</f>
        <v>22</v>
      </c>
      <c r="AE6" s="11">
        <f>[2]Julho!$G$34</f>
        <v>22</v>
      </c>
      <c r="AF6" s="108">
        <f>[2]Julho!$G$35</f>
        <v>22</v>
      </c>
      <c r="AG6" s="129">
        <f t="shared" si="1"/>
        <v>13</v>
      </c>
      <c r="AH6" s="83">
        <f t="shared" si="2"/>
        <v>34.096774193548384</v>
      </c>
    </row>
    <row r="7" spans="1:34" x14ac:dyDescent="0.2">
      <c r="A7" s="53" t="s">
        <v>104</v>
      </c>
      <c r="B7" s="11">
        <f>[3]Julho!$G$5</f>
        <v>37</v>
      </c>
      <c r="C7" s="11">
        <f>[3]Julho!$G$6</f>
        <v>66</v>
      </c>
      <c r="D7" s="11">
        <f>[3]Julho!$G$7</f>
        <v>50</v>
      </c>
      <c r="E7" s="11">
        <f>[3]Julho!$G$8</f>
        <v>87</v>
      </c>
      <c r="F7" s="11">
        <f>[3]Julho!$G$9</f>
        <v>34</v>
      </c>
      <c r="G7" s="11">
        <f>[3]Julho!$G$10</f>
        <v>27</v>
      </c>
      <c r="H7" s="11">
        <f>[3]Julho!$G$11</f>
        <v>33</v>
      </c>
      <c r="I7" s="11">
        <f>[3]Julho!$G$12</f>
        <v>33</v>
      </c>
      <c r="J7" s="11">
        <f>[3]Julho!$G$13</f>
        <v>28</v>
      </c>
      <c r="K7" s="11">
        <f>[3]Julho!$G$14</f>
        <v>28</v>
      </c>
      <c r="L7" s="11">
        <f>[3]Julho!$G$15</f>
        <v>26</v>
      </c>
      <c r="M7" s="11">
        <f>[3]Julho!$G$16</f>
        <v>26</v>
      </c>
      <c r="N7" s="11">
        <f>[3]Julho!$G$17</f>
        <v>26</v>
      </c>
      <c r="O7" s="11">
        <f>[3]Julho!$G$18</f>
        <v>24</v>
      </c>
      <c r="P7" s="11">
        <f>[3]Julho!$G$19</f>
        <v>49</v>
      </c>
      <c r="Q7" s="11">
        <f>[3]Julho!$G$20</f>
        <v>32</v>
      </c>
      <c r="R7" s="11">
        <f>[3]Julho!$G$21</f>
        <v>38</v>
      </c>
      <c r="S7" s="11">
        <f>[3]Julho!$G$22</f>
        <v>38</v>
      </c>
      <c r="T7" s="11">
        <f>[3]Julho!$G$23</f>
        <v>42</v>
      </c>
      <c r="U7" s="11">
        <f>[3]Julho!$G$24</f>
        <v>35</v>
      </c>
      <c r="V7" s="11">
        <f>[3]Julho!$G$25</f>
        <v>32</v>
      </c>
      <c r="W7" s="11">
        <f>[3]Julho!$G$26</f>
        <v>36</v>
      </c>
      <c r="X7" s="11">
        <f>[3]Julho!$G$27</f>
        <v>29</v>
      </c>
      <c r="Y7" s="11">
        <f>[3]Julho!$G$28</f>
        <v>34</v>
      </c>
      <c r="Z7" s="11">
        <f>[3]Julho!$G$29</f>
        <v>51</v>
      </c>
      <c r="AA7" s="11">
        <f>[3]Julho!$G$30</f>
        <v>53</v>
      </c>
      <c r="AB7" s="11">
        <f>[3]Julho!$G$31</f>
        <v>47</v>
      </c>
      <c r="AC7" s="11">
        <f>[3]Julho!$G$32</f>
        <v>36</v>
      </c>
      <c r="AD7" s="11">
        <f>[3]Julho!$G$33</f>
        <v>29</v>
      </c>
      <c r="AE7" s="11">
        <f>[3]Julho!$G$34</f>
        <v>33</v>
      </c>
      <c r="AF7" s="108">
        <f>[3]Julho!$G$35</f>
        <v>28</v>
      </c>
      <c r="AG7" s="129">
        <f t="shared" ref="AG7" si="3">MIN(B7:AF7)</f>
        <v>24</v>
      </c>
      <c r="AH7" s="83">
        <f t="shared" ref="AH7" si="4">AVERAGE(B7:AF7)</f>
        <v>37.645161290322584</v>
      </c>
    </row>
    <row r="8" spans="1:34" x14ac:dyDescent="0.2">
      <c r="A8" s="53" t="s">
        <v>1</v>
      </c>
      <c r="B8" s="11">
        <f>[4]Julho!$G$5</f>
        <v>44</v>
      </c>
      <c r="C8" s="11">
        <f>[4]Julho!$G$6</f>
        <v>80</v>
      </c>
      <c r="D8" s="11" t="str">
        <f>[4]Julho!$G$7</f>
        <v>*</v>
      </c>
      <c r="E8" s="11" t="str">
        <f>[4]Julho!$G$8</f>
        <v>*</v>
      </c>
      <c r="F8" s="11" t="str">
        <f>[4]Julho!$G$9</f>
        <v>*</v>
      </c>
      <c r="G8" s="11">
        <f>[4]Julho!$G$10</f>
        <v>21</v>
      </c>
      <c r="H8" s="11">
        <f>[4]Julho!$G$11</f>
        <v>21</v>
      </c>
      <c r="I8" s="11">
        <f>[4]Julho!$G$12</f>
        <v>21</v>
      </c>
      <c r="J8" s="11">
        <f>[4]Julho!$G$13</f>
        <v>19</v>
      </c>
      <c r="K8" s="11">
        <f>[4]Julho!$G$14</f>
        <v>22</v>
      </c>
      <c r="L8" s="11">
        <f>[4]Julho!$G$15</f>
        <v>21</v>
      </c>
      <c r="M8" s="11">
        <f>[4]Julho!$G$16</f>
        <v>20</v>
      </c>
      <c r="N8" s="11">
        <f>[4]Julho!$G$17</f>
        <v>20</v>
      </c>
      <c r="O8" s="11" t="str">
        <f>[4]Julho!$G$18</f>
        <v>*</v>
      </c>
      <c r="P8" s="11" t="str">
        <f>[4]Julho!$G$19</f>
        <v>*</v>
      </c>
      <c r="Q8" s="11" t="str">
        <f>[4]Julho!$G$20</f>
        <v>*</v>
      </c>
      <c r="R8" s="11" t="str">
        <f>[4]Julho!$G$21</f>
        <v>*</v>
      </c>
      <c r="S8" s="11" t="str">
        <f>[4]Julho!$G$22</f>
        <v>*</v>
      </c>
      <c r="T8" s="11" t="str">
        <f>[4]Julho!$G$23</f>
        <v>*</v>
      </c>
      <c r="U8" s="11" t="str">
        <f>[4]Julho!$G$24</f>
        <v>*</v>
      </c>
      <c r="V8" s="11" t="str">
        <f>[4]Julho!$G$25</f>
        <v>*</v>
      </c>
      <c r="W8" s="11">
        <f>[4]Julho!$G$26</f>
        <v>30</v>
      </c>
      <c r="X8" s="11">
        <f>[4]Julho!$G$27</f>
        <v>24</v>
      </c>
      <c r="Y8" s="11">
        <f>[4]Julho!$G$28</f>
        <v>61</v>
      </c>
      <c r="Z8" s="11">
        <f>[4]Julho!$G$29</f>
        <v>68</v>
      </c>
      <c r="AA8" s="11">
        <f>[4]Julho!$G$30</f>
        <v>51</v>
      </c>
      <c r="AB8" s="11">
        <f>[4]Julho!$G$31</f>
        <v>39</v>
      </c>
      <c r="AC8" s="11">
        <f>[4]Julho!$G$32</f>
        <v>20</v>
      </c>
      <c r="AD8" s="11">
        <f>[4]Julho!$G$33</f>
        <v>22</v>
      </c>
      <c r="AE8" s="11">
        <f>[4]Julho!$G$34</f>
        <v>24</v>
      </c>
      <c r="AF8" s="108">
        <f>[4]Julho!$G$35</f>
        <v>22</v>
      </c>
      <c r="AG8" s="129">
        <f t="shared" ref="AG8:AG9" si="5">MIN(B8:AF8)</f>
        <v>19</v>
      </c>
      <c r="AH8" s="83">
        <f t="shared" ref="AH8:AH9" si="6">AVERAGE(B8:AF8)</f>
        <v>32.5</v>
      </c>
    </row>
    <row r="9" spans="1:34" x14ac:dyDescent="0.2">
      <c r="A9" s="53" t="s">
        <v>167</v>
      </c>
      <c r="B9" s="11">
        <f>[5]Julho!$G$5</f>
        <v>60</v>
      </c>
      <c r="C9" s="11">
        <f>[5]Julho!$G$6</f>
        <v>60</v>
      </c>
      <c r="D9" s="11">
        <f>[5]Julho!$G$7</f>
        <v>70</v>
      </c>
      <c r="E9" s="11">
        <f>[5]Julho!$G$8</f>
        <v>58</v>
      </c>
      <c r="F9" s="11">
        <f>[5]Julho!$G$9</f>
        <v>36</v>
      </c>
      <c r="G9" s="11">
        <f>[5]Julho!$G$10</f>
        <v>21</v>
      </c>
      <c r="H9" s="11">
        <f>[5]Julho!$G$11</f>
        <v>23</v>
      </c>
      <c r="I9" s="11">
        <f>[5]Julho!$G$12</f>
        <v>31</v>
      </c>
      <c r="J9" s="11">
        <f>[5]Julho!$G$13</f>
        <v>30</v>
      </c>
      <c r="K9" s="11">
        <f>[5]Julho!$G$14</f>
        <v>23</v>
      </c>
      <c r="L9" s="11">
        <f>[5]Julho!$G$15</f>
        <v>28</v>
      </c>
      <c r="M9" s="11">
        <f>[5]Julho!$G$16</f>
        <v>29</v>
      </c>
      <c r="N9" s="11">
        <f>[5]Julho!$G$17</f>
        <v>30</v>
      </c>
      <c r="O9" s="11">
        <f>[5]Julho!$G$18</f>
        <v>25</v>
      </c>
      <c r="P9" s="11">
        <f>[5]Julho!$G$19</f>
        <v>48</v>
      </c>
      <c r="Q9" s="11">
        <f>[5]Julho!$G$20</f>
        <v>34</v>
      </c>
      <c r="R9" s="11">
        <f>[5]Julho!$G$21</f>
        <v>47</v>
      </c>
      <c r="S9" s="11">
        <f>[5]Julho!$G$22</f>
        <v>45</v>
      </c>
      <c r="T9" s="11">
        <f>[5]Julho!$G$23</f>
        <v>54</v>
      </c>
      <c r="U9" s="11">
        <f>[5]Julho!$G$24</f>
        <v>37</v>
      </c>
      <c r="V9" s="11">
        <f>[5]Julho!$G$25</f>
        <v>37</v>
      </c>
      <c r="W9" s="11">
        <f>[5]Julho!$G$26</f>
        <v>37</v>
      </c>
      <c r="X9" s="11">
        <f>[5]Julho!$G$27</f>
        <v>36</v>
      </c>
      <c r="Y9" s="11">
        <f>[5]Julho!$G$28</f>
        <v>48</v>
      </c>
      <c r="Z9" s="11">
        <f>[5]Julho!$G$29</f>
        <v>95</v>
      </c>
      <c r="AA9" s="11">
        <f>[5]Julho!$G$30</f>
        <v>88</v>
      </c>
      <c r="AB9" s="11">
        <f>[5]Julho!$G$31</f>
        <v>58</v>
      </c>
      <c r="AC9" s="11">
        <f>[5]Julho!$G$32</f>
        <v>30</v>
      </c>
      <c r="AD9" s="11">
        <f>[5]Julho!$G$33</f>
        <v>30</v>
      </c>
      <c r="AE9" s="11">
        <f>[5]Julho!$G$34</f>
        <v>32</v>
      </c>
      <c r="AF9" s="108">
        <f>[5]Julho!$G$35</f>
        <v>31</v>
      </c>
      <c r="AG9" s="129">
        <f t="shared" si="5"/>
        <v>21</v>
      </c>
      <c r="AH9" s="83">
        <f t="shared" si="6"/>
        <v>42.29032258064516</v>
      </c>
    </row>
    <row r="10" spans="1:34" x14ac:dyDescent="0.2">
      <c r="A10" s="53" t="s">
        <v>111</v>
      </c>
      <c r="B10" s="11" t="str">
        <f>[6]Julho!$G$5</f>
        <v>*</v>
      </c>
      <c r="C10" s="11" t="str">
        <f>[6]Julho!$G$6</f>
        <v>*</v>
      </c>
      <c r="D10" s="11" t="str">
        <f>[6]Julho!$G$7</f>
        <v>*</v>
      </c>
      <c r="E10" s="11" t="str">
        <f>[6]Julho!$G$8</f>
        <v>*</v>
      </c>
      <c r="F10" s="11" t="str">
        <f>[6]Julho!$G$9</f>
        <v>*</v>
      </c>
      <c r="G10" s="11" t="str">
        <f>[6]Julho!$G$10</f>
        <v>*</v>
      </c>
      <c r="H10" s="11" t="str">
        <f>[6]Julho!$G$11</f>
        <v>*</v>
      </c>
      <c r="I10" s="11" t="str">
        <f>[6]Julho!$G$12</f>
        <v>*</v>
      </c>
      <c r="J10" s="11" t="str">
        <f>[6]Julho!$G$13</f>
        <v>*</v>
      </c>
      <c r="K10" s="11" t="str">
        <f>[6]Julho!$G$14</f>
        <v>*</v>
      </c>
      <c r="L10" s="11" t="str">
        <f>[6]Julho!$G$15</f>
        <v>*</v>
      </c>
      <c r="M10" s="11" t="str">
        <f>[6]Julho!$G$16</f>
        <v>*</v>
      </c>
      <c r="N10" s="11" t="str">
        <f>[6]Julho!$G$17</f>
        <v>*</v>
      </c>
      <c r="O10" s="11" t="str">
        <f>[6]Julho!$G$18</f>
        <v>*</v>
      </c>
      <c r="P10" s="11" t="str">
        <f>[6]Julho!$G$19</f>
        <v>*</v>
      </c>
      <c r="Q10" s="11" t="str">
        <f>[6]Julho!$G$20</f>
        <v>*</v>
      </c>
      <c r="R10" s="11" t="str">
        <f>[6]Julho!$G$21</f>
        <v>*</v>
      </c>
      <c r="S10" s="11" t="str">
        <f>[6]Julho!$G$22</f>
        <v>*</v>
      </c>
      <c r="T10" s="11" t="str">
        <f>[6]Julho!$G$23</f>
        <v>*</v>
      </c>
      <c r="U10" s="11" t="str">
        <f>[6]Julho!$G$24</f>
        <v>*</v>
      </c>
      <c r="V10" s="11" t="str">
        <f>[6]Julho!$G$25</f>
        <v>*</v>
      </c>
      <c r="W10" s="11" t="str">
        <f>[6]Julho!$G$26</f>
        <v>*</v>
      </c>
      <c r="X10" s="11" t="str">
        <f>[6]Julho!$G$27</f>
        <v>*</v>
      </c>
      <c r="Y10" s="11" t="str">
        <f>[6]Julho!$G$28</f>
        <v>*</v>
      </c>
      <c r="Z10" s="11" t="str">
        <f>[6]Julho!$G$29</f>
        <v>*</v>
      </c>
      <c r="AA10" s="11" t="str">
        <f>[6]Julho!$G$30</f>
        <v>*</v>
      </c>
      <c r="AB10" s="11" t="str">
        <f>[6]Julho!$G$31</f>
        <v>*</v>
      </c>
      <c r="AC10" s="11" t="str">
        <f>[6]Julho!$G$32</f>
        <v>*</v>
      </c>
      <c r="AD10" s="11" t="str">
        <f>[6]Julho!$G$33</f>
        <v>*</v>
      </c>
      <c r="AE10" s="11" t="str">
        <f>[6]Julho!$G$34</f>
        <v>*</v>
      </c>
      <c r="AF10" s="108" t="str">
        <f>[6]Julho!$G$35</f>
        <v>*</v>
      </c>
      <c r="AG10" s="129" t="s">
        <v>224</v>
      </c>
      <c r="AH10" s="83" t="s">
        <v>224</v>
      </c>
    </row>
    <row r="11" spans="1:34" x14ac:dyDescent="0.2">
      <c r="A11" s="53" t="s">
        <v>64</v>
      </c>
      <c r="B11" s="11">
        <f>[7]Julho!$G$5</f>
        <v>27</v>
      </c>
      <c r="C11" s="11">
        <f>[7]Julho!$G$6</f>
        <v>41</v>
      </c>
      <c r="D11" s="11">
        <f>[7]Julho!$G$7</f>
        <v>29</v>
      </c>
      <c r="E11" s="11">
        <f>[7]Julho!$G$8</f>
        <v>95</v>
      </c>
      <c r="F11" s="11">
        <f>[7]Julho!$G$9</f>
        <v>31</v>
      </c>
      <c r="G11" s="11">
        <f>[7]Julho!$G$10</f>
        <v>21</v>
      </c>
      <c r="H11" s="11">
        <f>[7]Julho!$G$11</f>
        <v>31</v>
      </c>
      <c r="I11" s="11">
        <f>[7]Julho!$G$12</f>
        <v>32</v>
      </c>
      <c r="J11" s="11">
        <f>[7]Julho!$G$13</f>
        <v>33</v>
      </c>
      <c r="K11" s="11">
        <f>[7]Julho!$G$14</f>
        <v>32</v>
      </c>
      <c r="L11" s="11">
        <f>[7]Julho!$G$15</f>
        <v>27</v>
      </c>
      <c r="M11" s="11">
        <f>[7]Julho!$G$16</f>
        <v>27</v>
      </c>
      <c r="N11" s="11">
        <f>[7]Julho!$G$17</f>
        <v>23</v>
      </c>
      <c r="O11" s="11">
        <f>[7]Julho!$G$18</f>
        <v>24</v>
      </c>
      <c r="P11" s="11">
        <f>[7]Julho!$G$19</f>
        <v>33</v>
      </c>
      <c r="Q11" s="11">
        <f>[7]Julho!$G$20</f>
        <v>31</v>
      </c>
      <c r="R11" s="11">
        <f>[7]Julho!$G$21</f>
        <v>34</v>
      </c>
      <c r="S11" s="11">
        <f>[7]Julho!$G$22</f>
        <v>41</v>
      </c>
      <c r="T11" s="11">
        <f>[7]Julho!$G$23</f>
        <v>41</v>
      </c>
      <c r="U11" s="11">
        <f>[7]Julho!$G$24</f>
        <v>30</v>
      </c>
      <c r="V11" s="11">
        <f>[7]Julho!$G$25</f>
        <v>31</v>
      </c>
      <c r="W11" s="11">
        <f>[7]Julho!$G$26</f>
        <v>32</v>
      </c>
      <c r="X11" s="11">
        <f>[7]Julho!$G$27</f>
        <v>29</v>
      </c>
      <c r="Y11" s="11">
        <f>[7]Julho!$G$28</f>
        <v>26</v>
      </c>
      <c r="Z11" s="11">
        <f>[7]Julho!$G$29</f>
        <v>40</v>
      </c>
      <c r="AA11" s="11">
        <f>[7]Julho!$G$30</f>
        <v>47</v>
      </c>
      <c r="AB11" s="11">
        <f>[7]Julho!$G$31</f>
        <v>39</v>
      </c>
      <c r="AC11" s="11">
        <f>[7]Julho!$G$32</f>
        <v>26</v>
      </c>
      <c r="AD11" s="11">
        <f>[7]Julho!$G$33</f>
        <v>26</v>
      </c>
      <c r="AE11" s="11">
        <f>[7]Julho!$G$34</f>
        <v>22</v>
      </c>
      <c r="AF11" s="108">
        <f>[7]Julho!$G$35</f>
        <v>23</v>
      </c>
      <c r="AG11" s="129">
        <f t="shared" ref="AG11:AG12" si="7">MIN(B11:AF11)</f>
        <v>21</v>
      </c>
      <c r="AH11" s="83">
        <f t="shared" ref="AH11:AH12" si="8">AVERAGE(B11:AF11)</f>
        <v>33.032258064516128</v>
      </c>
    </row>
    <row r="12" spans="1:34" x14ac:dyDescent="0.2">
      <c r="A12" s="53" t="s">
        <v>41</v>
      </c>
      <c r="B12" s="11">
        <f>[8]Julho!$G$5</f>
        <v>74</v>
      </c>
      <c r="C12" s="11">
        <f>[8]Julho!$G$6</f>
        <v>58</v>
      </c>
      <c r="D12" s="11">
        <f>[8]Julho!$G$7</f>
        <v>70</v>
      </c>
      <c r="E12" s="11">
        <f>[8]Julho!$G$8</f>
        <v>95</v>
      </c>
      <c r="F12" s="11">
        <f>[8]Julho!$G$9</f>
        <v>33</v>
      </c>
      <c r="G12" s="11">
        <f>[8]Julho!$G$10</f>
        <v>20</v>
      </c>
      <c r="H12" s="11">
        <f>[8]Julho!$G$11</f>
        <v>24</v>
      </c>
      <c r="I12" s="11">
        <f>[8]Julho!$G$12</f>
        <v>26</v>
      </c>
      <c r="J12" s="11">
        <f>[8]Julho!$G$13</f>
        <v>26</v>
      </c>
      <c r="K12" s="11">
        <f>[8]Julho!$G$14</f>
        <v>27</v>
      </c>
      <c r="L12" s="11">
        <f>[8]Julho!$G$15</f>
        <v>27</v>
      </c>
      <c r="M12" s="11">
        <f>[8]Julho!$G$16</f>
        <v>28</v>
      </c>
      <c r="N12" s="11">
        <f>[8]Julho!$G$17</f>
        <v>32</v>
      </c>
      <c r="O12" s="11">
        <f>[8]Julho!$G$18</f>
        <v>28</v>
      </c>
      <c r="P12" s="11">
        <f>[8]Julho!$G$19</f>
        <v>63</v>
      </c>
      <c r="Q12" s="11">
        <f>[8]Julho!$G$20</f>
        <v>30</v>
      </c>
      <c r="R12" s="11">
        <f>[8]Julho!$G$21</f>
        <v>42</v>
      </c>
      <c r="S12" s="11">
        <f>[8]Julho!$G$22</f>
        <v>45</v>
      </c>
      <c r="T12" s="11">
        <f>[8]Julho!$G$23</f>
        <v>67</v>
      </c>
      <c r="U12" s="11">
        <f>[8]Julho!$G$24</f>
        <v>37</v>
      </c>
      <c r="V12" s="11">
        <f>[8]Julho!$G$25</f>
        <v>33</v>
      </c>
      <c r="W12" s="11">
        <f>[8]Julho!$G$26</f>
        <v>36</v>
      </c>
      <c r="X12" s="11">
        <f>[8]Julho!$G$27</f>
        <v>34</v>
      </c>
      <c r="Y12" s="11">
        <f>[8]Julho!$G$28</f>
        <v>71</v>
      </c>
      <c r="Z12" s="11">
        <f>[8]Julho!$G$29</f>
        <v>72</v>
      </c>
      <c r="AA12" s="11">
        <f>[8]Julho!$G$30</f>
        <v>61</v>
      </c>
      <c r="AB12" s="11">
        <f>[8]Julho!$G$31</f>
        <v>50</v>
      </c>
      <c r="AC12" s="11">
        <f>[8]Julho!$G$32</f>
        <v>44</v>
      </c>
      <c r="AD12" s="11">
        <f>[8]Julho!$G$33</f>
        <v>26</v>
      </c>
      <c r="AE12" s="11">
        <f>[8]Julho!$G$34</f>
        <v>33</v>
      </c>
      <c r="AF12" s="108">
        <f>[8]Julho!$G$35</f>
        <v>28</v>
      </c>
      <c r="AG12" s="129">
        <f t="shared" si="7"/>
        <v>20</v>
      </c>
      <c r="AH12" s="83">
        <f t="shared" si="8"/>
        <v>43.225806451612904</v>
      </c>
    </row>
    <row r="13" spans="1:34" x14ac:dyDescent="0.2">
      <c r="A13" s="53" t="s">
        <v>114</v>
      </c>
      <c r="B13" s="11" t="str">
        <f>[9]Julho!$G$5</f>
        <v>*</v>
      </c>
      <c r="C13" s="11" t="str">
        <f>[9]Julho!$G$6</f>
        <v>*</v>
      </c>
      <c r="D13" s="11" t="str">
        <f>[9]Julho!$G$7</f>
        <v>*</v>
      </c>
      <c r="E13" s="11" t="str">
        <f>[9]Julho!$G$8</f>
        <v>*</v>
      </c>
      <c r="F13" s="11" t="str">
        <f>[9]Julho!$G$9</f>
        <v>*</v>
      </c>
      <c r="G13" s="11" t="str">
        <f>[9]Julho!$G$10</f>
        <v>*</v>
      </c>
      <c r="H13" s="11" t="str">
        <f>[9]Julho!$G$11</f>
        <v>*</v>
      </c>
      <c r="I13" s="11" t="str">
        <f>[9]Julho!$G$12</f>
        <v>*</v>
      </c>
      <c r="J13" s="11" t="str">
        <f>[9]Julho!$G$13</f>
        <v>*</v>
      </c>
      <c r="K13" s="11" t="str">
        <f>[9]Julho!$G$14</f>
        <v>*</v>
      </c>
      <c r="L13" s="11" t="str">
        <f>[9]Julho!$G$15</f>
        <v>*</v>
      </c>
      <c r="M13" s="11" t="str">
        <f>[9]Julho!$G$16</f>
        <v>*</v>
      </c>
      <c r="N13" s="11" t="str">
        <f>[9]Julho!$G$17</f>
        <v>*</v>
      </c>
      <c r="O13" s="11" t="str">
        <f>[9]Julho!$G$18</f>
        <v>*</v>
      </c>
      <c r="P13" s="11" t="str">
        <f>[9]Julho!$G$19</f>
        <v>*</v>
      </c>
      <c r="Q13" s="11" t="str">
        <f>[9]Julho!$G$20</f>
        <v>*</v>
      </c>
      <c r="R13" s="11" t="str">
        <f>[9]Julho!$G$21</f>
        <v>*</v>
      </c>
      <c r="S13" s="11" t="str">
        <f>[9]Julho!$G$22</f>
        <v>*</v>
      </c>
      <c r="T13" s="11" t="str">
        <f>[9]Julho!$G$23</f>
        <v>*</v>
      </c>
      <c r="U13" s="11" t="str">
        <f>[9]Julho!$G$24</f>
        <v>*</v>
      </c>
      <c r="V13" s="11" t="str">
        <f>[9]Julho!$G$25</f>
        <v>*</v>
      </c>
      <c r="W13" s="11" t="str">
        <f>[9]Julho!$G$26</f>
        <v>*</v>
      </c>
      <c r="X13" s="11" t="str">
        <f>[9]Julho!$G$27</f>
        <v>*</v>
      </c>
      <c r="Y13" s="11" t="str">
        <f>[9]Julho!$G$28</f>
        <v>*</v>
      </c>
      <c r="Z13" s="11" t="str">
        <f>[9]Julho!$G$29</f>
        <v>*</v>
      </c>
      <c r="AA13" s="11" t="str">
        <f>[9]Julho!$G$30</f>
        <v>*</v>
      </c>
      <c r="AB13" s="11" t="str">
        <f>[9]Julho!$G$31</f>
        <v>*</v>
      </c>
      <c r="AC13" s="11" t="str">
        <f>[9]Julho!$G$32</f>
        <v>*</v>
      </c>
      <c r="AD13" s="11" t="str">
        <f>[9]Julho!$G$33</f>
        <v>*</v>
      </c>
      <c r="AE13" s="11" t="str">
        <f>[9]Julho!$G$34</f>
        <v>*</v>
      </c>
      <c r="AF13" s="108" t="str">
        <f>[9]Julho!$G$35</f>
        <v>*</v>
      </c>
      <c r="AG13" s="130" t="s">
        <v>224</v>
      </c>
      <c r="AH13" s="92" t="s">
        <v>224</v>
      </c>
    </row>
    <row r="14" spans="1:34" x14ac:dyDescent="0.2">
      <c r="A14" s="53" t="s">
        <v>118</v>
      </c>
      <c r="B14" s="11">
        <f>[10]Julho!$G$5</f>
        <v>29</v>
      </c>
      <c r="C14" s="11">
        <f>[10]Julho!$G$6</f>
        <v>32</v>
      </c>
      <c r="D14" s="11">
        <f>[10]Julho!$G$7</f>
        <v>28</v>
      </c>
      <c r="E14" s="11">
        <f>[10]Julho!$G$8</f>
        <v>79</v>
      </c>
      <c r="F14" s="11">
        <f>[10]Julho!$G$9</f>
        <v>37</v>
      </c>
      <c r="G14" s="11">
        <f>[10]Julho!$G$10</f>
        <v>23</v>
      </c>
      <c r="H14" s="11">
        <f>[10]Julho!$G$11</f>
        <v>29</v>
      </c>
      <c r="I14" s="11">
        <f>[10]Julho!$G$12</f>
        <v>32</v>
      </c>
      <c r="J14" s="11">
        <f>[10]Julho!$G$13</f>
        <v>39</v>
      </c>
      <c r="K14" s="11">
        <f>[10]Julho!$G$14</f>
        <v>33</v>
      </c>
      <c r="L14" s="11">
        <f>[10]Julho!$G$15</f>
        <v>28</v>
      </c>
      <c r="M14" s="11">
        <f>[10]Julho!$G$16</f>
        <v>28</v>
      </c>
      <c r="N14" s="11">
        <f>[10]Julho!$G$17</f>
        <v>27</v>
      </c>
      <c r="O14" s="11">
        <f>[10]Julho!$G$18</f>
        <v>29</v>
      </c>
      <c r="P14" s="11">
        <f>[10]Julho!$G$19</f>
        <v>31</v>
      </c>
      <c r="Q14" s="11">
        <f>[10]Julho!$G$20</f>
        <v>52</v>
      </c>
      <c r="R14" s="11">
        <f>[10]Julho!$G$21</f>
        <v>36</v>
      </c>
      <c r="S14" s="11">
        <f>[10]Julho!$G$22</f>
        <v>44</v>
      </c>
      <c r="T14" s="11">
        <f>[10]Julho!$G$23</f>
        <v>43</v>
      </c>
      <c r="U14" s="11">
        <f>[10]Julho!$G$24</f>
        <v>33</v>
      </c>
      <c r="V14" s="11">
        <f>[10]Julho!$G$25</f>
        <v>35</v>
      </c>
      <c r="W14" s="11">
        <f>[10]Julho!$G$26</f>
        <v>38</v>
      </c>
      <c r="X14" s="11">
        <f>[10]Julho!$G$27</f>
        <v>33</v>
      </c>
      <c r="Y14" s="11">
        <f>[10]Julho!$G$28</f>
        <v>31</v>
      </c>
      <c r="Z14" s="11">
        <f>[10]Julho!$G$29</f>
        <v>42</v>
      </c>
      <c r="AA14" s="11">
        <f>[10]Julho!$G$30</f>
        <v>45</v>
      </c>
      <c r="AB14" s="11">
        <f>[10]Julho!$G$31</f>
        <v>42</v>
      </c>
      <c r="AC14" s="11">
        <f>[10]Julho!$G$32</f>
        <v>28</v>
      </c>
      <c r="AD14" s="11">
        <f>[10]Julho!$G$33</f>
        <v>29</v>
      </c>
      <c r="AE14" s="11">
        <f>[10]Julho!$G$34</f>
        <v>44</v>
      </c>
      <c r="AF14" s="108" t="str">
        <f>[10]Julho!$G$35</f>
        <v>*</v>
      </c>
      <c r="AG14" s="129">
        <f t="shared" ref="AG14:AG15" si="9">MIN(B14:AF14)</f>
        <v>23</v>
      </c>
      <c r="AH14" s="83">
        <f t="shared" ref="AH14:AH15" si="10">AVERAGE(B14:AF14)</f>
        <v>35.966666666666669</v>
      </c>
    </row>
    <row r="15" spans="1:34" x14ac:dyDescent="0.2">
      <c r="A15" s="53" t="s">
        <v>121</v>
      </c>
      <c r="B15" s="11">
        <f>[11]Julho!$G$5</f>
        <v>64</v>
      </c>
      <c r="C15" s="11">
        <f>[11]Julho!$G$6</f>
        <v>66</v>
      </c>
      <c r="D15" s="11">
        <f>[11]Julho!$G$7</f>
        <v>70</v>
      </c>
      <c r="E15" s="11">
        <f>[11]Julho!$G$8</f>
        <v>84</v>
      </c>
      <c r="F15" s="11">
        <f>[11]Julho!$G$9</f>
        <v>33</v>
      </c>
      <c r="G15" s="11">
        <f>[11]Julho!$G$10</f>
        <v>22</v>
      </c>
      <c r="H15" s="11">
        <f>[11]Julho!$G$11</f>
        <v>26</v>
      </c>
      <c r="I15" s="11">
        <f>[11]Julho!$G$12</f>
        <v>32</v>
      </c>
      <c r="J15" s="11">
        <f>[11]Julho!$G$13</f>
        <v>26</v>
      </c>
      <c r="K15" s="11">
        <f>[11]Julho!$G$14</f>
        <v>27</v>
      </c>
      <c r="L15" s="11">
        <f>[11]Julho!$G$15</f>
        <v>25</v>
      </c>
      <c r="M15" s="11">
        <f>[11]Julho!$G$16</f>
        <v>27</v>
      </c>
      <c r="N15" s="11">
        <f>[11]Julho!$G$17</f>
        <v>26</v>
      </c>
      <c r="O15" s="11">
        <f>[11]Julho!$G$18</f>
        <v>25</v>
      </c>
      <c r="P15" s="11">
        <f>[11]Julho!$G$19</f>
        <v>78</v>
      </c>
      <c r="Q15" s="11">
        <f>[11]Julho!$G$20</f>
        <v>30</v>
      </c>
      <c r="R15" s="11">
        <f>[11]Julho!$G$21</f>
        <v>41</v>
      </c>
      <c r="S15" s="11">
        <f>[11]Julho!$G$22</f>
        <v>48</v>
      </c>
      <c r="T15" s="11">
        <f>[11]Julho!$G$23</f>
        <v>49</v>
      </c>
      <c r="U15" s="11">
        <f>[11]Julho!$G$24</f>
        <v>37</v>
      </c>
      <c r="V15" s="11">
        <f>[11]Julho!$G$25</f>
        <v>33</v>
      </c>
      <c r="W15" s="11">
        <f>[11]Julho!$G$26</f>
        <v>37</v>
      </c>
      <c r="X15" s="11">
        <f>[11]Julho!$G$27</f>
        <v>30</v>
      </c>
      <c r="Y15" s="11">
        <f>[11]Julho!$G$28</f>
        <v>63</v>
      </c>
      <c r="Z15" s="11">
        <f>[11]Julho!$G$29</f>
        <v>52</v>
      </c>
      <c r="AA15" s="11">
        <f>[11]Julho!$G$30</f>
        <v>71</v>
      </c>
      <c r="AB15" s="11">
        <f>[11]Julho!$G$31</f>
        <v>42</v>
      </c>
      <c r="AC15" s="11">
        <f>[11]Julho!$G$32</f>
        <v>39</v>
      </c>
      <c r="AD15" s="11">
        <f>[11]Julho!$G$33</f>
        <v>30</v>
      </c>
      <c r="AE15" s="11">
        <f>[11]Julho!$G$34</f>
        <v>30</v>
      </c>
      <c r="AF15" s="108">
        <f>[11]Julho!$G$35</f>
        <v>30</v>
      </c>
      <c r="AG15" s="129">
        <f t="shared" si="9"/>
        <v>22</v>
      </c>
      <c r="AH15" s="83">
        <f t="shared" si="10"/>
        <v>41.70967741935484</v>
      </c>
    </row>
    <row r="16" spans="1:34" x14ac:dyDescent="0.2">
      <c r="A16" s="53" t="s">
        <v>168</v>
      </c>
      <c r="B16" s="11" t="str">
        <f>[12]Julho!$G$5</f>
        <v>*</v>
      </c>
      <c r="C16" s="11" t="str">
        <f>[12]Julho!$G$6</f>
        <v>*</v>
      </c>
      <c r="D16" s="11" t="str">
        <f>[12]Julho!$G$7</f>
        <v>*</v>
      </c>
      <c r="E16" s="11" t="str">
        <f>[12]Julho!$G$8</f>
        <v>*</v>
      </c>
      <c r="F16" s="11" t="str">
        <f>[12]Julho!$G$9</f>
        <v>*</v>
      </c>
      <c r="G16" s="11" t="str">
        <f>[12]Julho!$G$10</f>
        <v>*</v>
      </c>
      <c r="H16" s="11" t="str">
        <f>[12]Julho!$G$11</f>
        <v>*</v>
      </c>
      <c r="I16" s="11" t="str">
        <f>[12]Julho!$G$12</f>
        <v>*</v>
      </c>
      <c r="J16" s="11" t="str">
        <f>[12]Julho!$G$13</f>
        <v>*</v>
      </c>
      <c r="K16" s="11" t="str">
        <f>[12]Julho!$G$14</f>
        <v>*</v>
      </c>
      <c r="L16" s="11" t="str">
        <f>[12]Julho!$G$15</f>
        <v>*</v>
      </c>
      <c r="M16" s="11" t="str">
        <f>[12]Julho!$G$16</f>
        <v>*</v>
      </c>
      <c r="N16" s="11" t="str">
        <f>[12]Julho!$G$17</f>
        <v>*</v>
      </c>
      <c r="O16" s="11" t="str">
        <f>[12]Julho!$G$18</f>
        <v>*</v>
      </c>
      <c r="P16" s="11" t="str">
        <f>[12]Julho!$G$19</f>
        <v>*</v>
      </c>
      <c r="Q16" s="11" t="str">
        <f>[12]Julho!$G$20</f>
        <v>*</v>
      </c>
      <c r="R16" s="11" t="str">
        <f>[12]Julho!$G$21</f>
        <v>*</v>
      </c>
      <c r="S16" s="11" t="str">
        <f>[12]Julho!$G$22</f>
        <v>*</v>
      </c>
      <c r="T16" s="11" t="str">
        <f>[12]Julho!$G$23</f>
        <v>*</v>
      </c>
      <c r="U16" s="11" t="str">
        <f>[12]Julho!$G$24</f>
        <v>*</v>
      </c>
      <c r="V16" s="11" t="str">
        <f>[12]Julho!$G$25</f>
        <v>*</v>
      </c>
      <c r="W16" s="11" t="str">
        <f>[12]Julho!$G$26</f>
        <v>*</v>
      </c>
      <c r="X16" s="11" t="str">
        <f>[12]Julho!$G$27</f>
        <v>*</v>
      </c>
      <c r="Y16" s="11" t="str">
        <f>[12]Julho!$G$28</f>
        <v>*</v>
      </c>
      <c r="Z16" s="11" t="str">
        <f>[12]Julho!$G$29</f>
        <v>*</v>
      </c>
      <c r="AA16" s="11" t="str">
        <f>[12]Julho!$G$30</f>
        <v>*</v>
      </c>
      <c r="AB16" s="11" t="str">
        <f>[12]Julho!$G$31</f>
        <v>*</v>
      </c>
      <c r="AC16" s="11" t="str">
        <f>[12]Julho!$G$32</f>
        <v>*</v>
      </c>
      <c r="AD16" s="11" t="str">
        <f>[12]Julho!$G$33</f>
        <v>*</v>
      </c>
      <c r="AE16" s="11" t="str">
        <f>[12]Julho!$G$34</f>
        <v>*</v>
      </c>
      <c r="AF16" s="108" t="str">
        <f>[12]Julho!$G$35</f>
        <v>*</v>
      </c>
      <c r="AG16" s="129" t="s">
        <v>224</v>
      </c>
      <c r="AH16" s="83" t="s">
        <v>224</v>
      </c>
    </row>
    <row r="17" spans="1:39" x14ac:dyDescent="0.2">
      <c r="A17" s="53" t="s">
        <v>2</v>
      </c>
      <c r="B17" s="11">
        <f>[13]Julho!$G$5</f>
        <v>34</v>
      </c>
      <c r="C17" s="11">
        <f>[13]Julho!$G$6</f>
        <v>36</v>
      </c>
      <c r="D17" s="11">
        <f>[13]Julho!$G$7</f>
        <v>43</v>
      </c>
      <c r="E17" s="11">
        <f>[13]Julho!$G$8</f>
        <v>95</v>
      </c>
      <c r="F17" s="11">
        <f>[13]Julho!$G$9</f>
        <v>35</v>
      </c>
      <c r="G17" s="11">
        <f>[13]Julho!$G$10</f>
        <v>18</v>
      </c>
      <c r="H17" s="11">
        <f>[13]Julho!$G$11</f>
        <v>20</v>
      </c>
      <c r="I17" s="11">
        <f>[13]Julho!$G$12</f>
        <v>20</v>
      </c>
      <c r="J17" s="11">
        <f>[13]Julho!$G$13</f>
        <v>22</v>
      </c>
      <c r="K17" s="11">
        <f>[13]Julho!$G$14</f>
        <v>25</v>
      </c>
      <c r="L17" s="11">
        <f>[13]Julho!$G$15</f>
        <v>23</v>
      </c>
      <c r="M17" s="11">
        <f>[13]Julho!$G$16</f>
        <v>22</v>
      </c>
      <c r="N17" s="11">
        <f>[13]Julho!$G$17</f>
        <v>24</v>
      </c>
      <c r="O17" s="11">
        <f>[13]Julho!$G$18</f>
        <v>22</v>
      </c>
      <c r="P17" s="11">
        <f>[13]Julho!$G$19</f>
        <v>29</v>
      </c>
      <c r="Q17" s="11">
        <f>[13]Julho!$G$20</f>
        <v>70</v>
      </c>
      <c r="R17" s="11">
        <f>[13]Julho!$G$21</f>
        <v>48</v>
      </c>
      <c r="S17" s="11">
        <f>[13]Julho!$G$22</f>
        <v>35</v>
      </c>
      <c r="T17" s="11">
        <f>[13]Julho!$G$23</f>
        <v>26</v>
      </c>
      <c r="U17" s="11">
        <f>[13]Julho!$G$24</f>
        <v>29</v>
      </c>
      <c r="V17" s="11">
        <f>[13]Julho!$G$25</f>
        <v>30</v>
      </c>
      <c r="W17" s="11">
        <f>[13]Julho!$G$26</f>
        <v>33</v>
      </c>
      <c r="X17" s="11">
        <f>[13]Julho!$G$27</f>
        <v>23</v>
      </c>
      <c r="Y17" s="11">
        <f>[13]Julho!$G$28</f>
        <v>35</v>
      </c>
      <c r="Z17" s="11">
        <f>[13]Julho!$G$29</f>
        <v>58</v>
      </c>
      <c r="AA17" s="11">
        <f>[13]Julho!$G$30</f>
        <v>49</v>
      </c>
      <c r="AB17" s="11">
        <f>[13]Julho!$G$31</f>
        <v>42</v>
      </c>
      <c r="AC17" s="11">
        <f>[13]Julho!$G$32</f>
        <v>27</v>
      </c>
      <c r="AD17" s="11">
        <f>[13]Julho!$G$33</f>
        <v>24</v>
      </c>
      <c r="AE17" s="11">
        <f>[13]Julho!$G$34</f>
        <v>24</v>
      </c>
      <c r="AF17" s="108">
        <f>[13]Julho!$G$35</f>
        <v>24</v>
      </c>
      <c r="AG17" s="129">
        <f t="shared" ref="AG17:AG23" si="11">MIN(B17:AF17)</f>
        <v>18</v>
      </c>
      <c r="AH17" s="83">
        <f t="shared" ref="AH17:AH23" si="12">AVERAGE(B17:AF17)</f>
        <v>33.70967741935484</v>
      </c>
      <c r="AJ17" s="12" t="s">
        <v>47</v>
      </c>
    </row>
    <row r="18" spans="1:39" x14ac:dyDescent="0.2">
      <c r="A18" s="53" t="s">
        <v>3</v>
      </c>
      <c r="B18" s="11">
        <f>[14]Julho!$G$5</f>
        <v>27</v>
      </c>
      <c r="C18" s="11">
        <f>[14]Julho!$G$6</f>
        <v>22</v>
      </c>
      <c r="D18" s="11">
        <f>[14]Julho!$G$7</f>
        <v>28</v>
      </c>
      <c r="E18" s="11">
        <f>[14]Julho!$G$8</f>
        <v>49</v>
      </c>
      <c r="F18" s="11">
        <f>[14]Julho!$G$9</f>
        <v>65</v>
      </c>
      <c r="G18" s="11">
        <f>[14]Julho!$G$10</f>
        <v>20</v>
      </c>
      <c r="H18" s="11">
        <f>[14]Julho!$G$11</f>
        <v>19</v>
      </c>
      <c r="I18" s="11">
        <f>[14]Julho!$G$12</f>
        <v>26</v>
      </c>
      <c r="J18" s="11">
        <f>[14]Julho!$G$13</f>
        <v>23</v>
      </c>
      <c r="K18" s="11">
        <f>[14]Julho!$G$14</f>
        <v>22</v>
      </c>
      <c r="L18" s="11">
        <f>[14]Julho!$G$15</f>
        <v>20</v>
      </c>
      <c r="M18" s="11">
        <f>[14]Julho!$G$16</f>
        <v>20</v>
      </c>
      <c r="N18" s="11">
        <f>[14]Julho!$G$17</f>
        <v>22</v>
      </c>
      <c r="O18" s="11">
        <f>[14]Julho!$G$18</f>
        <v>20</v>
      </c>
      <c r="P18" s="11">
        <f>[14]Julho!$G$19</f>
        <v>22</v>
      </c>
      <c r="Q18" s="11">
        <f>[14]Julho!$G$20</f>
        <v>32</v>
      </c>
      <c r="R18" s="11">
        <f>[14]Julho!$G$21</f>
        <v>38</v>
      </c>
      <c r="S18" s="11">
        <f>[14]Julho!$G$22</f>
        <v>25</v>
      </c>
      <c r="T18" s="11">
        <f>[14]Julho!$G$23</f>
        <v>30</v>
      </c>
      <c r="U18" s="11">
        <f>[14]Julho!$G$24</f>
        <v>27</v>
      </c>
      <c r="V18" s="11">
        <f>[14]Julho!$G$25</f>
        <v>24</v>
      </c>
      <c r="W18" s="11">
        <f>[14]Julho!$G$26</f>
        <v>29</v>
      </c>
      <c r="X18" s="11">
        <f>[14]Julho!$G$27</f>
        <v>26</v>
      </c>
      <c r="Y18" s="11">
        <f>[14]Julho!$G$28</f>
        <v>24</v>
      </c>
      <c r="Z18" s="11">
        <f>[14]Julho!$G$29</f>
        <v>27</v>
      </c>
      <c r="AA18" s="11">
        <f>[14]Julho!$G$30</f>
        <v>24</v>
      </c>
      <c r="AB18" s="11">
        <f>[14]Julho!$G$31</f>
        <v>23</v>
      </c>
      <c r="AC18" s="11">
        <f>[14]Julho!$G$32</f>
        <v>21</v>
      </c>
      <c r="AD18" s="11">
        <f>[14]Julho!$G$33</f>
        <v>22</v>
      </c>
      <c r="AE18" s="11">
        <f>[14]Julho!$G$34</f>
        <v>18</v>
      </c>
      <c r="AF18" s="108">
        <f>[14]Julho!$G$35</f>
        <v>21</v>
      </c>
      <c r="AG18" s="129">
        <f t="shared" si="11"/>
        <v>18</v>
      </c>
      <c r="AH18" s="83">
        <f>AVERAGE(B18:AF18)</f>
        <v>26.322580645161292</v>
      </c>
      <c r="AI18" s="12" t="s">
        <v>47</v>
      </c>
      <c r="AJ18" s="12" t="s">
        <v>47</v>
      </c>
    </row>
    <row r="19" spans="1:39" x14ac:dyDescent="0.2">
      <c r="A19" s="53" t="s">
        <v>4</v>
      </c>
      <c r="B19" s="11">
        <f>[15]Julho!$G$5</f>
        <v>26</v>
      </c>
      <c r="C19" s="11">
        <f>[15]Julho!$G$6</f>
        <v>22</v>
      </c>
      <c r="D19" s="11">
        <f>[15]Julho!$G$7</f>
        <v>32</v>
      </c>
      <c r="E19" s="11">
        <f>[15]Julho!$G$8</f>
        <v>47</v>
      </c>
      <c r="F19" s="11">
        <f>[15]Julho!$G$9</f>
        <v>64</v>
      </c>
      <c r="G19" s="11">
        <f>[15]Julho!$G$10</f>
        <v>22</v>
      </c>
      <c r="H19" s="11">
        <f>[15]Julho!$G$11</f>
        <v>18</v>
      </c>
      <c r="I19" s="11">
        <f>[15]Julho!$G$12</f>
        <v>20</v>
      </c>
      <c r="J19" s="11">
        <f>[15]Julho!$G$13</f>
        <v>14</v>
      </c>
      <c r="K19" s="11">
        <f>[15]Julho!$G$14</f>
        <v>21</v>
      </c>
      <c r="L19" s="11">
        <f>[15]Julho!$G$15</f>
        <v>20</v>
      </c>
      <c r="M19" s="11">
        <f>[15]Julho!$G$16</f>
        <v>21</v>
      </c>
      <c r="N19" s="11">
        <f>[15]Julho!$G$17</f>
        <v>24</v>
      </c>
      <c r="O19" s="11">
        <f>[15]Julho!$G$18</f>
        <v>22</v>
      </c>
      <c r="P19" s="11">
        <f>[15]Julho!$G$19</f>
        <v>21</v>
      </c>
      <c r="Q19" s="11">
        <f>[15]Julho!$G$20</f>
        <v>48</v>
      </c>
      <c r="R19" s="11">
        <f>[15]Julho!$G$21</f>
        <v>42</v>
      </c>
      <c r="S19" s="11">
        <f>[15]Julho!$G$22</f>
        <v>23</v>
      </c>
      <c r="T19" s="11">
        <f>[15]Julho!$G$23</f>
        <v>22</v>
      </c>
      <c r="U19" s="11">
        <f>[15]Julho!$G$24</f>
        <v>31</v>
      </c>
      <c r="V19" s="11">
        <f>[15]Julho!$G$25</f>
        <v>27</v>
      </c>
      <c r="W19" s="11">
        <f>[15]Julho!$G$26</f>
        <v>30</v>
      </c>
      <c r="X19" s="11">
        <f>[15]Julho!$G$27</f>
        <v>28</v>
      </c>
      <c r="Y19" s="11">
        <f>[15]Julho!$G$28</f>
        <v>22</v>
      </c>
      <c r="Z19" s="11">
        <f>[15]Julho!$G$29</f>
        <v>25</v>
      </c>
      <c r="AA19" s="11">
        <f>[15]Julho!$G$30</f>
        <v>25</v>
      </c>
      <c r="AB19" s="11">
        <f>[15]Julho!$G$31</f>
        <v>27</v>
      </c>
      <c r="AC19" s="11">
        <f>[15]Julho!$G$32</f>
        <v>23</v>
      </c>
      <c r="AD19" s="11">
        <f>[15]Julho!$G$33</f>
        <v>22</v>
      </c>
      <c r="AE19" s="11">
        <f>[15]Julho!$G$34</f>
        <v>20</v>
      </c>
      <c r="AF19" s="108">
        <f>[15]Julho!$G$35</f>
        <v>22</v>
      </c>
      <c r="AG19" s="129">
        <f t="shared" si="11"/>
        <v>14</v>
      </c>
      <c r="AH19" s="83">
        <f t="shared" si="12"/>
        <v>26.806451612903224</v>
      </c>
      <c r="AL19" t="s">
        <v>47</v>
      </c>
    </row>
    <row r="20" spans="1:39" x14ac:dyDescent="0.2">
      <c r="A20" s="53" t="s">
        <v>5</v>
      </c>
      <c r="B20" s="11">
        <f>[16]Julho!$G$5</f>
        <v>57</v>
      </c>
      <c r="C20" s="11">
        <f>[16]Julho!$G$6</f>
        <v>68</v>
      </c>
      <c r="D20" s="11">
        <f>[16]Julho!$G$7</f>
        <v>78</v>
      </c>
      <c r="E20" s="11">
        <f>[16]Julho!$G$8</f>
        <v>78</v>
      </c>
      <c r="F20" s="11">
        <f>[16]Julho!$G$9</f>
        <v>50</v>
      </c>
      <c r="G20" s="11">
        <f>[16]Julho!$G$10</f>
        <v>27</v>
      </c>
      <c r="H20" s="11">
        <f>[16]Julho!$G$11</f>
        <v>29</v>
      </c>
      <c r="I20" s="11">
        <f>[16]Julho!$G$12</f>
        <v>35</v>
      </c>
      <c r="J20" s="11">
        <f>[16]Julho!$G$13</f>
        <v>33</v>
      </c>
      <c r="K20" s="11">
        <f>[16]Julho!$G$14</f>
        <v>36</v>
      </c>
      <c r="L20" s="11">
        <f>[16]Julho!$G$15</f>
        <v>37</v>
      </c>
      <c r="M20" s="11">
        <f>[16]Julho!$G$16</f>
        <v>36</v>
      </c>
      <c r="N20" s="11">
        <f>[16]Julho!$G$17</f>
        <v>32</v>
      </c>
      <c r="O20" s="11">
        <f>[16]Julho!$G$18</f>
        <v>39</v>
      </c>
      <c r="P20" s="11">
        <f>[16]Julho!$G$19</f>
        <v>44</v>
      </c>
      <c r="Q20" s="11">
        <f>[16]Julho!$G$20</f>
        <v>69</v>
      </c>
      <c r="R20" s="11">
        <f>[16]Julho!$G$21</f>
        <v>47</v>
      </c>
      <c r="S20" s="11">
        <f>[16]Julho!$G$22</f>
        <v>53</v>
      </c>
      <c r="T20" s="11">
        <f>[16]Julho!$G$23</f>
        <v>39</v>
      </c>
      <c r="U20" s="11">
        <f>[16]Julho!$G$24</f>
        <v>45</v>
      </c>
      <c r="V20" s="11">
        <f>[16]Julho!$G$25</f>
        <v>40</v>
      </c>
      <c r="W20" s="11">
        <f>[16]Julho!$G$26</f>
        <v>42</v>
      </c>
      <c r="X20" s="11">
        <f>[16]Julho!$G$27</f>
        <v>37</v>
      </c>
      <c r="Y20" s="11">
        <f>[16]Julho!$G$28</f>
        <v>43</v>
      </c>
      <c r="Z20" s="11">
        <f>[16]Julho!$G$29</f>
        <v>45</v>
      </c>
      <c r="AA20" s="11">
        <f>[16]Julho!$G$30</f>
        <v>47</v>
      </c>
      <c r="AB20" s="11">
        <f>[16]Julho!$G$31</f>
        <v>40</v>
      </c>
      <c r="AC20" s="11">
        <f>[16]Julho!$G$32</f>
        <v>43</v>
      </c>
      <c r="AD20" s="11">
        <f>[16]Julho!$G$33</f>
        <v>31</v>
      </c>
      <c r="AE20" s="11">
        <f>[16]Julho!$G$34</f>
        <v>32</v>
      </c>
      <c r="AF20" s="108">
        <f>[16]Julho!$G$35</f>
        <v>31</v>
      </c>
      <c r="AG20" s="129">
        <f t="shared" si="11"/>
        <v>27</v>
      </c>
      <c r="AH20" s="83">
        <f t="shared" si="12"/>
        <v>43.967741935483872</v>
      </c>
      <c r="AI20" s="12" t="s">
        <v>47</v>
      </c>
    </row>
    <row r="21" spans="1:39" x14ac:dyDescent="0.2">
      <c r="A21" s="53" t="s">
        <v>43</v>
      </c>
      <c r="B21" s="11">
        <f>[17]Julho!$G$5</f>
        <v>26</v>
      </c>
      <c r="C21" s="11">
        <f>[17]Julho!$G$6</f>
        <v>23</v>
      </c>
      <c r="D21" s="11">
        <f>[17]Julho!$G$7</f>
        <v>34</v>
      </c>
      <c r="E21" s="11">
        <f>[17]Julho!$G$8</f>
        <v>44</v>
      </c>
      <c r="F21" s="11">
        <f>[17]Julho!$G$9</f>
        <v>61</v>
      </c>
      <c r="G21" s="11">
        <f>[17]Julho!$G$10</f>
        <v>18</v>
      </c>
      <c r="H21" s="11">
        <f>[17]Julho!$G$11</f>
        <v>14</v>
      </c>
      <c r="I21" s="11">
        <f>[17]Julho!$G$12</f>
        <v>15</v>
      </c>
      <c r="J21" s="11">
        <f>[17]Julho!$G$13</f>
        <v>14</v>
      </c>
      <c r="K21" s="11">
        <f>[17]Julho!$G$14</f>
        <v>19</v>
      </c>
      <c r="L21" s="11">
        <f>[17]Julho!$G$15</f>
        <v>18</v>
      </c>
      <c r="M21" s="11">
        <f>[17]Julho!$G$16</f>
        <v>19</v>
      </c>
      <c r="N21" s="11">
        <f>[17]Julho!$G$17</f>
        <v>19</v>
      </c>
      <c r="O21" s="11">
        <f>[17]Julho!$G$18</f>
        <v>17</v>
      </c>
      <c r="P21" s="11">
        <f>[17]Julho!$G$19</f>
        <v>21</v>
      </c>
      <c r="Q21" s="11">
        <f>[17]Julho!$G$20</f>
        <v>35</v>
      </c>
      <c r="R21" s="11">
        <f>[17]Julho!$G$21</f>
        <v>35</v>
      </c>
      <c r="S21" s="11">
        <f>[17]Julho!$G$22</f>
        <v>19</v>
      </c>
      <c r="T21" s="11">
        <f>[17]Julho!$G$23</f>
        <v>19</v>
      </c>
      <c r="U21" s="11">
        <f>[17]Julho!$G$24</f>
        <v>27</v>
      </c>
      <c r="V21" s="11">
        <f>[17]Julho!$G$25</f>
        <v>26</v>
      </c>
      <c r="W21" s="11">
        <f>[17]Julho!$G$26</f>
        <v>25</v>
      </c>
      <c r="X21" s="11">
        <f>[17]Julho!$G$27</f>
        <v>24</v>
      </c>
      <c r="Y21" s="11">
        <f>[17]Julho!$G$28</f>
        <v>22</v>
      </c>
      <c r="Z21" s="11">
        <f>[17]Julho!$G$29</f>
        <v>24</v>
      </c>
      <c r="AA21" s="11">
        <f>[17]Julho!$G$30</f>
        <v>26</v>
      </c>
      <c r="AB21" s="11">
        <f>[17]Julho!$G$31</f>
        <v>24</v>
      </c>
      <c r="AC21" s="11">
        <f>[17]Julho!$G$32</f>
        <v>22</v>
      </c>
      <c r="AD21" s="11">
        <f>[17]Julho!$G$33</f>
        <v>20</v>
      </c>
      <c r="AE21" s="11">
        <f>[17]Julho!$G$34</f>
        <v>20</v>
      </c>
      <c r="AF21" s="108">
        <f>[17]Julho!$G$35</f>
        <v>19</v>
      </c>
      <c r="AG21" s="129">
        <f>MIN(B21:AF21)</f>
        <v>14</v>
      </c>
      <c r="AH21" s="83">
        <f>AVERAGE(B21:AF21)</f>
        <v>24.161290322580644</v>
      </c>
      <c r="AJ21" t="s">
        <v>47</v>
      </c>
      <c r="AL21" t="s">
        <v>47</v>
      </c>
    </row>
    <row r="22" spans="1:39" x14ac:dyDescent="0.2">
      <c r="A22" s="53" t="s">
        <v>6</v>
      </c>
      <c r="B22" s="11">
        <f>[18]Julho!$G$5</f>
        <v>31</v>
      </c>
      <c r="C22" s="11">
        <f>[18]Julho!$G$6</f>
        <v>39</v>
      </c>
      <c r="D22" s="11">
        <f>[18]Julho!$G$7</f>
        <v>39</v>
      </c>
      <c r="E22" s="11">
        <f>[18]Julho!$G$8</f>
        <v>50</v>
      </c>
      <c r="F22" s="11">
        <f>[18]Julho!$G$9</f>
        <v>68</v>
      </c>
      <c r="G22" s="11">
        <f>[18]Julho!$G$10</f>
        <v>23</v>
      </c>
      <c r="H22" s="11">
        <f>[18]Julho!$G$11</f>
        <v>23</v>
      </c>
      <c r="I22" s="11">
        <f>[18]Julho!$G$12</f>
        <v>18</v>
      </c>
      <c r="J22" s="11">
        <f>[18]Julho!$G$13</f>
        <v>23</v>
      </c>
      <c r="K22" s="11">
        <f>[18]Julho!$G$14</f>
        <v>21</v>
      </c>
      <c r="L22" s="11">
        <f>[18]Julho!$G$15</f>
        <v>23</v>
      </c>
      <c r="M22" s="11">
        <f>[18]Julho!$G$16</f>
        <v>22</v>
      </c>
      <c r="N22" s="11">
        <f>[18]Julho!$G$17</f>
        <v>22</v>
      </c>
      <c r="O22" s="11">
        <f>[18]Julho!$G$18</f>
        <v>25</v>
      </c>
      <c r="P22" s="11">
        <f>[18]Julho!$G$19</f>
        <v>25</v>
      </c>
      <c r="Q22" s="11">
        <f>[18]Julho!$G$20</f>
        <v>36</v>
      </c>
      <c r="R22" s="11">
        <f>[18]Julho!$G$21</f>
        <v>36</v>
      </c>
      <c r="S22" s="11">
        <f>[18]Julho!$G$22</f>
        <v>27</v>
      </c>
      <c r="T22" s="11">
        <f>[18]Julho!$G$23</f>
        <v>22</v>
      </c>
      <c r="U22" s="11">
        <f>[18]Julho!$G$24</f>
        <v>27</v>
      </c>
      <c r="V22" s="11">
        <f>[18]Julho!$G$25</f>
        <v>27</v>
      </c>
      <c r="W22" s="11">
        <f>[18]Julho!$G$26</f>
        <v>27</v>
      </c>
      <c r="X22" s="11">
        <f>[18]Julho!$G$27</f>
        <v>21</v>
      </c>
      <c r="Y22" s="11">
        <f>[18]Julho!$G$28</f>
        <v>32</v>
      </c>
      <c r="Z22" s="11">
        <f>[18]Julho!$G$29</f>
        <v>64</v>
      </c>
      <c r="AA22" s="11">
        <f>[18]Julho!$G$30</f>
        <v>51</v>
      </c>
      <c r="AB22" s="11">
        <f>[18]Julho!$G$31</f>
        <v>36</v>
      </c>
      <c r="AC22" s="11">
        <f>[18]Julho!$G$32</f>
        <v>24</v>
      </c>
      <c r="AD22" s="11">
        <f>[18]Julho!$G$33</f>
        <v>23</v>
      </c>
      <c r="AE22" s="11">
        <f>[18]Julho!$G$34</f>
        <v>22</v>
      </c>
      <c r="AF22" s="108">
        <f>[18]Julho!$G$35</f>
        <v>19</v>
      </c>
      <c r="AG22" s="129">
        <f t="shared" si="11"/>
        <v>18</v>
      </c>
      <c r="AH22" s="83">
        <f t="shared" si="12"/>
        <v>30.516129032258064</v>
      </c>
      <c r="AK22" t="s">
        <v>47</v>
      </c>
      <c r="AL22" t="s">
        <v>47</v>
      </c>
    </row>
    <row r="23" spans="1:39" x14ac:dyDescent="0.2">
      <c r="A23" s="53" t="s">
        <v>7</v>
      </c>
      <c r="B23" s="11">
        <f>[19]Julho!$G$5</f>
        <v>38</v>
      </c>
      <c r="C23" s="11">
        <f>[19]Julho!$G$6</f>
        <v>70</v>
      </c>
      <c r="D23" s="11">
        <f>[19]Julho!$G$7</f>
        <v>60</v>
      </c>
      <c r="E23" s="11">
        <f>[19]Julho!$G$8</f>
        <v>95</v>
      </c>
      <c r="F23" s="11">
        <f>[19]Julho!$G$9</f>
        <v>33</v>
      </c>
      <c r="G23" s="11">
        <f>[19]Julho!$G$10</f>
        <v>24</v>
      </c>
      <c r="H23" s="11">
        <f>[19]Julho!$G$11</f>
        <v>28</v>
      </c>
      <c r="I23" s="11">
        <f>[19]Julho!$G$12</f>
        <v>31</v>
      </c>
      <c r="J23" s="11">
        <f>[19]Julho!$G$13</f>
        <v>22</v>
      </c>
      <c r="K23" s="11">
        <f>[19]Julho!$G$14</f>
        <v>27</v>
      </c>
      <c r="L23" s="11">
        <f>[19]Julho!$G$15</f>
        <v>25</v>
      </c>
      <c r="M23" s="11">
        <f>[19]Julho!$G$16</f>
        <v>26</v>
      </c>
      <c r="N23" s="11">
        <f>[19]Julho!$G$17</f>
        <v>24</v>
      </c>
      <c r="O23" s="11">
        <f>[19]Julho!$G$18</f>
        <v>23</v>
      </c>
      <c r="P23" s="11">
        <f>[19]Julho!$G$19</f>
        <v>33</v>
      </c>
      <c r="Q23" s="11">
        <f>[19]Julho!$G$20</f>
        <v>33</v>
      </c>
      <c r="R23" s="11">
        <f>[19]Julho!$G$21</f>
        <v>41</v>
      </c>
      <c r="S23" s="11">
        <f>[19]Julho!$G$22</f>
        <v>51</v>
      </c>
      <c r="T23" s="11">
        <f>[19]Julho!$G$23</f>
        <v>42</v>
      </c>
      <c r="U23" s="11">
        <f>[19]Julho!$G$24</f>
        <v>34</v>
      </c>
      <c r="V23" s="11">
        <f>[19]Julho!$G$25</f>
        <v>31</v>
      </c>
      <c r="W23" s="11">
        <f>[19]Julho!$G$26</f>
        <v>36</v>
      </c>
      <c r="X23" s="11">
        <f>[19]Julho!$G$27</f>
        <v>26</v>
      </c>
      <c r="Y23" s="11">
        <f>[19]Julho!$G$28</f>
        <v>38</v>
      </c>
      <c r="Z23" s="11">
        <f>[19]Julho!$G$29</f>
        <v>52</v>
      </c>
      <c r="AA23" s="11">
        <f>[19]Julho!$G$30</f>
        <v>68</v>
      </c>
      <c r="AB23" s="11">
        <f>[19]Julho!$G$31</f>
        <v>43</v>
      </c>
      <c r="AC23" s="11">
        <f>[19]Julho!$G$32</f>
        <v>39</v>
      </c>
      <c r="AD23" s="11">
        <f>[19]Julho!$G$33</f>
        <v>27</v>
      </c>
      <c r="AE23" s="11">
        <f>[19]Julho!$G$34</f>
        <v>27</v>
      </c>
      <c r="AF23" s="108">
        <f>[19]Julho!$G$35</f>
        <v>28</v>
      </c>
      <c r="AG23" s="129">
        <f t="shared" si="11"/>
        <v>22</v>
      </c>
      <c r="AH23" s="83">
        <f t="shared" si="12"/>
        <v>37.903225806451616</v>
      </c>
      <c r="AJ23" t="s">
        <v>47</v>
      </c>
      <c r="AK23" t="s">
        <v>47</v>
      </c>
    </row>
    <row r="24" spans="1:39" x14ac:dyDescent="0.2">
      <c r="A24" s="53" t="s">
        <v>169</v>
      </c>
      <c r="B24" s="11" t="str">
        <f>[20]Julho!$G$5</f>
        <v>*</v>
      </c>
      <c r="C24" s="11" t="str">
        <f>[20]Julho!$G$6</f>
        <v>*</v>
      </c>
      <c r="D24" s="11" t="str">
        <f>[20]Julho!$G$7</f>
        <v>*</v>
      </c>
      <c r="E24" s="11" t="str">
        <f>[20]Julho!$G$8</f>
        <v>*</v>
      </c>
      <c r="F24" s="11" t="str">
        <f>[20]Julho!$G$9</f>
        <v>*</v>
      </c>
      <c r="G24" s="11" t="str">
        <f>[20]Julho!$G$10</f>
        <v>*</v>
      </c>
      <c r="H24" s="11" t="str">
        <f>[20]Julho!$G$11</f>
        <v>*</v>
      </c>
      <c r="I24" s="11" t="str">
        <f>[20]Julho!$G$12</f>
        <v>*</v>
      </c>
      <c r="J24" s="11" t="str">
        <f>[20]Julho!$G$13</f>
        <v>*</v>
      </c>
      <c r="K24" s="11" t="str">
        <f>[20]Julho!$G$14</f>
        <v>*</v>
      </c>
      <c r="L24" s="11" t="str">
        <f>[20]Julho!$G$15</f>
        <v>*</v>
      </c>
      <c r="M24" s="11" t="str">
        <f>[20]Julho!$G$16</f>
        <v>*</v>
      </c>
      <c r="N24" s="11" t="str">
        <f>[20]Julho!$G$17</f>
        <v>*</v>
      </c>
      <c r="O24" s="11" t="str">
        <f>[20]Julho!$G$18</f>
        <v>*</v>
      </c>
      <c r="P24" s="11" t="str">
        <f>[20]Julho!$G$19</f>
        <v>*</v>
      </c>
      <c r="Q24" s="11" t="str">
        <f>[20]Julho!$G$20</f>
        <v>*</v>
      </c>
      <c r="R24" s="11" t="str">
        <f>[20]Julho!$G$21</f>
        <v>*</v>
      </c>
      <c r="S24" s="11" t="str">
        <f>[20]Julho!$G$22</f>
        <v>*</v>
      </c>
      <c r="T24" s="11" t="str">
        <f>[20]Julho!$G$23</f>
        <v>*</v>
      </c>
      <c r="U24" s="11" t="str">
        <f>[20]Julho!$G$24</f>
        <v>*</v>
      </c>
      <c r="V24" s="11" t="str">
        <f>[20]Julho!$G$25</f>
        <v>*</v>
      </c>
      <c r="W24" s="11" t="str">
        <f>[20]Julho!$G$26</f>
        <v>*</v>
      </c>
      <c r="X24" s="11" t="str">
        <f>[20]Julho!$G$27</f>
        <v>*</v>
      </c>
      <c r="Y24" s="11" t="str">
        <f>[20]Julho!$G$28</f>
        <v>*</v>
      </c>
      <c r="Z24" s="11" t="str">
        <f>[20]Julho!$G$29</f>
        <v>*</v>
      </c>
      <c r="AA24" s="11" t="str">
        <f>[20]Julho!$G$30</f>
        <v>*</v>
      </c>
      <c r="AB24" s="11" t="str">
        <f>[20]Julho!$G$31</f>
        <v>*</v>
      </c>
      <c r="AC24" s="11" t="str">
        <f>[20]Julho!$G$32</f>
        <v>*</v>
      </c>
      <c r="AD24" s="11" t="str">
        <f>[20]Julho!$G$33</f>
        <v>*</v>
      </c>
      <c r="AE24" s="11" t="str">
        <f>[20]Julho!$G$34</f>
        <v>*</v>
      </c>
      <c r="AF24" s="108" t="str">
        <f>[20]Julho!$G$35</f>
        <v>*</v>
      </c>
      <c r="AG24" s="129" t="s">
        <v>224</v>
      </c>
      <c r="AH24" s="83" t="s">
        <v>224</v>
      </c>
      <c r="AJ24" t="s">
        <v>47</v>
      </c>
    </row>
    <row r="25" spans="1:39" x14ac:dyDescent="0.2">
      <c r="A25" s="53" t="s">
        <v>170</v>
      </c>
      <c r="B25" s="11">
        <f>[21]Julho!$G$5</f>
        <v>72</v>
      </c>
      <c r="C25" s="11">
        <f>[21]Julho!$G$6</f>
        <v>62</v>
      </c>
      <c r="D25" s="11">
        <f>[21]Julho!$G$7</f>
        <v>82</v>
      </c>
      <c r="E25" s="11">
        <f>[21]Julho!$G$8</f>
        <v>47</v>
      </c>
      <c r="F25" s="11">
        <f>[21]Julho!$G$9</f>
        <v>30</v>
      </c>
      <c r="G25" s="11">
        <f>[21]Julho!$G$10</f>
        <v>21</v>
      </c>
      <c r="H25" s="11">
        <f>[21]Julho!$G$11</f>
        <v>25</v>
      </c>
      <c r="I25" s="11">
        <f>[21]Julho!$G$12</f>
        <v>29</v>
      </c>
      <c r="J25" s="11">
        <f>[21]Julho!$G$13</f>
        <v>26</v>
      </c>
      <c r="K25" s="11">
        <f>[21]Julho!$G$14</f>
        <v>32</v>
      </c>
      <c r="L25" s="11">
        <f>[21]Julho!$G$15</f>
        <v>26</v>
      </c>
      <c r="M25" s="11">
        <f>[21]Julho!$G$16</f>
        <v>26</v>
      </c>
      <c r="N25" s="11">
        <f>[21]Julho!$G$17</f>
        <v>25</v>
      </c>
      <c r="O25" s="11">
        <f>[21]Julho!$G$18</f>
        <v>21</v>
      </c>
      <c r="P25" s="11">
        <f>[21]Julho!$G$19</f>
        <v>56</v>
      </c>
      <c r="Q25" s="11">
        <f>[21]Julho!$G$20</f>
        <v>30</v>
      </c>
      <c r="R25" s="11">
        <f>[21]Julho!$G$21</f>
        <v>39</v>
      </c>
      <c r="S25" s="11">
        <f>[21]Julho!$G$22</f>
        <v>55</v>
      </c>
      <c r="T25" s="11">
        <f>[21]Julho!$G$23</f>
        <v>57</v>
      </c>
      <c r="U25" s="11">
        <f>[21]Julho!$G$24</f>
        <v>36</v>
      </c>
      <c r="V25" s="11">
        <f>[21]Julho!$G$25</f>
        <v>31</v>
      </c>
      <c r="W25" s="11">
        <f>[21]Julho!$G$26</f>
        <v>31</v>
      </c>
      <c r="X25" s="11">
        <f>[21]Julho!$G$27</f>
        <v>27</v>
      </c>
      <c r="Y25" s="11">
        <f>[21]Julho!$G$28</f>
        <v>49</v>
      </c>
      <c r="Z25" s="11">
        <f>[21]Julho!$G$29</f>
        <v>57</v>
      </c>
      <c r="AA25" s="11">
        <f>[21]Julho!$G$30</f>
        <v>69</v>
      </c>
      <c r="AB25" s="11">
        <f>[21]Julho!$G$31</f>
        <v>50</v>
      </c>
      <c r="AC25" s="11">
        <f>[21]Julho!$G$32</f>
        <v>41</v>
      </c>
      <c r="AD25" s="11">
        <f>[21]Julho!$G$33</f>
        <v>27</v>
      </c>
      <c r="AE25" s="11">
        <f>[21]Julho!$G$34</f>
        <v>34</v>
      </c>
      <c r="AF25" s="108">
        <f>[21]Julho!$G$35</f>
        <v>31</v>
      </c>
      <c r="AG25" s="129">
        <f t="shared" ref="AG25:AG26" si="13">MIN(B25:AF25)</f>
        <v>21</v>
      </c>
      <c r="AH25" s="83">
        <f t="shared" ref="AH25:AH26" si="14">AVERAGE(B25:AF25)</f>
        <v>40.12903225806452</v>
      </c>
      <c r="AI25" s="12" t="s">
        <v>47</v>
      </c>
      <c r="AJ25" t="s">
        <v>47</v>
      </c>
    </row>
    <row r="26" spans="1:39" x14ac:dyDescent="0.2">
      <c r="A26" s="53" t="s">
        <v>171</v>
      </c>
      <c r="B26" s="11">
        <f>[22]Julho!$G$5</f>
        <v>38</v>
      </c>
      <c r="C26" s="11">
        <f>[22]Julho!$G$6</f>
        <v>69</v>
      </c>
      <c r="D26" s="11">
        <f>[22]Julho!$G$7</f>
        <v>53</v>
      </c>
      <c r="E26" s="11">
        <f>[22]Julho!$G$8</f>
        <v>89</v>
      </c>
      <c r="F26" s="11">
        <f>[22]Julho!$G$9</f>
        <v>32</v>
      </c>
      <c r="G26" s="11">
        <f>[22]Julho!$G$10</f>
        <v>23</v>
      </c>
      <c r="H26" s="11">
        <f>[22]Julho!$G$11</f>
        <v>29</v>
      </c>
      <c r="I26" s="11">
        <f>[22]Julho!$G$12</f>
        <v>33</v>
      </c>
      <c r="J26" s="11">
        <f>[22]Julho!$G$13</f>
        <v>27</v>
      </c>
      <c r="K26" s="11">
        <f>[22]Julho!$G$14</f>
        <v>29</v>
      </c>
      <c r="L26" s="11">
        <f>[22]Julho!$G$15</f>
        <v>26</v>
      </c>
      <c r="M26" s="11">
        <f>[22]Julho!$G$16</f>
        <v>27</v>
      </c>
      <c r="N26" s="11">
        <f>[22]Julho!$G$17</f>
        <v>26</v>
      </c>
      <c r="O26" s="11">
        <f>[22]Julho!$G$18</f>
        <v>26</v>
      </c>
      <c r="P26" s="11">
        <f>[22]Julho!$G$19</f>
        <v>55</v>
      </c>
      <c r="Q26" s="11">
        <f>[22]Julho!$G$20</f>
        <v>35</v>
      </c>
      <c r="R26" s="11">
        <f>[22]Julho!$G$21</f>
        <v>41</v>
      </c>
      <c r="S26" s="11">
        <f>[22]Julho!$G$22</f>
        <v>48</v>
      </c>
      <c r="T26" s="11">
        <f>[22]Julho!$G$23</f>
        <v>42</v>
      </c>
      <c r="U26" s="11">
        <f>[22]Julho!$G$24</f>
        <v>36</v>
      </c>
      <c r="V26" s="11">
        <f>[22]Julho!$G$25</f>
        <v>33</v>
      </c>
      <c r="W26" s="11">
        <f>[22]Julho!$G$26</f>
        <v>37</v>
      </c>
      <c r="X26" s="11">
        <f>[22]Julho!$G$27</f>
        <v>28</v>
      </c>
      <c r="Y26" s="11">
        <f>[22]Julho!$G$28</f>
        <v>48</v>
      </c>
      <c r="Z26" s="11">
        <f>[22]Julho!$G$29</f>
        <v>51</v>
      </c>
      <c r="AA26" s="11">
        <f>[22]Julho!$G$30</f>
        <v>56</v>
      </c>
      <c r="AB26" s="11">
        <f>[22]Julho!$G$31</f>
        <v>43</v>
      </c>
      <c r="AC26" s="11">
        <f>[22]Julho!$G$32</f>
        <v>40</v>
      </c>
      <c r="AD26" s="11">
        <f>[22]Julho!$G$33</f>
        <v>28</v>
      </c>
      <c r="AE26" s="11">
        <f>[22]Julho!$G$34</f>
        <v>25</v>
      </c>
      <c r="AF26" s="108">
        <f>[22]Julho!$G$35</f>
        <v>29</v>
      </c>
      <c r="AG26" s="129">
        <f t="shared" si="13"/>
        <v>23</v>
      </c>
      <c r="AH26" s="83">
        <f t="shared" si="14"/>
        <v>38.774193548387096</v>
      </c>
      <c r="AJ26" t="s">
        <v>47</v>
      </c>
      <c r="AM26" t="s">
        <v>47</v>
      </c>
    </row>
    <row r="27" spans="1:39" x14ac:dyDescent="0.2">
      <c r="A27" s="53" t="s">
        <v>8</v>
      </c>
      <c r="B27" s="11">
        <f>[23]Julho!$G$5</f>
        <v>65</v>
      </c>
      <c r="C27" s="11">
        <f>[23]Julho!$G$6</f>
        <v>67</v>
      </c>
      <c r="D27" s="11">
        <f>[23]Julho!$G$7</f>
        <v>76</v>
      </c>
      <c r="E27" s="11">
        <f>[23]Julho!$G$8</f>
        <v>54</v>
      </c>
      <c r="F27" s="11">
        <f>[23]Julho!$G$9</f>
        <v>30</v>
      </c>
      <c r="G27" s="11">
        <f>[23]Julho!$G$10</f>
        <v>22</v>
      </c>
      <c r="H27" s="11">
        <f>[23]Julho!$G$11</f>
        <v>28</v>
      </c>
      <c r="I27" s="11">
        <f>[23]Julho!$G$12</f>
        <v>32</v>
      </c>
      <c r="J27" s="11">
        <f>[23]Julho!$G$13</f>
        <v>29</v>
      </c>
      <c r="K27" s="11">
        <f>[23]Julho!$G$14</f>
        <v>37</v>
      </c>
      <c r="L27" s="11">
        <f>[23]Julho!$G$15</f>
        <v>30</v>
      </c>
      <c r="M27" s="11">
        <f>[23]Julho!$G$16</f>
        <v>28</v>
      </c>
      <c r="N27" s="11">
        <f>[23]Julho!$G$17</f>
        <v>26</v>
      </c>
      <c r="O27" s="11">
        <f>[23]Julho!$G$18</f>
        <v>20</v>
      </c>
      <c r="P27" s="11">
        <f>[23]Julho!$G$19</f>
        <v>39</v>
      </c>
      <c r="Q27" s="11">
        <f>[23]Julho!$G$20</f>
        <v>34</v>
      </c>
      <c r="R27" s="11">
        <f>[23]Julho!$G$21</f>
        <v>41</v>
      </c>
      <c r="S27" s="11">
        <f>[23]Julho!$G$22</f>
        <v>56</v>
      </c>
      <c r="T27" s="11">
        <f>[23]Julho!$G$23</f>
        <v>57</v>
      </c>
      <c r="U27" s="11">
        <f>[23]Julho!$G$24</f>
        <v>36</v>
      </c>
      <c r="V27" s="11">
        <f>[23]Julho!$G$25</f>
        <v>32</v>
      </c>
      <c r="W27" s="11">
        <f>[23]Julho!$G$26</f>
        <v>33</v>
      </c>
      <c r="X27" s="11">
        <f>[23]Julho!$G$27</f>
        <v>29</v>
      </c>
      <c r="Y27" s="11">
        <f>[23]Julho!$G$28</f>
        <v>50</v>
      </c>
      <c r="Z27" s="11">
        <f>[23]Julho!$G$29</f>
        <v>57</v>
      </c>
      <c r="AA27" s="11">
        <f>[23]Julho!$G$30</f>
        <v>65</v>
      </c>
      <c r="AB27" s="11">
        <f>[23]Julho!$G$31</f>
        <v>47</v>
      </c>
      <c r="AC27" s="11">
        <f>[23]Julho!$G$32</f>
        <v>48</v>
      </c>
      <c r="AD27" s="11">
        <f>[23]Julho!$G$33</f>
        <v>29</v>
      </c>
      <c r="AE27" s="11">
        <f>[23]Julho!$G$34</f>
        <v>35</v>
      </c>
      <c r="AF27" s="108">
        <f>[23]Julho!$G$35</f>
        <v>31</v>
      </c>
      <c r="AG27" s="129">
        <f>MIN(B27:AF27)</f>
        <v>20</v>
      </c>
      <c r="AH27" s="83">
        <f>AVERAGE(B27:AF27)</f>
        <v>40.741935483870968</v>
      </c>
      <c r="AJ27" t="s">
        <v>47</v>
      </c>
      <c r="AK27" t="s">
        <v>47</v>
      </c>
      <c r="AL27" t="s">
        <v>47</v>
      </c>
    </row>
    <row r="28" spans="1:39" x14ac:dyDescent="0.2">
      <c r="A28" s="53" t="s">
        <v>9</v>
      </c>
      <c r="B28" s="11">
        <f>[24]Julho!$G$5</f>
        <v>31</v>
      </c>
      <c r="C28" s="11">
        <f>[24]Julho!$G$6</f>
        <v>66</v>
      </c>
      <c r="D28" s="11">
        <f>[24]Julho!$G$7</f>
        <v>58</v>
      </c>
      <c r="E28" s="11">
        <f>[24]Julho!$G$8</f>
        <v>89</v>
      </c>
      <c r="F28" s="11">
        <f>[24]Julho!$G$9</f>
        <v>31</v>
      </c>
      <c r="G28" s="11">
        <f>[24]Julho!$G$10</f>
        <v>26</v>
      </c>
      <c r="H28" s="11">
        <f>[24]Julho!$G$11</f>
        <v>31</v>
      </c>
      <c r="I28" s="11">
        <f>[24]Julho!$G$12</f>
        <v>31</v>
      </c>
      <c r="J28" s="11">
        <f>[24]Julho!$G$13</f>
        <v>26</v>
      </c>
      <c r="K28" s="11">
        <f>[24]Julho!$G$14</f>
        <v>26</v>
      </c>
      <c r="L28" s="11">
        <f>[24]Julho!$G$15</f>
        <v>25</v>
      </c>
      <c r="M28" s="11">
        <f>[24]Julho!$G$16</f>
        <v>25</v>
      </c>
      <c r="N28" s="11">
        <f>[24]Julho!$G$17</f>
        <v>24</v>
      </c>
      <c r="O28" s="11">
        <f>[24]Julho!$G$18</f>
        <v>22</v>
      </c>
      <c r="P28" s="11">
        <f>[24]Julho!$G$19</f>
        <v>39</v>
      </c>
      <c r="Q28" s="11">
        <f>[24]Julho!$G$20</f>
        <v>25</v>
      </c>
      <c r="R28" s="11">
        <f>[24]Julho!$G$21</f>
        <v>39</v>
      </c>
      <c r="S28" s="11">
        <f>[24]Julho!$G$22</f>
        <v>41</v>
      </c>
      <c r="T28" s="11">
        <f>[24]Julho!$G$23</f>
        <v>42</v>
      </c>
      <c r="U28" s="11">
        <f>[24]Julho!$G$24</f>
        <v>32</v>
      </c>
      <c r="V28" s="11">
        <f>[24]Julho!$G$25</f>
        <v>29</v>
      </c>
      <c r="W28" s="11">
        <f>[24]Julho!$G$26</f>
        <v>37</v>
      </c>
      <c r="X28" s="11">
        <f>[24]Julho!$G$27</f>
        <v>28</v>
      </c>
      <c r="Y28" s="11">
        <f>[24]Julho!$G$28</f>
        <v>30</v>
      </c>
      <c r="Z28" s="11">
        <f>[24]Julho!$G$29</f>
        <v>49</v>
      </c>
      <c r="AA28" s="11">
        <f>[24]Julho!$G$30</f>
        <v>56</v>
      </c>
      <c r="AB28" s="11">
        <f>[24]Julho!$G$31</f>
        <v>48</v>
      </c>
      <c r="AC28" s="11">
        <f>[24]Julho!$G$32</f>
        <v>38</v>
      </c>
      <c r="AD28" s="11">
        <f>[24]Julho!$G$33</f>
        <v>27</v>
      </c>
      <c r="AE28" s="11">
        <f>[24]Julho!$G$34</f>
        <v>32</v>
      </c>
      <c r="AF28" s="108">
        <f>[24]Julho!$G$35</f>
        <v>27</v>
      </c>
      <c r="AG28" s="129">
        <f>MIN(B28:AF28)</f>
        <v>22</v>
      </c>
      <c r="AH28" s="83">
        <f>AVERAGE(B28:AF28)</f>
        <v>36.451612903225808</v>
      </c>
      <c r="AL28" t="s">
        <v>47</v>
      </c>
    </row>
    <row r="29" spans="1:39" x14ac:dyDescent="0.2">
      <c r="A29" s="53" t="s">
        <v>42</v>
      </c>
      <c r="B29" s="11">
        <f>[25]Julho!$G$5</f>
        <v>59</v>
      </c>
      <c r="C29" s="11">
        <f>[25]Julho!$G$6</f>
        <v>61</v>
      </c>
      <c r="D29" s="11">
        <f>[25]Julho!$G$7</f>
        <v>70</v>
      </c>
      <c r="E29" s="11" t="str">
        <f>[25]Julho!$G$8</f>
        <v>*</v>
      </c>
      <c r="F29" s="11">
        <f>[25]Julho!$G$9</f>
        <v>33</v>
      </c>
      <c r="G29" s="11">
        <f>[25]Julho!$G$10</f>
        <v>20</v>
      </c>
      <c r="H29" s="11">
        <f>[25]Julho!$G$11</f>
        <v>21</v>
      </c>
      <c r="I29" s="11">
        <f>[25]Julho!$G$12</f>
        <v>23</v>
      </c>
      <c r="J29" s="11">
        <f>[25]Julho!$G$13</f>
        <v>26</v>
      </c>
      <c r="K29" s="11">
        <f>[25]Julho!$G$14</f>
        <v>27</v>
      </c>
      <c r="L29" s="11">
        <f>[25]Julho!$G$15</f>
        <v>25</v>
      </c>
      <c r="M29" s="11">
        <f>[25]Julho!$G$16</f>
        <v>27</v>
      </c>
      <c r="N29" s="11">
        <f>[25]Julho!$G$17</f>
        <v>30</v>
      </c>
      <c r="O29" s="11">
        <f>[25]Julho!$G$18</f>
        <v>28</v>
      </c>
      <c r="P29" s="11">
        <f>[25]Julho!$G$19</f>
        <v>45</v>
      </c>
      <c r="Q29" s="11">
        <f>[25]Julho!$G$20</f>
        <v>44</v>
      </c>
      <c r="R29" s="11">
        <f>[25]Julho!$G$21</f>
        <v>44</v>
      </c>
      <c r="S29" s="11">
        <f>[25]Julho!$G$22</f>
        <v>44</v>
      </c>
      <c r="T29" s="11">
        <f>[25]Julho!$G$23</f>
        <v>56</v>
      </c>
      <c r="U29" s="11">
        <f>[25]Julho!$G$24</f>
        <v>33</v>
      </c>
      <c r="V29" s="11">
        <f>[25]Julho!$G$25</f>
        <v>30</v>
      </c>
      <c r="W29" s="11">
        <f>[25]Julho!$G$26</f>
        <v>39</v>
      </c>
      <c r="X29" s="11">
        <f>[25]Julho!$G$27</f>
        <v>34</v>
      </c>
      <c r="Y29" s="11">
        <f>[25]Julho!$G$28</f>
        <v>56</v>
      </c>
      <c r="Z29" s="11">
        <f>[25]Julho!$G$29</f>
        <v>78</v>
      </c>
      <c r="AA29" s="11">
        <f>[25]Julho!$G$30</f>
        <v>72</v>
      </c>
      <c r="AB29" s="11">
        <f>[25]Julho!$G$31</f>
        <v>48</v>
      </c>
      <c r="AC29" s="11">
        <f>[25]Julho!$G$32</f>
        <v>34</v>
      </c>
      <c r="AD29" s="11">
        <f>[25]Julho!$G$33</f>
        <v>27</v>
      </c>
      <c r="AE29" s="11">
        <f>[25]Julho!$G$34</f>
        <v>34</v>
      </c>
      <c r="AF29" s="108">
        <f>[25]Julho!$G$35</f>
        <v>29</v>
      </c>
      <c r="AG29" s="129">
        <f t="shared" ref="AG29:AG31" si="15">MIN(B29:AF29)</f>
        <v>20</v>
      </c>
      <c r="AH29" s="83">
        <f t="shared" ref="AH29:AH31" si="16">AVERAGE(B29:AF29)</f>
        <v>39.9</v>
      </c>
      <c r="AK29" t="s">
        <v>47</v>
      </c>
      <c r="AL29" t="s">
        <v>47</v>
      </c>
    </row>
    <row r="30" spans="1:39" x14ac:dyDescent="0.2">
      <c r="A30" s="53" t="s">
        <v>10</v>
      </c>
      <c r="B30" s="11">
        <f>[26]Julho!$G$5</f>
        <v>65</v>
      </c>
      <c r="C30" s="11">
        <f>[26]Julho!$G$6</f>
        <v>67</v>
      </c>
      <c r="D30" s="11">
        <f>[26]Julho!$G$7</f>
        <v>70</v>
      </c>
      <c r="E30" s="11">
        <f>[26]Julho!$G$8</f>
        <v>74</v>
      </c>
      <c r="F30" s="11">
        <f>[26]Julho!$G$9</f>
        <v>30</v>
      </c>
      <c r="G30" s="11">
        <f>[26]Julho!$G$10</f>
        <v>22</v>
      </c>
      <c r="H30" s="11">
        <f>[26]Julho!$G$11</f>
        <v>25</v>
      </c>
      <c r="I30" s="11">
        <f>[26]Julho!$G$12</f>
        <v>33</v>
      </c>
      <c r="J30" s="11">
        <f>[26]Julho!$G$13</f>
        <v>24</v>
      </c>
      <c r="K30" s="11">
        <f>[26]Julho!$G$14</f>
        <v>24</v>
      </c>
      <c r="L30" s="11">
        <f>[26]Julho!$G$15</f>
        <v>25</v>
      </c>
      <c r="M30" s="11">
        <f>[26]Julho!$G$16</f>
        <v>27</v>
      </c>
      <c r="N30" s="11">
        <f>[26]Julho!$G$17</f>
        <v>24</v>
      </c>
      <c r="O30" s="11">
        <f>[26]Julho!$G$18</f>
        <v>24</v>
      </c>
      <c r="P30" s="11">
        <f>[26]Julho!$G$19</f>
        <v>49</v>
      </c>
      <c r="Q30" s="11">
        <f>[26]Julho!$G$20</f>
        <v>28</v>
      </c>
      <c r="R30" s="11">
        <f>[26]Julho!$G$21</f>
        <v>46</v>
      </c>
      <c r="S30" s="11">
        <f>[26]Julho!$G$22</f>
        <v>53</v>
      </c>
      <c r="T30" s="11">
        <f>[26]Julho!$G$23</f>
        <v>55</v>
      </c>
      <c r="U30" s="11">
        <f>[26]Julho!$G$24</f>
        <v>33</v>
      </c>
      <c r="V30" s="11">
        <f>[26]Julho!$G$25</f>
        <v>32</v>
      </c>
      <c r="W30" s="11">
        <f>[26]Julho!$G$26</f>
        <v>34</v>
      </c>
      <c r="X30" s="11">
        <f>[26]Julho!$G$27</f>
        <v>28</v>
      </c>
      <c r="Y30" s="11">
        <f>[26]Julho!$G$28</f>
        <v>45</v>
      </c>
      <c r="Z30" s="11">
        <f>[26]Julho!$G$29</f>
        <v>54</v>
      </c>
      <c r="AA30" s="11">
        <f>[26]Julho!$G$30</f>
        <v>68</v>
      </c>
      <c r="AB30" s="11">
        <f>[26]Julho!$G$31</f>
        <v>41</v>
      </c>
      <c r="AC30" s="11">
        <f>[26]Julho!$G$32</f>
        <v>39</v>
      </c>
      <c r="AD30" s="11">
        <f>[26]Julho!$G$33</f>
        <v>27</v>
      </c>
      <c r="AE30" s="11">
        <f>[26]Julho!$G$34</f>
        <v>32</v>
      </c>
      <c r="AF30" s="108">
        <f>[26]Julho!$G$35</f>
        <v>29</v>
      </c>
      <c r="AG30" s="129">
        <f t="shared" si="15"/>
        <v>22</v>
      </c>
      <c r="AH30" s="83">
        <f t="shared" si="16"/>
        <v>39.58064516129032</v>
      </c>
      <c r="AK30" t="s">
        <v>47</v>
      </c>
      <c r="AL30" t="s">
        <v>47</v>
      </c>
    </row>
    <row r="31" spans="1:39" x14ac:dyDescent="0.2">
      <c r="A31" s="53" t="s">
        <v>172</v>
      </c>
      <c r="B31" s="11">
        <f>[27]Julho!$G$5</f>
        <v>62</v>
      </c>
      <c r="C31" s="11">
        <f>[27]Julho!$G$6</f>
        <v>64</v>
      </c>
      <c r="D31" s="11">
        <f>[27]Julho!$G$7</f>
        <v>69</v>
      </c>
      <c r="E31" s="11">
        <f>[27]Julho!$G$8</f>
        <v>89</v>
      </c>
      <c r="F31" s="11">
        <f>[27]Julho!$G$9</f>
        <v>36</v>
      </c>
      <c r="G31" s="11">
        <f>[27]Julho!$G$10</f>
        <v>23</v>
      </c>
      <c r="H31" s="11">
        <f>[27]Julho!$G$11</f>
        <v>26</v>
      </c>
      <c r="I31" s="11">
        <f>[27]Julho!$G$12</f>
        <v>27</v>
      </c>
      <c r="J31" s="11">
        <f>[27]Julho!$G$13</f>
        <v>26</v>
      </c>
      <c r="K31" s="11">
        <f>[27]Julho!$G$14</f>
        <v>31</v>
      </c>
      <c r="L31" s="11">
        <f>[27]Julho!$G$15</f>
        <v>26</v>
      </c>
      <c r="M31" s="11">
        <f>[27]Julho!$G$16</f>
        <v>28</v>
      </c>
      <c r="N31" s="11">
        <f>[27]Julho!$G$17</f>
        <v>30</v>
      </c>
      <c r="O31" s="11">
        <f>[27]Julho!$G$18</f>
        <v>27</v>
      </c>
      <c r="P31" s="11">
        <f>[27]Julho!$G$19</f>
        <v>46</v>
      </c>
      <c r="Q31" s="11">
        <f>[27]Julho!$G$20</f>
        <v>34</v>
      </c>
      <c r="R31" s="11">
        <f>[27]Julho!$G$21</f>
        <v>44</v>
      </c>
      <c r="S31" s="11">
        <f>[27]Julho!$G$22</f>
        <v>47</v>
      </c>
      <c r="T31" s="11">
        <f>[27]Julho!$G$23</f>
        <v>51</v>
      </c>
      <c r="U31" s="11">
        <f>[27]Julho!$G$24</f>
        <v>37</v>
      </c>
      <c r="V31" s="11">
        <f>[27]Julho!$G$25</f>
        <v>37</v>
      </c>
      <c r="W31" s="11">
        <f>[27]Julho!$G$26</f>
        <v>38</v>
      </c>
      <c r="X31" s="11">
        <f>[27]Julho!$G$27</f>
        <v>32</v>
      </c>
      <c r="Y31" s="11">
        <f>[27]Julho!$G$28</f>
        <v>55</v>
      </c>
      <c r="Z31" s="11">
        <f>[27]Julho!$G$29</f>
        <v>52</v>
      </c>
      <c r="AA31" s="11">
        <f>[27]Julho!$G$30</f>
        <v>72</v>
      </c>
      <c r="AB31" s="11">
        <f>[27]Julho!$G$31</f>
        <v>41</v>
      </c>
      <c r="AC31" s="11">
        <f>[27]Julho!$G$32</f>
        <v>40</v>
      </c>
      <c r="AD31" s="11">
        <f>[27]Julho!$G$33</f>
        <v>30</v>
      </c>
      <c r="AE31" s="11">
        <f>[27]Julho!$G$34</f>
        <v>34</v>
      </c>
      <c r="AF31" s="108">
        <f>[27]Julho!$G$35</f>
        <v>31</v>
      </c>
      <c r="AG31" s="129">
        <f t="shared" si="15"/>
        <v>23</v>
      </c>
      <c r="AH31" s="83">
        <f t="shared" si="16"/>
        <v>41.451612903225808</v>
      </c>
      <c r="AI31" s="12" t="s">
        <v>47</v>
      </c>
      <c r="AJ31" t="s">
        <v>47</v>
      </c>
      <c r="AL31" t="s">
        <v>47</v>
      </c>
    </row>
    <row r="32" spans="1:39" x14ac:dyDescent="0.2">
      <c r="A32" s="53" t="s">
        <v>11</v>
      </c>
      <c r="B32" s="11">
        <f>[28]Julho!$G$5</f>
        <v>33</v>
      </c>
      <c r="C32" s="11">
        <f>[28]Julho!$G$6</f>
        <v>45</v>
      </c>
      <c r="D32" s="11">
        <f>[28]Julho!$G$7</f>
        <v>41</v>
      </c>
      <c r="E32" s="11">
        <f>[28]Julho!$G$8</f>
        <v>92</v>
      </c>
      <c r="F32" s="11">
        <f>[28]Julho!$G$9</f>
        <v>33</v>
      </c>
      <c r="G32" s="11">
        <f>[28]Julho!$G$10</f>
        <v>20</v>
      </c>
      <c r="H32" s="11">
        <f>[28]Julho!$G$11</f>
        <v>26</v>
      </c>
      <c r="I32" s="11">
        <f>[28]Julho!$G$12</f>
        <v>30</v>
      </c>
      <c r="J32" s="11">
        <f>[28]Julho!$G$13</f>
        <v>19</v>
      </c>
      <c r="K32" s="11">
        <f>[28]Julho!$G$14</f>
        <v>19</v>
      </c>
      <c r="L32" s="11">
        <f>[28]Julho!$G$15</f>
        <v>23</v>
      </c>
      <c r="M32" s="11">
        <f>[28]Julho!$G$16</f>
        <v>24</v>
      </c>
      <c r="N32" s="11">
        <f>[28]Julho!$G$17</f>
        <v>23</v>
      </c>
      <c r="O32" s="11">
        <f>[28]Julho!$G$18</f>
        <v>21</v>
      </c>
      <c r="P32" s="11">
        <f>[28]Julho!$G$19</f>
        <v>51</v>
      </c>
      <c r="Q32" s="11">
        <f>[28]Julho!$G$20</f>
        <v>43</v>
      </c>
      <c r="R32" s="11">
        <f>[28]Julho!$G$21</f>
        <v>45</v>
      </c>
      <c r="S32" s="11">
        <f>[28]Julho!$G$22</f>
        <v>43</v>
      </c>
      <c r="T32" s="11">
        <f>[28]Julho!$G$23</f>
        <v>45</v>
      </c>
      <c r="U32" s="11">
        <f>[28]Julho!$G$24</f>
        <v>29</v>
      </c>
      <c r="V32" s="11">
        <f>[28]Julho!$G$25</f>
        <v>30</v>
      </c>
      <c r="W32" s="11">
        <f>[28]Julho!$G$26</f>
        <v>36</v>
      </c>
      <c r="X32" s="11">
        <f>[28]Julho!$G$27</f>
        <v>26</v>
      </c>
      <c r="Y32" s="11">
        <f>[28]Julho!$G$28</f>
        <v>53</v>
      </c>
      <c r="Z32" s="11">
        <f>[28]Julho!$G$29</f>
        <v>46</v>
      </c>
      <c r="AA32" s="11">
        <f>[28]Julho!$G$30</f>
        <v>54</v>
      </c>
      <c r="AB32" s="11">
        <f>[28]Julho!$G$31</f>
        <v>40</v>
      </c>
      <c r="AC32" s="11">
        <f>[28]Julho!$G$32</f>
        <v>32</v>
      </c>
      <c r="AD32" s="11">
        <f>[28]Julho!$G$33</f>
        <v>22</v>
      </c>
      <c r="AE32" s="11">
        <f>[28]Julho!$G$34</f>
        <v>26</v>
      </c>
      <c r="AF32" s="108">
        <f>[28]Julho!$G$35</f>
        <v>24</v>
      </c>
      <c r="AG32" s="129">
        <f t="shared" ref="AG32:AG35" si="17">MIN(B32:AF32)</f>
        <v>19</v>
      </c>
      <c r="AH32" s="83">
        <f t="shared" ref="AH32:AH35" si="18">AVERAGE(B32:AF32)</f>
        <v>35.29032258064516</v>
      </c>
      <c r="AL32" t="s">
        <v>47</v>
      </c>
    </row>
    <row r="33" spans="1:39" s="5" customFormat="1" x14ac:dyDescent="0.2">
      <c r="A33" s="53" t="s">
        <v>12</v>
      </c>
      <c r="B33" s="11" t="str">
        <f>[29]Julho!$G$5</f>
        <v>*</v>
      </c>
      <c r="C33" s="11" t="str">
        <f>[29]Julho!$G$6</f>
        <v>*</v>
      </c>
      <c r="D33" s="11" t="str">
        <f>[29]Julho!$G$7</f>
        <v>*</v>
      </c>
      <c r="E33" s="11" t="str">
        <f>[29]Julho!$G$8</f>
        <v>*</v>
      </c>
      <c r="F33" s="11">
        <f>[29]Julho!$G$9</f>
        <v>33</v>
      </c>
      <c r="G33" s="11">
        <f>[29]Julho!$G$10</f>
        <v>25</v>
      </c>
      <c r="H33" s="11">
        <f>[29]Julho!$G$11</f>
        <v>29</v>
      </c>
      <c r="I33" s="11">
        <f>[29]Julho!$G$12</f>
        <v>26</v>
      </c>
      <c r="J33" s="11">
        <f>[29]Julho!$G$13</f>
        <v>28</v>
      </c>
      <c r="K33" s="11">
        <f>[29]Julho!$G$14</f>
        <v>26</v>
      </c>
      <c r="L33" s="11">
        <f>[29]Julho!$G$15</f>
        <v>25</v>
      </c>
      <c r="M33" s="11">
        <f>[29]Julho!$G$16</f>
        <v>27</v>
      </c>
      <c r="N33" s="11">
        <f>[29]Julho!$G$17</f>
        <v>31</v>
      </c>
      <c r="O33" s="11">
        <f>[29]Julho!$G$18</f>
        <v>28</v>
      </c>
      <c r="P33" s="11">
        <f>[29]Julho!$G$19</f>
        <v>38</v>
      </c>
      <c r="Q33" s="11">
        <f>[29]Julho!$G$20</f>
        <v>69</v>
      </c>
      <c r="R33" s="11">
        <f>[29]Julho!$G$21</f>
        <v>48</v>
      </c>
      <c r="S33" s="11">
        <f>[29]Julho!$G$22</f>
        <v>43</v>
      </c>
      <c r="T33" s="11">
        <f>[29]Julho!$G$23</f>
        <v>61</v>
      </c>
      <c r="U33" s="11">
        <f>[29]Julho!$G$24</f>
        <v>34</v>
      </c>
      <c r="V33" s="11">
        <f>[29]Julho!$G$25</f>
        <v>26</v>
      </c>
      <c r="W33" s="11">
        <f>[29]Julho!$G$26</f>
        <v>36</v>
      </c>
      <c r="X33" s="11">
        <f>[29]Julho!$G$27</f>
        <v>30</v>
      </c>
      <c r="Y33" s="11">
        <f>[29]Julho!$G$28</f>
        <v>59</v>
      </c>
      <c r="Z33" s="11">
        <f>[29]Julho!$G$29</f>
        <v>64</v>
      </c>
      <c r="AA33" s="11">
        <f>[29]Julho!$G$30</f>
        <v>51</v>
      </c>
      <c r="AB33" s="11">
        <f>[29]Julho!$G$31</f>
        <v>42</v>
      </c>
      <c r="AC33" s="11">
        <f>[29]Julho!$G$32</f>
        <v>33</v>
      </c>
      <c r="AD33" s="11">
        <f>[29]Julho!$G$33</f>
        <v>24</v>
      </c>
      <c r="AE33" s="11">
        <f>[29]Julho!$G$34</f>
        <v>27</v>
      </c>
      <c r="AF33" s="108">
        <f>[29]Julho!$G$35</f>
        <v>25</v>
      </c>
      <c r="AG33" s="129">
        <f t="shared" si="17"/>
        <v>24</v>
      </c>
      <c r="AH33" s="83">
        <f t="shared" si="18"/>
        <v>36.592592592592595</v>
      </c>
      <c r="AJ33" s="5" t="s">
        <v>47</v>
      </c>
    </row>
    <row r="34" spans="1:39" x14ac:dyDescent="0.2">
      <c r="A34" s="53" t="s">
        <v>13</v>
      </c>
      <c r="B34" s="11">
        <f>[30]Julho!$G$5</f>
        <v>75</v>
      </c>
      <c r="C34" s="11">
        <f>[30]Julho!$G$6</f>
        <v>71</v>
      </c>
      <c r="D34" s="11">
        <f>[30]Julho!$G$7</f>
        <v>54</v>
      </c>
      <c r="E34" s="11">
        <f>[30]Julho!$G$8</f>
        <v>77</v>
      </c>
      <c r="F34" s="11">
        <f>[30]Julho!$G$9</f>
        <v>49</v>
      </c>
      <c r="G34" s="11">
        <f>[30]Julho!$G$10</f>
        <v>31</v>
      </c>
      <c r="H34" s="11">
        <f>[30]Julho!$G$11</f>
        <v>28</v>
      </c>
      <c r="I34" s="11">
        <f>[30]Julho!$G$12</f>
        <v>23</v>
      </c>
      <c r="J34" s="11">
        <f>[30]Julho!$G$13</f>
        <v>23</v>
      </c>
      <c r="K34" s="11">
        <f>[30]Julho!$G$14</f>
        <v>26</v>
      </c>
      <c r="L34" s="11">
        <f>[30]Julho!$G$15</f>
        <v>26</v>
      </c>
      <c r="M34" s="11">
        <f>[30]Julho!$G$16</f>
        <v>29</v>
      </c>
      <c r="N34" s="11">
        <f>[30]Julho!$G$17</f>
        <v>24</v>
      </c>
      <c r="O34" s="11">
        <f>[30]Julho!$G$18</f>
        <v>24</v>
      </c>
      <c r="P34" s="11">
        <f>[30]Julho!$G$19</f>
        <v>41</v>
      </c>
      <c r="Q34" s="11">
        <f>[30]Julho!$G$20</f>
        <v>63</v>
      </c>
      <c r="R34" s="11">
        <f>[30]Julho!$G$21</f>
        <v>51</v>
      </c>
      <c r="S34" s="11">
        <f>[30]Julho!$G$22</f>
        <v>38</v>
      </c>
      <c r="T34" s="11">
        <f>[30]Julho!$G$23</f>
        <v>48</v>
      </c>
      <c r="U34" s="11">
        <f>[30]Julho!$G$24</f>
        <v>32</v>
      </c>
      <c r="V34" s="11">
        <f>[30]Julho!$G$25</f>
        <v>32</v>
      </c>
      <c r="W34" s="11">
        <f>[30]Julho!$G$26</f>
        <v>32</v>
      </c>
      <c r="X34" s="11">
        <f>[30]Julho!$G$27</f>
        <v>28</v>
      </c>
      <c r="Y34" s="11">
        <f>[30]Julho!$G$28</f>
        <v>56</v>
      </c>
      <c r="Z34" s="11">
        <f>[30]Julho!$G$29</f>
        <v>65</v>
      </c>
      <c r="AA34" s="11">
        <f>[30]Julho!$G$30</f>
        <v>53</v>
      </c>
      <c r="AB34" s="11">
        <f>[30]Julho!$G$31</f>
        <v>49</v>
      </c>
      <c r="AC34" s="11">
        <f>[30]Julho!$G$32</f>
        <v>33</v>
      </c>
      <c r="AD34" s="11">
        <f>[30]Julho!$G$33</f>
        <v>26</v>
      </c>
      <c r="AE34" s="11">
        <f>[30]Julho!$G$34</f>
        <v>30</v>
      </c>
      <c r="AF34" s="108">
        <f>[30]Julho!$G$35</f>
        <v>24</v>
      </c>
      <c r="AG34" s="129">
        <f t="shared" si="17"/>
        <v>23</v>
      </c>
      <c r="AH34" s="83">
        <f t="shared" si="18"/>
        <v>40.677419354838712</v>
      </c>
      <c r="AK34" t="s">
        <v>47</v>
      </c>
    </row>
    <row r="35" spans="1:39" x14ac:dyDescent="0.2">
      <c r="A35" s="53" t="s">
        <v>173</v>
      </c>
      <c r="B35" s="11">
        <f>[31]Julho!$G$5</f>
        <v>44</v>
      </c>
      <c r="C35" s="11">
        <f>[31]Julho!$G$6</f>
        <v>54</v>
      </c>
      <c r="D35" s="11">
        <f>[31]Julho!$G$7</f>
        <v>46</v>
      </c>
      <c r="E35" s="11">
        <f>[31]Julho!$G$8</f>
        <v>84</v>
      </c>
      <c r="F35" s="11">
        <f>[31]Julho!$G$9</f>
        <v>54</v>
      </c>
      <c r="G35" s="11">
        <f>[31]Julho!$G$10</f>
        <v>45</v>
      </c>
      <c r="H35" s="11">
        <f>[31]Julho!$G$11</f>
        <v>43</v>
      </c>
      <c r="I35" s="11">
        <f>[31]Julho!$G$12</f>
        <v>41</v>
      </c>
      <c r="J35" s="11">
        <f>[31]Julho!$G$13</f>
        <v>37</v>
      </c>
      <c r="K35" s="11">
        <f>[31]Julho!$G$14</f>
        <v>34</v>
      </c>
      <c r="L35" s="11">
        <f>[31]Julho!$G$15</f>
        <v>33</v>
      </c>
      <c r="M35" s="11">
        <f>[31]Julho!$G$16</f>
        <v>32</v>
      </c>
      <c r="N35" s="11">
        <f>[31]Julho!$G$17</f>
        <v>32</v>
      </c>
      <c r="O35" s="11">
        <f>[31]Julho!$G$18</f>
        <v>32</v>
      </c>
      <c r="P35" s="11">
        <f>[31]Julho!$G$19</f>
        <v>48</v>
      </c>
      <c r="Q35" s="11">
        <f>[31]Julho!$G$20</f>
        <v>59</v>
      </c>
      <c r="R35" s="11">
        <f>[31]Julho!$G$21</f>
        <v>50</v>
      </c>
      <c r="S35" s="11">
        <f>[31]Julho!$G$22</f>
        <v>48</v>
      </c>
      <c r="T35" s="11">
        <f>[31]Julho!$G$23</f>
        <v>49</v>
      </c>
      <c r="U35" s="11">
        <f>[31]Julho!$G$24</f>
        <v>43</v>
      </c>
      <c r="V35" s="11">
        <f>[31]Julho!$G$25</f>
        <v>38</v>
      </c>
      <c r="W35" s="11">
        <f>[31]Julho!$G$26</f>
        <v>40</v>
      </c>
      <c r="X35" s="11">
        <f>[31]Julho!$G$27</f>
        <v>34</v>
      </c>
      <c r="Y35" s="11">
        <f>[31]Julho!$G$28</f>
        <v>44</v>
      </c>
      <c r="Z35" s="11">
        <f>[31]Julho!$G$29</f>
        <v>61</v>
      </c>
      <c r="AA35" s="11">
        <f>[31]Julho!$G$30</f>
        <v>62</v>
      </c>
      <c r="AB35" s="11">
        <f>[31]Julho!$G$31</f>
        <v>53</v>
      </c>
      <c r="AC35" s="11">
        <f>[31]Julho!$G$32</f>
        <v>42</v>
      </c>
      <c r="AD35" s="11">
        <f>[31]Julho!$G$33</f>
        <v>36</v>
      </c>
      <c r="AE35" s="11">
        <f>[31]Julho!$G$34</f>
        <v>34</v>
      </c>
      <c r="AF35" s="108">
        <f>[31]Julho!$G$35</f>
        <v>37</v>
      </c>
      <c r="AG35" s="129">
        <f t="shared" si="17"/>
        <v>32</v>
      </c>
      <c r="AH35" s="83">
        <f t="shared" si="18"/>
        <v>44.806451612903224</v>
      </c>
      <c r="AM35" t="s">
        <v>47</v>
      </c>
    </row>
    <row r="36" spans="1:39" x14ac:dyDescent="0.2">
      <c r="A36" s="53" t="s">
        <v>144</v>
      </c>
      <c r="B36" s="11" t="str">
        <f>[32]Julho!$G$5</f>
        <v>*</v>
      </c>
      <c r="C36" s="11" t="str">
        <f>[32]Julho!$G$6</f>
        <v>*</v>
      </c>
      <c r="D36" s="11" t="str">
        <f>[32]Julho!$G$7</f>
        <v>*</v>
      </c>
      <c r="E36" s="11" t="str">
        <f>[32]Julho!$G$8</f>
        <v>*</v>
      </c>
      <c r="F36" s="11" t="str">
        <f>[32]Julho!$G$9</f>
        <v>*</v>
      </c>
      <c r="G36" s="11" t="str">
        <f>[32]Julho!$G$10</f>
        <v>*</v>
      </c>
      <c r="H36" s="11" t="str">
        <f>[32]Julho!$G$11</f>
        <v>*</v>
      </c>
      <c r="I36" s="11" t="str">
        <f>[32]Julho!$G$12</f>
        <v>*</v>
      </c>
      <c r="J36" s="11" t="str">
        <f>[32]Julho!$G$13</f>
        <v>*</v>
      </c>
      <c r="K36" s="11" t="str">
        <f>[32]Julho!$G$14</f>
        <v>*</v>
      </c>
      <c r="L36" s="11" t="str">
        <f>[32]Julho!$G$15</f>
        <v>*</v>
      </c>
      <c r="M36" s="11" t="str">
        <f>[32]Julho!$G$16</f>
        <v>*</v>
      </c>
      <c r="N36" s="11" t="str">
        <f>[32]Julho!$G$17</f>
        <v>*</v>
      </c>
      <c r="O36" s="11" t="str">
        <f>[32]Julho!$G$18</f>
        <v>*</v>
      </c>
      <c r="P36" s="11" t="str">
        <f>[32]Julho!$G$19</f>
        <v>*</v>
      </c>
      <c r="Q36" s="11" t="str">
        <f>[32]Julho!$G$20</f>
        <v>*</v>
      </c>
      <c r="R36" s="11" t="str">
        <f>[32]Julho!$G$21</f>
        <v>*</v>
      </c>
      <c r="S36" s="11" t="str">
        <f>[32]Julho!$G$22</f>
        <v>*</v>
      </c>
      <c r="T36" s="11" t="str">
        <f>[32]Julho!$G$23</f>
        <v>*</v>
      </c>
      <c r="U36" s="11" t="str">
        <f>[32]Julho!$G$24</f>
        <v>*</v>
      </c>
      <c r="V36" s="11" t="str">
        <f>[32]Julho!$G$25</f>
        <v>*</v>
      </c>
      <c r="W36" s="11" t="str">
        <f>[32]Julho!$G$26</f>
        <v>*</v>
      </c>
      <c r="X36" s="11" t="str">
        <f>[32]Julho!$G$27</f>
        <v>*</v>
      </c>
      <c r="Y36" s="11" t="str">
        <f>[32]Julho!$G$28</f>
        <v>*</v>
      </c>
      <c r="Z36" s="11" t="str">
        <f>[32]Julho!$G$29</f>
        <v>*</v>
      </c>
      <c r="AA36" s="11" t="str">
        <f>[32]Julho!$G$30</f>
        <v>*</v>
      </c>
      <c r="AB36" s="11" t="str">
        <f>[32]Julho!$G$31</f>
        <v>*</v>
      </c>
      <c r="AC36" s="11" t="str">
        <f>[32]Julho!$G$32</f>
        <v>*</v>
      </c>
      <c r="AD36" s="11" t="str">
        <f>[32]Julho!$G$33</f>
        <v>*</v>
      </c>
      <c r="AE36" s="11" t="str">
        <f>[32]Julho!$G$34</f>
        <v>*</v>
      </c>
      <c r="AF36" s="108" t="str">
        <f>[32]Julho!$G$35</f>
        <v>*</v>
      </c>
      <c r="AG36" s="129" t="s">
        <v>224</v>
      </c>
      <c r="AH36" s="83" t="s">
        <v>224</v>
      </c>
    </row>
    <row r="37" spans="1:39" x14ac:dyDescent="0.2">
      <c r="A37" s="53" t="s">
        <v>14</v>
      </c>
      <c r="B37" s="11">
        <f>[33]Julho!$G$5</f>
        <v>26</v>
      </c>
      <c r="C37" s="11">
        <f>[33]Julho!$G$6</f>
        <v>24</v>
      </c>
      <c r="D37" s="11">
        <f>[33]Julho!$G$7</f>
        <v>24</v>
      </c>
      <c r="E37" s="11">
        <f>[33]Julho!$G$8</f>
        <v>44</v>
      </c>
      <c r="F37" s="11">
        <f>[33]Julho!$G$9</f>
        <v>61</v>
      </c>
      <c r="G37" s="11">
        <f>[33]Julho!$G$10</f>
        <v>21</v>
      </c>
      <c r="H37" s="11">
        <f>[33]Julho!$G$11</f>
        <v>25</v>
      </c>
      <c r="I37" s="11">
        <f>[33]Julho!$G$12</f>
        <v>26</v>
      </c>
      <c r="J37" s="11">
        <f>[33]Julho!$G$13</f>
        <v>24</v>
      </c>
      <c r="K37" s="11">
        <f>[33]Julho!$G$14</f>
        <v>22</v>
      </c>
      <c r="L37" s="11">
        <f>[33]Julho!$G$15</f>
        <v>16</v>
      </c>
      <c r="M37" s="11">
        <f>[33]Julho!$G$16</f>
        <v>20</v>
      </c>
      <c r="N37" s="11">
        <f>[33]Julho!$G$17</f>
        <v>18</v>
      </c>
      <c r="O37" s="11">
        <f>[33]Julho!$G$18</f>
        <v>18</v>
      </c>
      <c r="P37" s="11">
        <f>[33]Julho!$G$19</f>
        <v>21</v>
      </c>
      <c r="Q37" s="11">
        <f>[33]Julho!$G$20</f>
        <v>44</v>
      </c>
      <c r="R37" s="11">
        <f>[33]Julho!$G$21</f>
        <v>31</v>
      </c>
      <c r="S37" s="11">
        <f>[33]Julho!$G$22</f>
        <v>19</v>
      </c>
      <c r="T37" s="11">
        <f>[33]Julho!$G$23</f>
        <v>30</v>
      </c>
      <c r="U37" s="11">
        <f>[33]Julho!$G$24</f>
        <v>26</v>
      </c>
      <c r="V37" s="11">
        <f>[33]Julho!$G$25</f>
        <v>27</v>
      </c>
      <c r="W37" s="11">
        <f>[33]Julho!$G$26</f>
        <v>30</v>
      </c>
      <c r="X37" s="11">
        <f>[33]Julho!$G$27</f>
        <v>27</v>
      </c>
      <c r="Y37" s="11">
        <f>[33]Julho!$G$28</f>
        <v>24</v>
      </c>
      <c r="Z37" s="11">
        <f>[33]Julho!$G$29</f>
        <v>24</v>
      </c>
      <c r="AA37" s="11">
        <f>[33]Julho!$G$30</f>
        <v>21</v>
      </c>
      <c r="AB37" s="11">
        <f>[33]Julho!$G$31</f>
        <v>23</v>
      </c>
      <c r="AC37" s="11">
        <f>[33]Julho!$G$32</f>
        <v>20</v>
      </c>
      <c r="AD37" s="11">
        <f>[33]Julho!$G$33</f>
        <v>22</v>
      </c>
      <c r="AE37" s="11">
        <f>[33]Julho!$G$34</f>
        <v>18</v>
      </c>
      <c r="AF37" s="108">
        <f>[33]Julho!$G$35</f>
        <v>18</v>
      </c>
      <c r="AG37" s="129">
        <f t="shared" ref="AG37:AG38" si="19">MIN(B37:AF37)</f>
        <v>16</v>
      </c>
      <c r="AH37" s="83">
        <f t="shared" ref="AH37:AH38" si="20">AVERAGE(B37:AF37)</f>
        <v>25.612903225806452</v>
      </c>
    </row>
    <row r="38" spans="1:39" x14ac:dyDescent="0.2">
      <c r="A38" s="53" t="s">
        <v>174</v>
      </c>
      <c r="B38" s="11">
        <f>[34]Julho!$G$5</f>
        <v>72</v>
      </c>
      <c r="C38" s="11">
        <f>[34]Julho!$G$6</f>
        <v>74</v>
      </c>
      <c r="D38" s="11">
        <f>[34]Julho!$G$7</f>
        <v>78</v>
      </c>
      <c r="E38" s="11">
        <f>[34]Julho!$G$8</f>
        <v>68</v>
      </c>
      <c r="F38" s="11">
        <f>[34]Julho!$G$9</f>
        <v>73</v>
      </c>
      <c r="G38" s="11">
        <f>[34]Julho!$G$10</f>
        <v>25</v>
      </c>
      <c r="H38" s="11">
        <f>[34]Julho!$G$11</f>
        <v>22</v>
      </c>
      <c r="I38" s="11">
        <f>[34]Julho!$G$12</f>
        <v>24</v>
      </c>
      <c r="J38" s="11">
        <f>[34]Julho!$G$13</f>
        <v>45</v>
      </c>
      <c r="K38" s="11">
        <f>[34]Julho!$G$14</f>
        <v>54</v>
      </c>
      <c r="L38" s="11">
        <f>[34]Julho!$G$15</f>
        <v>50</v>
      </c>
      <c r="M38" s="11">
        <f>[34]Julho!$G$16</f>
        <v>48</v>
      </c>
      <c r="N38" s="11">
        <f>[34]Julho!$G$17</f>
        <v>53</v>
      </c>
      <c r="O38" s="11">
        <f>[34]Julho!$G$18</f>
        <v>62</v>
      </c>
      <c r="P38" s="11">
        <f>[34]Julho!$G$19</f>
        <v>71</v>
      </c>
      <c r="Q38" s="11">
        <f>[34]Julho!$G$20</f>
        <v>56</v>
      </c>
      <c r="R38" s="11" t="str">
        <f>[34]Julho!$G$21</f>
        <v>*</v>
      </c>
      <c r="S38" s="11">
        <f>[34]Julho!$G$22</f>
        <v>44</v>
      </c>
      <c r="T38" s="11">
        <f>[34]Julho!$G$23</f>
        <v>44</v>
      </c>
      <c r="U38" s="11">
        <f>[34]Julho!$G$24</f>
        <v>59</v>
      </c>
      <c r="V38" s="11">
        <f>[34]Julho!$G$25</f>
        <v>35</v>
      </c>
      <c r="W38" s="11">
        <f>[34]Julho!$G$26</f>
        <v>65</v>
      </c>
      <c r="X38" s="11">
        <f>[34]Julho!$G$27</f>
        <v>54</v>
      </c>
      <c r="Y38" s="11">
        <f>[34]Julho!$G$28</f>
        <v>45</v>
      </c>
      <c r="Z38" s="11">
        <f>[34]Julho!$G$29</f>
        <v>65</v>
      </c>
      <c r="AA38" s="11">
        <f>[34]Julho!$G$30</f>
        <v>53</v>
      </c>
      <c r="AB38" s="11">
        <f>[34]Julho!$G$31</f>
        <v>62</v>
      </c>
      <c r="AC38" s="11">
        <f>[34]Julho!$G$32</f>
        <v>48</v>
      </c>
      <c r="AD38" s="11">
        <f>[34]Julho!$G$33</f>
        <v>48</v>
      </c>
      <c r="AE38" s="11">
        <f>[34]Julho!$G$34</f>
        <v>51</v>
      </c>
      <c r="AF38" s="108">
        <f>[34]Julho!$G$35</f>
        <v>48</v>
      </c>
      <c r="AG38" s="129">
        <f t="shared" si="19"/>
        <v>22</v>
      </c>
      <c r="AH38" s="83">
        <f t="shared" si="20"/>
        <v>53.2</v>
      </c>
      <c r="AJ38" t="s">
        <v>47</v>
      </c>
      <c r="AK38" t="s">
        <v>47</v>
      </c>
    </row>
    <row r="39" spans="1:39" x14ac:dyDescent="0.2">
      <c r="A39" s="53" t="s">
        <v>15</v>
      </c>
      <c r="B39" s="11">
        <f>[35]Julho!$G$5</f>
        <v>61</v>
      </c>
      <c r="C39" s="11">
        <f>[35]Julho!$G$6</f>
        <v>45</v>
      </c>
      <c r="D39" s="11">
        <f>[35]Julho!$G$7</f>
        <v>71</v>
      </c>
      <c r="E39" s="11">
        <f>[35]Julho!$G$8</f>
        <v>88</v>
      </c>
      <c r="F39" s="11">
        <f>[35]Julho!$G$9</f>
        <v>37</v>
      </c>
      <c r="G39" s="11">
        <f>[35]Julho!$G$10</f>
        <v>23</v>
      </c>
      <c r="H39" s="11">
        <f>[35]Julho!$G$11</f>
        <v>24</v>
      </c>
      <c r="I39" s="11">
        <f>[35]Julho!$G$12</f>
        <v>31</v>
      </c>
      <c r="J39" s="11">
        <f>[35]Julho!$G$13</f>
        <v>31</v>
      </c>
      <c r="K39" s="11">
        <f>[35]Julho!$G$14</f>
        <v>23</v>
      </c>
      <c r="L39" s="11">
        <f>[35]Julho!$G$15</f>
        <v>29</v>
      </c>
      <c r="M39" s="11">
        <f>[35]Julho!$G$16</f>
        <v>31</v>
      </c>
      <c r="N39" s="11">
        <f>[35]Julho!$G$17</f>
        <v>29</v>
      </c>
      <c r="O39" s="11">
        <f>[35]Julho!$G$18</f>
        <v>25</v>
      </c>
      <c r="P39" s="11">
        <f>[35]Julho!$G$19</f>
        <v>47</v>
      </c>
      <c r="Q39" s="11">
        <f>[35]Julho!$G$20</f>
        <v>33</v>
      </c>
      <c r="R39" s="11">
        <f>[35]Julho!$G$21</f>
        <v>48</v>
      </c>
      <c r="S39" s="11">
        <f>[35]Julho!$G$22</f>
        <v>53</v>
      </c>
      <c r="T39" s="11">
        <f>[35]Julho!$G$23</f>
        <v>54</v>
      </c>
      <c r="U39" s="11">
        <f>[35]Julho!$G$24</f>
        <v>41</v>
      </c>
      <c r="V39" s="11">
        <f>[35]Julho!$G$25</f>
        <v>37</v>
      </c>
      <c r="W39" s="11">
        <f>[35]Julho!$G$26</f>
        <v>36</v>
      </c>
      <c r="X39" s="11">
        <f>[35]Julho!$G$27</f>
        <v>34</v>
      </c>
      <c r="Y39" s="11">
        <f>[35]Julho!$G$28</f>
        <v>49</v>
      </c>
      <c r="Z39" s="11">
        <f>[35]Julho!$G$29</f>
        <v>97</v>
      </c>
      <c r="AA39" s="11">
        <f>[35]Julho!$G$30</f>
        <v>88</v>
      </c>
      <c r="AB39" s="11">
        <f>[35]Julho!$G$31</f>
        <v>54</v>
      </c>
      <c r="AC39" s="11">
        <f>[35]Julho!$G$32</f>
        <v>35</v>
      </c>
      <c r="AD39" s="11">
        <f>[35]Julho!$G$33</f>
        <v>32</v>
      </c>
      <c r="AE39" s="11">
        <f>[35]Julho!$G$34</f>
        <v>31</v>
      </c>
      <c r="AF39" s="108">
        <f>[35]Julho!$G$35</f>
        <v>32</v>
      </c>
      <c r="AG39" s="129">
        <f t="shared" ref="AG39:AG41" si="21">MIN(B39:AF39)</f>
        <v>23</v>
      </c>
      <c r="AH39" s="83">
        <f t="shared" ref="AH39:AH41" si="22">AVERAGE(B39:AF39)</f>
        <v>43.516129032258064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3" t="s">
        <v>16</v>
      </c>
      <c r="B40" s="11">
        <f>[36]Julho!$G$5</f>
        <v>63</v>
      </c>
      <c r="C40" s="11">
        <f>[36]Julho!$G$6</f>
        <v>60</v>
      </c>
      <c r="D40" s="11">
        <f>[36]Julho!$G$7</f>
        <v>73</v>
      </c>
      <c r="E40" s="11">
        <f>[36]Julho!$G$8</f>
        <v>86</v>
      </c>
      <c r="F40" s="11">
        <f>[36]Julho!$G$9</f>
        <v>33</v>
      </c>
      <c r="G40" s="11">
        <f>[36]Julho!$G$10</f>
        <v>26</v>
      </c>
      <c r="H40" s="11">
        <f>[36]Julho!$G$11</f>
        <v>22</v>
      </c>
      <c r="I40" s="11">
        <f>[36]Julho!$G$12</f>
        <v>24</v>
      </c>
      <c r="J40" s="11">
        <f>[36]Julho!$G$13</f>
        <v>24</v>
      </c>
      <c r="K40" s="11">
        <f>[36]Julho!$G$14</f>
        <v>26</v>
      </c>
      <c r="L40" s="11">
        <f>[36]Julho!$G$15</f>
        <v>26</v>
      </c>
      <c r="M40" s="11">
        <f>[36]Julho!$G$16</f>
        <v>28</v>
      </c>
      <c r="N40" s="11">
        <f>[36]Julho!$G$17</f>
        <v>33</v>
      </c>
      <c r="O40" s="11">
        <f>[36]Julho!$G$18</f>
        <v>41</v>
      </c>
      <c r="P40" s="11">
        <f>[36]Julho!$G$19</f>
        <v>68</v>
      </c>
      <c r="Q40" s="11">
        <f>[36]Julho!$G$20</f>
        <v>39</v>
      </c>
      <c r="R40" s="11">
        <f>[36]Julho!$G$21</f>
        <v>36</v>
      </c>
      <c r="S40" s="11">
        <f>[36]Julho!$G$22</f>
        <v>46</v>
      </c>
      <c r="T40" s="11">
        <f>[36]Julho!$G$23</f>
        <v>70</v>
      </c>
      <c r="U40" s="11">
        <f>[36]Julho!$G$24</f>
        <v>41</v>
      </c>
      <c r="V40" s="11">
        <f>[36]Julho!$G$25</f>
        <v>36</v>
      </c>
      <c r="W40" s="11">
        <f>[36]Julho!$G$26</f>
        <v>38</v>
      </c>
      <c r="X40" s="11">
        <f>[36]Julho!$G$27</f>
        <v>52</v>
      </c>
      <c r="Y40" s="11">
        <f>[36]Julho!$G$28</f>
        <v>66</v>
      </c>
      <c r="Z40" s="11">
        <f>[36]Julho!$G$29</f>
        <v>76</v>
      </c>
      <c r="AA40" s="11">
        <f>[36]Julho!$G$30</f>
        <v>68</v>
      </c>
      <c r="AB40" s="11">
        <f>[36]Julho!$G$31</f>
        <v>49</v>
      </c>
      <c r="AC40" s="11">
        <f>[36]Julho!$G$32</f>
        <v>47</v>
      </c>
      <c r="AD40" s="11">
        <f>[36]Julho!$G$33</f>
        <v>28</v>
      </c>
      <c r="AE40" s="11">
        <f>[36]Julho!$G$34</f>
        <v>39</v>
      </c>
      <c r="AF40" s="108">
        <f>[36]Julho!$G$35</f>
        <v>26</v>
      </c>
      <c r="AG40" s="129">
        <f t="shared" si="21"/>
        <v>22</v>
      </c>
      <c r="AH40" s="83">
        <f t="shared" si="22"/>
        <v>44.838709677419352</v>
      </c>
      <c r="AL40" t="s">
        <v>47</v>
      </c>
    </row>
    <row r="41" spans="1:39" x14ac:dyDescent="0.2">
      <c r="A41" s="53" t="s">
        <v>175</v>
      </c>
      <c r="B41" s="11">
        <f>[37]Julho!$G$5</f>
        <v>30</v>
      </c>
      <c r="C41" s="11">
        <f>[37]Julho!$G$6</f>
        <v>29</v>
      </c>
      <c r="D41" s="11">
        <f>[37]Julho!$G$7</f>
        <v>35</v>
      </c>
      <c r="E41" s="11">
        <f>[37]Julho!$G$8</f>
        <v>87</v>
      </c>
      <c r="F41" s="11">
        <f>[37]Julho!$G$9</f>
        <v>36</v>
      </c>
      <c r="G41" s="11">
        <f>[37]Julho!$G$10</f>
        <v>20</v>
      </c>
      <c r="H41" s="11">
        <f>[37]Julho!$G$11</f>
        <v>25</v>
      </c>
      <c r="I41" s="11">
        <f>[37]Julho!$G$12</f>
        <v>29</v>
      </c>
      <c r="J41" s="11">
        <f>[37]Julho!$G$13</f>
        <v>31</v>
      </c>
      <c r="K41" s="11">
        <f>[37]Julho!$G$14</f>
        <v>22</v>
      </c>
      <c r="L41" s="11">
        <f>[37]Julho!$G$15</f>
        <v>26</v>
      </c>
      <c r="M41" s="11">
        <f>[37]Julho!$G$16</f>
        <v>21</v>
      </c>
      <c r="N41" s="11">
        <f>[37]Julho!$G$17</f>
        <v>25</v>
      </c>
      <c r="O41" s="11">
        <f>[37]Julho!$G$18</f>
        <v>26</v>
      </c>
      <c r="P41" s="11">
        <f>[37]Julho!$E$19</f>
        <v>47.272727272727273</v>
      </c>
      <c r="Q41" s="11">
        <f>[37]Julho!$G$20</f>
        <v>72</v>
      </c>
      <c r="R41" s="11">
        <f>[37]Julho!$G$21</f>
        <v>44</v>
      </c>
      <c r="S41" s="11">
        <f>[37]Julho!$G$22</f>
        <v>31</v>
      </c>
      <c r="T41" s="11">
        <f>[37]Julho!$G$23</f>
        <v>32</v>
      </c>
      <c r="U41" s="11">
        <f>[37]Julho!$G$24</f>
        <v>34</v>
      </c>
      <c r="V41" s="11">
        <f>[37]Julho!$G$25</f>
        <v>26</v>
      </c>
      <c r="W41" s="11">
        <f>[37]Julho!$G$26</f>
        <v>30</v>
      </c>
      <c r="X41" s="11">
        <f>[37]Julho!$G$27</f>
        <v>27</v>
      </c>
      <c r="Y41" s="11">
        <f>[37]Julho!$G$28</f>
        <v>26</v>
      </c>
      <c r="Z41" s="11">
        <f>[37]Julho!$G$29</f>
        <v>49</v>
      </c>
      <c r="AA41" s="11">
        <f>[37]Julho!$G$30</f>
        <v>47</v>
      </c>
      <c r="AB41" s="11">
        <f>[37]Julho!$G$31</f>
        <v>44</v>
      </c>
      <c r="AC41" s="11">
        <f>[37]Julho!$G$32</f>
        <v>26</v>
      </c>
      <c r="AD41" s="11">
        <f>[37]Julho!$G$33</f>
        <v>25</v>
      </c>
      <c r="AE41" s="11">
        <f>[37]Julho!$G$34</f>
        <v>21</v>
      </c>
      <c r="AF41" s="108">
        <f>[37]Julho!$G$35</f>
        <v>25</v>
      </c>
      <c r="AG41" s="129">
        <f t="shared" si="21"/>
        <v>20</v>
      </c>
      <c r="AH41" s="83">
        <f t="shared" si="22"/>
        <v>33.815249266862168</v>
      </c>
      <c r="AJ41" t="s">
        <v>47</v>
      </c>
      <c r="AL41" t="s">
        <v>47</v>
      </c>
    </row>
    <row r="42" spans="1:39" x14ac:dyDescent="0.2">
      <c r="A42" s="53" t="s">
        <v>17</v>
      </c>
      <c r="B42" s="11">
        <f>[38]Julho!$G$5</f>
        <v>33</v>
      </c>
      <c r="C42" s="11">
        <f>[38]Julho!$G$6</f>
        <v>61</v>
      </c>
      <c r="D42" s="11">
        <f>[38]Julho!$G$7</f>
        <v>40</v>
      </c>
      <c r="E42" s="11">
        <f>[38]Julho!$G$8</f>
        <v>95</v>
      </c>
      <c r="F42" s="11">
        <f>[38]Julho!$G$9</f>
        <v>32</v>
      </c>
      <c r="G42" s="11">
        <f>[38]Julho!$G$10</f>
        <v>24</v>
      </c>
      <c r="H42" s="11">
        <f>[38]Julho!$G$11</f>
        <v>30</v>
      </c>
      <c r="I42" s="11">
        <f>[38]Julho!$G$12</f>
        <v>29</v>
      </c>
      <c r="J42" s="11">
        <f>[38]Julho!$G$13</f>
        <v>24</v>
      </c>
      <c r="K42" s="11">
        <f>[38]Julho!$G$14</f>
        <v>18</v>
      </c>
      <c r="L42" s="11">
        <f>[38]Julho!$G$15</f>
        <v>23</v>
      </c>
      <c r="M42" s="11">
        <f>[38]Julho!$G$16</f>
        <v>23</v>
      </c>
      <c r="N42" s="11">
        <f>[38]Julho!$G$17</f>
        <v>23</v>
      </c>
      <c r="O42" s="11">
        <f>[38]Julho!$G$18</f>
        <v>22</v>
      </c>
      <c r="P42" s="11">
        <f>[38]Julho!$G$19</f>
        <v>50</v>
      </c>
      <c r="Q42" s="11">
        <f>[38]Julho!$G$20</f>
        <v>36</v>
      </c>
      <c r="R42" s="11">
        <f>[38]Julho!$G$21</f>
        <v>40</v>
      </c>
      <c r="S42" s="11">
        <f>[38]Julho!$G$22</f>
        <v>43</v>
      </c>
      <c r="T42" s="11">
        <f>[38]Julho!$G$23</f>
        <v>38</v>
      </c>
      <c r="U42" s="11">
        <f>[38]Julho!$G$24</f>
        <v>31</v>
      </c>
      <c r="V42" s="11">
        <f>[38]Julho!$G$25</f>
        <v>27</v>
      </c>
      <c r="W42" s="11">
        <f>[38]Julho!$G$26</f>
        <v>30</v>
      </c>
      <c r="X42" s="11">
        <f>[38]Julho!$G$27</f>
        <v>24</v>
      </c>
      <c r="Y42" s="11">
        <f>[38]Julho!$G$28</f>
        <v>42</v>
      </c>
      <c r="Z42" s="11">
        <f>[38]Julho!$G$29</f>
        <v>51</v>
      </c>
      <c r="AA42" s="11">
        <f>[38]Julho!$G$30</f>
        <v>51</v>
      </c>
      <c r="AB42" s="11">
        <f>[38]Julho!$G$31</f>
        <v>44</v>
      </c>
      <c r="AC42" s="11">
        <f>[38]Julho!$G$32</f>
        <v>35</v>
      </c>
      <c r="AD42" s="11">
        <f>[38]Julho!$G$33</f>
        <v>25</v>
      </c>
      <c r="AE42" s="11">
        <f>[38]Julho!$G$34</f>
        <v>25</v>
      </c>
      <c r="AF42" s="108">
        <f>[38]Julho!$G$35</f>
        <v>26</v>
      </c>
      <c r="AG42" s="129">
        <f t="shared" ref="AG42:AG43" si="23">MIN(B42:AF42)</f>
        <v>18</v>
      </c>
      <c r="AH42" s="83">
        <f t="shared" ref="AH42:AH43" si="24">AVERAGE(B42:AF42)</f>
        <v>35.322580645161288</v>
      </c>
    </row>
    <row r="43" spans="1:39" x14ac:dyDescent="0.2">
      <c r="A43" s="53" t="s">
        <v>157</v>
      </c>
      <c r="B43" s="11">
        <f>[39]Julho!$G$5</f>
        <v>31</v>
      </c>
      <c r="C43" s="11">
        <f>[39]Julho!$G$6</f>
        <v>33</v>
      </c>
      <c r="D43" s="11">
        <f>[39]Julho!$G$7</f>
        <v>31</v>
      </c>
      <c r="E43" s="11">
        <f>[39]Julho!$G$8</f>
        <v>95</v>
      </c>
      <c r="F43" s="11">
        <f>[39]Julho!$G$9</f>
        <v>33</v>
      </c>
      <c r="G43" s="11">
        <f>[39]Julho!$G$10</f>
        <v>26</v>
      </c>
      <c r="H43" s="11">
        <f>[39]Julho!$G$11</f>
        <v>33</v>
      </c>
      <c r="I43" s="11">
        <f>[39]Julho!$G$12</f>
        <v>34</v>
      </c>
      <c r="J43" s="11">
        <f>[39]Julho!$G$13</f>
        <v>36</v>
      </c>
      <c r="K43" s="11">
        <f>[39]Julho!$G$14</f>
        <v>31</v>
      </c>
      <c r="L43" s="11">
        <f>[39]Julho!$G$15</f>
        <v>28</v>
      </c>
      <c r="M43" s="11">
        <f>[39]Julho!$G$16</f>
        <v>30</v>
      </c>
      <c r="N43" s="11">
        <f>[39]Julho!$G$17</f>
        <v>27</v>
      </c>
      <c r="O43" s="11">
        <f>[39]Julho!$G$18</f>
        <v>27</v>
      </c>
      <c r="P43" s="11">
        <f>[39]Julho!$G$19</f>
        <v>34</v>
      </c>
      <c r="Q43" s="11">
        <f>[39]Julho!$G$20</f>
        <v>44</v>
      </c>
      <c r="R43" s="11">
        <f>[39]Julho!$G$21</f>
        <v>41</v>
      </c>
      <c r="S43" s="11">
        <f>[39]Julho!$G$22</f>
        <v>37</v>
      </c>
      <c r="T43" s="11">
        <f>[39]Julho!$G$23</f>
        <v>43</v>
      </c>
      <c r="U43" s="11">
        <f>[39]Julho!$G$24</f>
        <v>35</v>
      </c>
      <c r="V43" s="11">
        <f>[39]Julho!$G$25</f>
        <v>34</v>
      </c>
      <c r="W43" s="11">
        <f>[39]Julho!$G$26</f>
        <v>34</v>
      </c>
      <c r="X43" s="11">
        <f>[39]Julho!$G$27</f>
        <v>30</v>
      </c>
      <c r="Y43" s="11">
        <f>[39]Julho!$G$28</f>
        <v>29</v>
      </c>
      <c r="Z43" s="11">
        <f>[39]Julho!$G$29</f>
        <v>49</v>
      </c>
      <c r="AA43" s="11">
        <f>[39]Julho!$G$30</f>
        <v>49</v>
      </c>
      <c r="AB43" s="11">
        <f>[39]Julho!$G$31</f>
        <v>43</v>
      </c>
      <c r="AC43" s="11">
        <f>[39]Julho!$G$32</f>
        <v>29</v>
      </c>
      <c r="AD43" s="11">
        <f>[39]Julho!$G$33</f>
        <v>29</v>
      </c>
      <c r="AE43" s="11">
        <f>[39]Julho!$G$34</f>
        <v>24</v>
      </c>
      <c r="AF43" s="108">
        <f>[39]Julho!$G$35</f>
        <v>30</v>
      </c>
      <c r="AG43" s="129">
        <f t="shared" si="23"/>
        <v>24</v>
      </c>
      <c r="AH43" s="83">
        <f t="shared" si="24"/>
        <v>35.774193548387096</v>
      </c>
      <c r="AJ43" t="s">
        <v>47</v>
      </c>
      <c r="AL43" t="s">
        <v>47</v>
      </c>
      <c r="AM43" t="s">
        <v>47</v>
      </c>
    </row>
    <row r="44" spans="1:39" x14ac:dyDescent="0.2">
      <c r="A44" s="53" t="s">
        <v>18</v>
      </c>
      <c r="B44" s="11">
        <f>[40]Julho!$G$5</f>
        <v>33</v>
      </c>
      <c r="C44" s="11">
        <f>[40]Julho!$G$6</f>
        <v>28</v>
      </c>
      <c r="D44" s="11">
        <f>[40]Julho!$G$7</f>
        <v>37</v>
      </c>
      <c r="E44" s="11">
        <f>[40]Julho!$G$8</f>
        <v>58</v>
      </c>
      <c r="F44" s="11">
        <f>[40]Julho!$G$9</f>
        <v>41</v>
      </c>
      <c r="G44" s="11">
        <f>[40]Julho!$G$10</f>
        <v>24</v>
      </c>
      <c r="H44" s="11">
        <f>[40]Julho!$G$11</f>
        <v>21</v>
      </c>
      <c r="I44" s="11">
        <f>[40]Julho!$G$12</f>
        <v>12</v>
      </c>
      <c r="J44" s="11">
        <f>[40]Julho!$G$13</f>
        <v>17</v>
      </c>
      <c r="K44" s="11">
        <f>[40]Julho!$G$14</f>
        <v>20</v>
      </c>
      <c r="L44" s="11">
        <f>[40]Julho!$G$15</f>
        <v>23</v>
      </c>
      <c r="M44" s="11">
        <f>[40]Julho!$G$16</f>
        <v>21</v>
      </c>
      <c r="N44" s="11">
        <f>[40]Julho!$G$17</f>
        <v>21</v>
      </c>
      <c r="O44" s="11">
        <f>[40]Julho!$G$18</f>
        <v>23</v>
      </c>
      <c r="P44" s="11">
        <f>[40]Julho!$G$19</f>
        <v>25</v>
      </c>
      <c r="Q44" s="11">
        <f>[40]Julho!$G$20</f>
        <v>58</v>
      </c>
      <c r="R44" s="11">
        <f>[40]Julho!$G$21</f>
        <v>45</v>
      </c>
      <c r="S44" s="11">
        <f>[40]Julho!$G$22</f>
        <v>30</v>
      </c>
      <c r="T44" s="11">
        <f>[40]Julho!$G$23</f>
        <v>22</v>
      </c>
      <c r="U44" s="11">
        <f>[40]Julho!$G$24</f>
        <v>32</v>
      </c>
      <c r="V44" s="11">
        <f>[40]Julho!$G$25</f>
        <v>27</v>
      </c>
      <c r="W44" s="11">
        <f>[40]Julho!$G$26</f>
        <v>29</v>
      </c>
      <c r="X44" s="11">
        <f>[40]Julho!$G$27</f>
        <v>23</v>
      </c>
      <c r="Y44" s="11">
        <f>[40]Julho!$G$28</f>
        <v>27</v>
      </c>
      <c r="Z44" s="11">
        <f>[40]Julho!$G$29</f>
        <v>50</v>
      </c>
      <c r="AA44" s="11">
        <f>[40]Julho!$G$30</f>
        <v>41</v>
      </c>
      <c r="AB44" s="11">
        <f>[40]Julho!$G$31</f>
        <v>33</v>
      </c>
      <c r="AC44" s="11">
        <f>[40]Julho!$G$32</f>
        <v>27</v>
      </c>
      <c r="AD44" s="11">
        <f>[40]Julho!$G$33</f>
        <v>22</v>
      </c>
      <c r="AE44" s="11">
        <f>[40]Julho!$G$34</f>
        <v>19</v>
      </c>
      <c r="AF44" s="108">
        <f>[40]Julho!$G$35</f>
        <v>20</v>
      </c>
      <c r="AG44" s="129">
        <f>MIN(B44:AF44)</f>
        <v>12</v>
      </c>
      <c r="AH44" s="83">
        <f t="shared" ref="AH44:AH45" si="25">AVERAGE(B44:AF44)</f>
        <v>29.322580645161292</v>
      </c>
    </row>
    <row r="45" spans="1:39" x14ac:dyDescent="0.2">
      <c r="A45" s="53" t="s">
        <v>162</v>
      </c>
      <c r="B45" s="11">
        <f>[41]Julho!$G$5</f>
        <v>32</v>
      </c>
      <c r="C45" s="11">
        <f>[41]Julho!$G$6</f>
        <v>30</v>
      </c>
      <c r="D45" s="11">
        <f>[41]Julho!$G$7</f>
        <v>30</v>
      </c>
      <c r="E45" s="11">
        <f>[41]Julho!$G$8</f>
        <v>54</v>
      </c>
      <c r="F45" s="11">
        <f>[41]Julho!$G$9</f>
        <v>58</v>
      </c>
      <c r="G45" s="11">
        <f>[41]Julho!$G$10</f>
        <v>24</v>
      </c>
      <c r="H45" s="11">
        <f>[41]Julho!$G$11</f>
        <v>30</v>
      </c>
      <c r="I45" s="11">
        <f>[41]Julho!$G$12</f>
        <v>37</v>
      </c>
      <c r="J45" s="11">
        <f>[41]Julho!$G$13</f>
        <v>42</v>
      </c>
      <c r="K45" s="11">
        <f>[41]Julho!$G$14</f>
        <v>33</v>
      </c>
      <c r="L45" s="11">
        <f>[41]Julho!$G$15</f>
        <v>28</v>
      </c>
      <c r="M45" s="11">
        <f>[41]Julho!$G$16</f>
        <v>30</v>
      </c>
      <c r="N45" s="11">
        <f>[41]Julho!$G$17</f>
        <v>27</v>
      </c>
      <c r="O45" s="11">
        <f>[41]Julho!$G$18</f>
        <v>35</v>
      </c>
      <c r="P45" s="11">
        <f>[41]Julho!$G$19</f>
        <v>27</v>
      </c>
      <c r="Q45" s="11">
        <f>[41]Julho!$G$20</f>
        <v>58</v>
      </c>
      <c r="R45" s="11">
        <f>[41]Julho!$G$21</f>
        <v>37</v>
      </c>
      <c r="S45" s="11">
        <f>[41]Julho!$G$22</f>
        <v>41</v>
      </c>
      <c r="T45" s="11">
        <f>[41]Julho!$G$23</f>
        <v>45</v>
      </c>
      <c r="U45" s="11">
        <f>[41]Julho!$G$24</f>
        <v>33</v>
      </c>
      <c r="V45" s="11">
        <f>[41]Julho!$G$25</f>
        <v>37</v>
      </c>
      <c r="W45" s="11">
        <f>[41]Julho!$G$26</f>
        <v>35</v>
      </c>
      <c r="X45" s="11">
        <f>[41]Julho!$G$27</f>
        <v>33</v>
      </c>
      <c r="Y45" s="11">
        <f>[41]Julho!$G$28</f>
        <v>29</v>
      </c>
      <c r="Z45" s="11">
        <f>[41]Julho!$G$29</f>
        <v>38</v>
      </c>
      <c r="AA45" s="11">
        <f>[41]Julho!$G$30</f>
        <v>40</v>
      </c>
      <c r="AB45" s="11">
        <f>[41]Julho!$G$31</f>
        <v>36</v>
      </c>
      <c r="AC45" s="11">
        <f>[41]Julho!$G$32</f>
        <v>26</v>
      </c>
      <c r="AD45" s="11">
        <f>[41]Julho!$G$33</f>
        <v>28</v>
      </c>
      <c r="AE45" s="11">
        <f>[41]Julho!$G$34</f>
        <v>23</v>
      </c>
      <c r="AF45" s="108">
        <f>[41]Julho!$G$35</f>
        <v>25</v>
      </c>
      <c r="AG45" s="129">
        <f t="shared" ref="AG45" si="26">MIN(B45:AF45)</f>
        <v>23</v>
      </c>
      <c r="AH45" s="83">
        <f t="shared" si="25"/>
        <v>34.87096774193548</v>
      </c>
      <c r="AJ45" s="12" t="s">
        <v>47</v>
      </c>
      <c r="AL45" t="s">
        <v>47</v>
      </c>
    </row>
    <row r="46" spans="1:39" x14ac:dyDescent="0.2">
      <c r="A46" s="53" t="s">
        <v>19</v>
      </c>
      <c r="B46" s="11">
        <f>[42]Julho!$G$5</f>
        <v>66</v>
      </c>
      <c r="C46" s="11">
        <f>[42]Julho!$G$6</f>
        <v>63</v>
      </c>
      <c r="D46" s="11">
        <f>[42]Julho!$G$7</f>
        <v>83</v>
      </c>
      <c r="E46" s="11">
        <f>[42]Julho!$G$8</f>
        <v>35</v>
      </c>
      <c r="F46" s="11">
        <f>[42]Julho!$G$9</f>
        <v>29</v>
      </c>
      <c r="G46" s="11">
        <f>[42]Julho!$G$10</f>
        <v>22</v>
      </c>
      <c r="H46" s="11">
        <f>[42]Julho!$G$11</f>
        <v>24</v>
      </c>
      <c r="I46" s="11">
        <f>[42]Julho!$G$12</f>
        <v>32</v>
      </c>
      <c r="J46" s="11">
        <f>[42]Julho!$G$13</f>
        <v>25</v>
      </c>
      <c r="K46" s="11">
        <f>[42]Julho!$G$14</f>
        <v>31</v>
      </c>
      <c r="L46" s="11">
        <f>[42]Julho!$G$15</f>
        <v>26</v>
      </c>
      <c r="M46" s="11">
        <f>[42]Julho!$G$16</f>
        <v>27</v>
      </c>
      <c r="N46" s="11">
        <f>[42]Julho!$G$17</f>
        <v>25</v>
      </c>
      <c r="O46" s="11">
        <f>[42]Julho!$G$18</f>
        <v>22</v>
      </c>
      <c r="P46" s="11">
        <f>[42]Julho!$G$19</f>
        <v>64</v>
      </c>
      <c r="Q46" s="11">
        <f>[42]Julho!$G$20</f>
        <v>36</v>
      </c>
      <c r="R46" s="11">
        <f>[42]Julho!$G$21</f>
        <v>39</v>
      </c>
      <c r="S46" s="11">
        <f>[42]Julho!$G$22</f>
        <v>57</v>
      </c>
      <c r="T46" s="11">
        <f>[42]Julho!$G$23</f>
        <v>56</v>
      </c>
      <c r="U46" s="11">
        <f>[42]Julho!$G$24</f>
        <v>37</v>
      </c>
      <c r="V46" s="11">
        <f>[42]Julho!$G$25</f>
        <v>32</v>
      </c>
      <c r="W46" s="11">
        <f>[42]Julho!$G$26</f>
        <v>32</v>
      </c>
      <c r="X46" s="11">
        <f>[42]Julho!$G$27</f>
        <v>29</v>
      </c>
      <c r="Y46" s="11">
        <f>[42]Julho!$G$28</f>
        <v>49</v>
      </c>
      <c r="Z46" s="11">
        <f>[42]Julho!$G$29</f>
        <v>86</v>
      </c>
      <c r="AA46" s="11">
        <f>[42]Julho!$G$30</f>
        <v>81</v>
      </c>
      <c r="AB46" s="11">
        <f>[42]Julho!$G$31</f>
        <v>60</v>
      </c>
      <c r="AC46" s="11">
        <f>[42]Julho!$G$32</f>
        <v>46</v>
      </c>
      <c r="AD46" s="11">
        <f>[42]Julho!$G$33</f>
        <v>30</v>
      </c>
      <c r="AE46" s="11">
        <f>[42]Julho!$G$34</f>
        <v>32</v>
      </c>
      <c r="AF46" s="108">
        <f>[42]Julho!$G$35</f>
        <v>30</v>
      </c>
      <c r="AG46" s="129">
        <f t="shared" ref="AG46:AG47" si="27">MIN(B46:AF46)</f>
        <v>22</v>
      </c>
      <c r="AH46" s="83">
        <f t="shared" ref="AH46" si="28">AVERAGE(B46:AF46)</f>
        <v>42.12903225806452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3" t="s">
        <v>31</v>
      </c>
      <c r="B47" s="11">
        <f>[43]Julho!$G$5</f>
        <v>34</v>
      </c>
      <c r="C47" s="11">
        <f>[43]Julho!$G$6</f>
        <v>51</v>
      </c>
      <c r="D47" s="11">
        <f>[43]Julho!$G$7</f>
        <v>44</v>
      </c>
      <c r="E47" s="11">
        <f>[43]Julho!$G$8</f>
        <v>93</v>
      </c>
      <c r="F47" s="11">
        <f>[43]Julho!$G$9</f>
        <v>32</v>
      </c>
      <c r="G47" s="11">
        <f>[43]Julho!$G$10</f>
        <v>24</v>
      </c>
      <c r="H47" s="11">
        <f>[43]Julho!$G$11</f>
        <v>22</v>
      </c>
      <c r="I47" s="11">
        <f>[43]Julho!$G$12</f>
        <v>21</v>
      </c>
      <c r="J47" s="11">
        <f>[43]Julho!$G$13</f>
        <v>15</v>
      </c>
      <c r="K47" s="11">
        <f>[43]Julho!$G$14</f>
        <v>25</v>
      </c>
      <c r="L47" s="11">
        <f>[43]Julho!$G$15</f>
        <v>23</v>
      </c>
      <c r="M47" s="11">
        <f>[43]Julho!$G$16</f>
        <v>23</v>
      </c>
      <c r="N47" s="11">
        <f>[43]Julho!$G$17</f>
        <v>24</v>
      </c>
      <c r="O47" s="11">
        <f>[43]Julho!$G$18</f>
        <v>21</v>
      </c>
      <c r="P47" s="11">
        <f>[43]Julho!$G$19</f>
        <v>37</v>
      </c>
      <c r="Q47" s="11">
        <f>[43]Julho!$G$20</f>
        <v>50</v>
      </c>
      <c r="R47" s="11">
        <f>[43]Julho!$G$21</f>
        <v>43</v>
      </c>
      <c r="S47" s="11">
        <f>[43]Julho!$G$22</f>
        <v>34</v>
      </c>
      <c r="T47" s="11">
        <f>[43]Julho!$G$23</f>
        <v>32</v>
      </c>
      <c r="U47" s="11">
        <f>[43]Julho!$G$24</f>
        <v>27</v>
      </c>
      <c r="V47" s="11">
        <f>[43]Julho!$G$25</f>
        <v>30</v>
      </c>
      <c r="W47" s="11">
        <f>[43]Julho!$G$26</f>
        <v>36</v>
      </c>
      <c r="X47" s="11">
        <f>[43]Julho!$G$27</f>
        <v>22</v>
      </c>
      <c r="Y47" s="11">
        <f>[43]Julho!$G$28</f>
        <v>35</v>
      </c>
      <c r="Z47" s="11">
        <f>[43]Julho!$G$29</f>
        <v>57</v>
      </c>
      <c r="AA47" s="11">
        <f>[43]Julho!$G$30</f>
        <v>46</v>
      </c>
      <c r="AB47" s="11">
        <f>[43]Julho!$G$31</f>
        <v>40</v>
      </c>
      <c r="AC47" s="11">
        <f>[43]Julho!$G$32</f>
        <v>27</v>
      </c>
      <c r="AD47" s="11">
        <f>[43]Julho!$G$33</f>
        <v>23</v>
      </c>
      <c r="AE47" s="11">
        <f>[43]Julho!$G$34</f>
        <v>26</v>
      </c>
      <c r="AF47" s="108">
        <f>[43]Julho!$G$35</f>
        <v>25</v>
      </c>
      <c r="AG47" s="129">
        <f t="shared" si="27"/>
        <v>15</v>
      </c>
      <c r="AH47" s="83">
        <f>AVERAGE(B47:AF47)</f>
        <v>33.612903225806448</v>
      </c>
      <c r="AL47" t="s">
        <v>47</v>
      </c>
    </row>
    <row r="48" spans="1:39" x14ac:dyDescent="0.2">
      <c r="A48" s="53" t="s">
        <v>44</v>
      </c>
      <c r="B48" s="11">
        <f>[44]Julho!$G$5</f>
        <v>21</v>
      </c>
      <c r="C48" s="11">
        <f>[44]Julho!$G$6</f>
        <v>25</v>
      </c>
      <c r="D48" s="11">
        <f>[44]Julho!$G$7</f>
        <v>29</v>
      </c>
      <c r="E48" s="11">
        <f>[44]Julho!$G$8</f>
        <v>43</v>
      </c>
      <c r="F48" s="11">
        <f>[44]Julho!$G$9</f>
        <v>81</v>
      </c>
      <c r="G48" s="11">
        <f>[44]Julho!$G$10</f>
        <v>22</v>
      </c>
      <c r="H48" s="11">
        <f>[44]Julho!$G$11</f>
        <v>15</v>
      </c>
      <c r="I48" s="11">
        <f>[44]Julho!$G$12</f>
        <v>13</v>
      </c>
      <c r="J48" s="11">
        <f>[44]Julho!$G$13</f>
        <v>15</v>
      </c>
      <c r="K48" s="11">
        <f>[44]Julho!$G$14</f>
        <v>18</v>
      </c>
      <c r="L48" s="11">
        <f>[44]Julho!$G$15</f>
        <v>21</v>
      </c>
      <c r="M48" s="11">
        <f>[44]Julho!$G$16</f>
        <v>18</v>
      </c>
      <c r="N48" s="11">
        <f>[44]Julho!$G$17</f>
        <v>19</v>
      </c>
      <c r="O48" s="11">
        <f>[44]Julho!$G$18</f>
        <v>26</v>
      </c>
      <c r="P48" s="11">
        <f>[44]Julho!$G$19</f>
        <v>19</v>
      </c>
      <c r="Q48" s="11">
        <f>[44]Julho!$G$20</f>
        <v>36</v>
      </c>
      <c r="R48" s="11">
        <f>[44]Julho!$G$21</f>
        <v>36</v>
      </c>
      <c r="S48" s="11">
        <f>[44]Julho!$G$22</f>
        <v>22</v>
      </c>
      <c r="T48" s="11">
        <f>[44]Julho!$G$23</f>
        <v>20</v>
      </c>
      <c r="U48" s="11">
        <f>[44]Julho!$G$24</f>
        <v>26</v>
      </c>
      <c r="V48" s="11">
        <f>[44]Julho!$G$25</f>
        <v>22</v>
      </c>
      <c r="W48" s="11">
        <f>[44]Julho!$G$26</f>
        <v>26</v>
      </c>
      <c r="X48" s="11">
        <f>[44]Julho!$G$27</f>
        <v>20</v>
      </c>
      <c r="Y48" s="11">
        <f>[44]Julho!$G$28</f>
        <v>30</v>
      </c>
      <c r="Z48" s="11">
        <f>[44]Julho!$G$29</f>
        <v>79</v>
      </c>
      <c r="AA48" s="11">
        <f>[44]Julho!$G$30</f>
        <v>54</v>
      </c>
      <c r="AB48" s="11">
        <f>[44]Julho!$G$31</f>
        <v>39</v>
      </c>
      <c r="AC48" s="11">
        <f>[44]Julho!$G$32</f>
        <v>21</v>
      </c>
      <c r="AD48" s="11">
        <f>[44]Julho!$G$33</f>
        <v>20</v>
      </c>
      <c r="AE48" s="11">
        <f>[44]Julho!$G$34</f>
        <v>20</v>
      </c>
      <c r="AF48" s="108">
        <f>[44]Julho!$G$35</f>
        <v>17</v>
      </c>
      <c r="AG48" s="129">
        <f>MIN(B48:AF48)</f>
        <v>13</v>
      </c>
      <c r="AH48" s="83">
        <f>AVERAGE(B48:AF48)</f>
        <v>28.161290322580644</v>
      </c>
      <c r="AI48" s="12" t="s">
        <v>47</v>
      </c>
      <c r="AJ48" t="s">
        <v>47</v>
      </c>
      <c r="AK48" t="s">
        <v>47</v>
      </c>
    </row>
    <row r="49" spans="1:38" ht="13.5" thickBot="1" x14ac:dyDescent="0.25">
      <c r="A49" s="113" t="s">
        <v>20</v>
      </c>
      <c r="B49" s="114">
        <f>[45]Julho!$G$5</f>
        <v>23</v>
      </c>
      <c r="C49" s="114">
        <f>[45]Julho!$G$6</f>
        <v>25</v>
      </c>
      <c r="D49" s="114">
        <f>[45]Julho!$G$7</f>
        <v>26</v>
      </c>
      <c r="E49" s="114">
        <f>[45]Julho!$G$8</f>
        <v>44</v>
      </c>
      <c r="F49" s="114">
        <f>[45]Julho!$G$9</f>
        <v>47</v>
      </c>
      <c r="G49" s="114">
        <f>[45]Julho!$G$10</f>
        <v>19</v>
      </c>
      <c r="H49" s="114">
        <f>[45]Julho!$G$11</f>
        <v>29</v>
      </c>
      <c r="I49" s="114">
        <f>[45]Julho!$G$12</f>
        <v>27</v>
      </c>
      <c r="J49" s="114">
        <f>[45]Julho!$G$13</f>
        <v>33</v>
      </c>
      <c r="K49" s="114">
        <f>[45]Julho!$G$14</f>
        <v>72</v>
      </c>
      <c r="L49" s="114" t="str">
        <f>[45]Julho!$G$15</f>
        <v>*</v>
      </c>
      <c r="M49" s="114" t="str">
        <f>[45]Julho!$G$16</f>
        <v>*</v>
      </c>
      <c r="N49" s="114" t="str">
        <f>[45]Julho!$G$17</f>
        <v>*</v>
      </c>
      <c r="O49" s="114" t="str">
        <f>[45]Julho!$G$18</f>
        <v>*</v>
      </c>
      <c r="P49" s="114" t="str">
        <f>[45]Julho!$G$19</f>
        <v>*</v>
      </c>
      <c r="Q49" s="114" t="str">
        <f>[45]Julho!$G$20</f>
        <v>*</v>
      </c>
      <c r="R49" s="114" t="str">
        <f>[45]Julho!$G$21</f>
        <v>*</v>
      </c>
      <c r="S49" s="114" t="str">
        <f>[45]Julho!$G$22</f>
        <v>*</v>
      </c>
      <c r="T49" s="114" t="str">
        <f>[45]Julho!$G$23</f>
        <v>*</v>
      </c>
      <c r="U49" s="114" t="str">
        <f>[45]Julho!$G$24</f>
        <v>*</v>
      </c>
      <c r="V49" s="114" t="str">
        <f>[45]Julho!$G$25</f>
        <v>*</v>
      </c>
      <c r="W49" s="114" t="str">
        <f>[45]Julho!$G$26</f>
        <v>*</v>
      </c>
      <c r="X49" s="114" t="str">
        <f>[45]Julho!$G$27</f>
        <v>*</v>
      </c>
      <c r="Y49" s="114" t="str">
        <f>[45]Julho!$G$28</f>
        <v>*</v>
      </c>
      <c r="Z49" s="114" t="str">
        <f>[45]Julho!$G$29</f>
        <v>*</v>
      </c>
      <c r="AA49" s="114" t="str">
        <f>[45]Julho!$G$30</f>
        <v>*</v>
      </c>
      <c r="AB49" s="114" t="str">
        <f>[45]Julho!$G$31</f>
        <v>*</v>
      </c>
      <c r="AC49" s="114" t="str">
        <f>[45]Julho!$G$32</f>
        <v>*</v>
      </c>
      <c r="AD49" s="114" t="str">
        <f>[45]Julho!$G$33</f>
        <v>*</v>
      </c>
      <c r="AE49" s="114" t="str">
        <f>[45]Julho!$G$34</f>
        <v>*</v>
      </c>
      <c r="AF49" s="115" t="str">
        <f>[45]Julho!$G$35</f>
        <v>*</v>
      </c>
      <c r="AG49" s="131">
        <f>MIN(B49:AF49)</f>
        <v>19</v>
      </c>
      <c r="AH49" s="122">
        <f>AVERAGE(B49:AF49)</f>
        <v>34.5</v>
      </c>
      <c r="AJ49" t="s">
        <v>47</v>
      </c>
    </row>
    <row r="50" spans="1:38" s="5" customFormat="1" ht="17.100000000000001" customHeight="1" thickBot="1" x14ac:dyDescent="0.25">
      <c r="A50" s="132" t="s">
        <v>226</v>
      </c>
      <c r="B50" s="90">
        <f t="shared" ref="B50:AG50" si="29">MIN(B5:B49)</f>
        <v>21</v>
      </c>
      <c r="C50" s="90">
        <f t="shared" si="29"/>
        <v>22</v>
      </c>
      <c r="D50" s="90">
        <f t="shared" si="29"/>
        <v>24</v>
      </c>
      <c r="E50" s="90">
        <f t="shared" si="29"/>
        <v>35</v>
      </c>
      <c r="F50" s="90">
        <f t="shared" si="29"/>
        <v>24</v>
      </c>
      <c r="G50" s="90">
        <f t="shared" si="29"/>
        <v>13</v>
      </c>
      <c r="H50" s="90">
        <f t="shared" si="29"/>
        <v>14</v>
      </c>
      <c r="I50" s="90">
        <f t="shared" si="29"/>
        <v>12</v>
      </c>
      <c r="J50" s="90">
        <f t="shared" si="29"/>
        <v>14</v>
      </c>
      <c r="K50" s="90">
        <f t="shared" si="29"/>
        <v>18</v>
      </c>
      <c r="L50" s="90">
        <f t="shared" si="29"/>
        <v>16</v>
      </c>
      <c r="M50" s="90">
        <f t="shared" si="29"/>
        <v>18</v>
      </c>
      <c r="N50" s="90">
        <f t="shared" si="29"/>
        <v>18</v>
      </c>
      <c r="O50" s="90">
        <f t="shared" si="29"/>
        <v>15</v>
      </c>
      <c r="P50" s="90">
        <f t="shared" si="29"/>
        <v>19</v>
      </c>
      <c r="Q50" s="90">
        <f t="shared" si="29"/>
        <v>25</v>
      </c>
      <c r="R50" s="90">
        <f t="shared" si="29"/>
        <v>31</v>
      </c>
      <c r="S50" s="90">
        <f t="shared" si="29"/>
        <v>19</v>
      </c>
      <c r="T50" s="90">
        <f t="shared" si="29"/>
        <v>19</v>
      </c>
      <c r="U50" s="90">
        <f t="shared" si="29"/>
        <v>26</v>
      </c>
      <c r="V50" s="90">
        <f t="shared" si="29"/>
        <v>22</v>
      </c>
      <c r="W50" s="90">
        <f t="shared" si="29"/>
        <v>25</v>
      </c>
      <c r="X50" s="90">
        <f t="shared" si="29"/>
        <v>20</v>
      </c>
      <c r="Y50" s="90">
        <f t="shared" si="29"/>
        <v>22</v>
      </c>
      <c r="Z50" s="90">
        <f t="shared" si="29"/>
        <v>24</v>
      </c>
      <c r="AA50" s="90">
        <f t="shared" si="29"/>
        <v>21</v>
      </c>
      <c r="AB50" s="90">
        <f t="shared" si="29"/>
        <v>23</v>
      </c>
      <c r="AC50" s="90">
        <f t="shared" si="29"/>
        <v>20</v>
      </c>
      <c r="AD50" s="90">
        <f t="shared" si="29"/>
        <v>20</v>
      </c>
      <c r="AE50" s="90">
        <f t="shared" si="29"/>
        <v>18</v>
      </c>
      <c r="AF50" s="95">
        <f t="shared" ref="AF50" si="30">MIN(AF5:AF49)</f>
        <v>17</v>
      </c>
      <c r="AG50" s="127">
        <f t="shared" si="29"/>
        <v>12</v>
      </c>
      <c r="AH50" s="128">
        <f>AVERAGE(AH5:AH49)</f>
        <v>36.546540132507864</v>
      </c>
      <c r="AL50" s="5" t="s">
        <v>47</v>
      </c>
    </row>
    <row r="51" spans="1:38" x14ac:dyDescent="0.2">
      <c r="A51" s="42"/>
      <c r="B51" s="43"/>
      <c r="C51" s="43"/>
      <c r="D51" s="43" t="s">
        <v>101</v>
      </c>
      <c r="E51" s="43"/>
      <c r="F51" s="43"/>
      <c r="G51" s="43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50"/>
      <c r="AE51" s="54" t="s">
        <v>47</v>
      </c>
      <c r="AF51" s="54"/>
      <c r="AG51" s="47"/>
      <c r="AH51" s="49"/>
    </row>
    <row r="52" spans="1:38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81"/>
      <c r="K52" s="81"/>
      <c r="L52" s="81"/>
      <c r="M52" s="81" t="s">
        <v>45</v>
      </c>
      <c r="N52" s="81"/>
      <c r="O52" s="81"/>
      <c r="P52" s="81"/>
      <c r="Q52" s="81"/>
      <c r="R52" s="81"/>
      <c r="S52" s="81"/>
      <c r="T52" s="159" t="s">
        <v>97</v>
      </c>
      <c r="U52" s="159"/>
      <c r="V52" s="159"/>
      <c r="W52" s="159"/>
      <c r="X52" s="159"/>
      <c r="Y52" s="81"/>
      <c r="Z52" s="81"/>
      <c r="AA52" s="81"/>
      <c r="AB52" s="81"/>
      <c r="AC52" s="81"/>
      <c r="AD52" s="81"/>
      <c r="AE52" s="81"/>
      <c r="AF52" s="93"/>
      <c r="AG52" s="47"/>
      <c r="AH52" s="46"/>
      <c r="AJ52" s="12" t="s">
        <v>47</v>
      </c>
      <c r="AL52" t="s">
        <v>47</v>
      </c>
    </row>
    <row r="53" spans="1:38" x14ac:dyDescent="0.2">
      <c r="A53" s="45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46</v>
      </c>
      <c r="N53" s="82"/>
      <c r="O53" s="82"/>
      <c r="P53" s="82"/>
      <c r="Q53" s="81"/>
      <c r="R53" s="81"/>
      <c r="S53" s="81"/>
      <c r="T53" s="160" t="s">
        <v>98</v>
      </c>
      <c r="U53" s="160"/>
      <c r="V53" s="160"/>
      <c r="W53" s="160"/>
      <c r="X53" s="160"/>
      <c r="Y53" s="81"/>
      <c r="Z53" s="81"/>
      <c r="AA53" s="81"/>
      <c r="AB53" s="81"/>
      <c r="AC53" s="81"/>
      <c r="AD53" s="50"/>
      <c r="AE53" s="50"/>
      <c r="AF53" s="50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50"/>
      <c r="AE54" s="50"/>
      <c r="AF54" s="50"/>
      <c r="AG54" s="47"/>
      <c r="AH54" s="84"/>
    </row>
    <row r="55" spans="1:38" x14ac:dyDescent="0.2">
      <c r="A55" s="45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50"/>
      <c r="AF55" s="50"/>
      <c r="AG55" s="47"/>
      <c r="AH55" s="49"/>
      <c r="AL55" t="s">
        <v>47</v>
      </c>
    </row>
    <row r="56" spans="1:38" x14ac:dyDescent="0.2">
      <c r="A56" s="4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51"/>
      <c r="AF56" s="51"/>
      <c r="AG56" s="47"/>
      <c r="AH56" s="49"/>
    </row>
    <row r="57" spans="1:38" ht="13.5" thickBot="1" x14ac:dyDescent="0.25">
      <c r="A57" s="55"/>
      <c r="B57" s="56"/>
      <c r="C57" s="56"/>
      <c r="D57" s="56"/>
      <c r="E57" s="56"/>
      <c r="F57" s="56"/>
      <c r="G57" s="56" t="s">
        <v>47</v>
      </c>
      <c r="H57" s="56"/>
      <c r="I57" s="56"/>
      <c r="J57" s="56"/>
      <c r="K57" s="56"/>
      <c r="L57" s="56" t="s">
        <v>47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7"/>
      <c r="AH57" s="85"/>
    </row>
    <row r="58" spans="1:38" x14ac:dyDescent="0.2">
      <c r="AG58" s="7"/>
    </row>
    <row r="62" spans="1:38" x14ac:dyDescent="0.2">
      <c r="AL62" t="s">
        <v>47</v>
      </c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"/>
  <sheetViews>
    <sheetView zoomScale="90" zoomScaleNormal="90" workbookViewId="0">
      <selection activeCell="AK63" sqref="AK6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x14ac:dyDescent="0.2">
      <c r="A1" s="171" t="s">
        <v>28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48"/>
    </row>
    <row r="2" spans="1:37" s="4" customFormat="1" ht="20.100000000000001" customHeight="1" thickBot="1" x14ac:dyDescent="0.25">
      <c r="A2" s="170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79"/>
      <c r="AH2" s="166"/>
    </row>
    <row r="3" spans="1:37" s="5" customFormat="1" ht="20.100000000000001" customHeight="1" x14ac:dyDescent="0.2">
      <c r="A3" s="170"/>
      <c r="B3" s="17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74">
        <v>30</v>
      </c>
      <c r="AF3" s="162">
        <v>31</v>
      </c>
      <c r="AG3" s="137" t="s">
        <v>37</v>
      </c>
      <c r="AH3" s="124" t="s">
        <v>36</v>
      </c>
    </row>
    <row r="4" spans="1:37" s="5" customFormat="1" ht="20.100000000000001" customHeight="1" x14ac:dyDescent="0.2">
      <c r="A4" s="170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63"/>
      <c r="AG4" s="138" t="s">
        <v>35</v>
      </c>
      <c r="AH4" s="126" t="s">
        <v>35</v>
      </c>
    </row>
    <row r="5" spans="1:37" s="5" customFormat="1" x14ac:dyDescent="0.2">
      <c r="A5" s="53" t="s">
        <v>40</v>
      </c>
      <c r="B5" s="98">
        <f>[1]Julho!$H$5</f>
        <v>5.4</v>
      </c>
      <c r="C5" s="98">
        <f>[1]Julho!$H$6</f>
        <v>15.840000000000002</v>
      </c>
      <c r="D5" s="98">
        <f>[1]Julho!$H$7</f>
        <v>17.64</v>
      </c>
      <c r="E5" s="98">
        <f>[1]Julho!$H$8</f>
        <v>12.96</v>
      </c>
      <c r="F5" s="98">
        <f>[1]Julho!$H$9</f>
        <v>16.559999999999999</v>
      </c>
      <c r="G5" s="98">
        <f>[1]Julho!$H$10</f>
        <v>12.24</v>
      </c>
      <c r="H5" s="98">
        <f>[1]Julho!$H$11</f>
        <v>10.08</v>
      </c>
      <c r="I5" s="98">
        <f>[1]Julho!$H$12</f>
        <v>8.64</v>
      </c>
      <c r="J5" s="98">
        <f>[1]Julho!$H$13</f>
        <v>6.84</v>
      </c>
      <c r="K5" s="98">
        <f>[1]Julho!$H$14</f>
        <v>6.48</v>
      </c>
      <c r="L5" s="98">
        <f>[1]Julho!$H$15</f>
        <v>8.64</v>
      </c>
      <c r="M5" s="98">
        <f>[1]Julho!$H$16</f>
        <v>5.04</v>
      </c>
      <c r="N5" s="98">
        <f>[1]Julho!$H$17</f>
        <v>5.7600000000000007</v>
      </c>
      <c r="O5" s="98">
        <f>[1]Julho!$H$18</f>
        <v>7.5600000000000005</v>
      </c>
      <c r="P5" s="98">
        <f>[1]Julho!$H$19</f>
        <v>19.8</v>
      </c>
      <c r="Q5" s="98">
        <f>[1]Julho!$H$20</f>
        <v>11.16</v>
      </c>
      <c r="R5" s="98">
        <f>[1]Julho!$H$21</f>
        <v>11.16</v>
      </c>
      <c r="S5" s="98">
        <f>[1]Julho!$H$22</f>
        <v>9.3600000000000012</v>
      </c>
      <c r="T5" s="98">
        <f>[1]Julho!$H$23</f>
        <v>7.9200000000000008</v>
      </c>
      <c r="U5" s="98">
        <f>[1]Julho!$H$24</f>
        <v>10.08</v>
      </c>
      <c r="V5" s="98">
        <f>[1]Julho!$H$25</f>
        <v>14.04</v>
      </c>
      <c r="W5" s="98">
        <f>[1]Julho!$H$26</f>
        <v>15.48</v>
      </c>
      <c r="X5" s="98">
        <f>[1]Julho!$H$27</f>
        <v>15.840000000000002</v>
      </c>
      <c r="Y5" s="98">
        <f>[1]Julho!$H$28</f>
        <v>13.68</v>
      </c>
      <c r="Z5" s="98">
        <f>[1]Julho!$H$29</f>
        <v>7.9200000000000008</v>
      </c>
      <c r="AA5" s="98">
        <f>[1]Julho!$H$30</f>
        <v>7.9200000000000008</v>
      </c>
      <c r="AB5" s="98">
        <f>[1]Julho!$H$31</f>
        <v>8.2799999999999994</v>
      </c>
      <c r="AC5" s="98">
        <f>[1]Julho!$H$32</f>
        <v>11.16</v>
      </c>
      <c r="AD5" s="98">
        <f>[1]Julho!$H$33</f>
        <v>8.2799999999999994</v>
      </c>
      <c r="AE5" s="98">
        <f>[1]Julho!$H$34</f>
        <v>9.7200000000000006</v>
      </c>
      <c r="AF5" s="107">
        <f>[1]Julho!$H$35</f>
        <v>12.6</v>
      </c>
      <c r="AG5" s="133">
        <f t="shared" ref="AG5:AG6" si="1">MAX(B5:AF5)</f>
        <v>19.8</v>
      </c>
      <c r="AH5" s="96">
        <f t="shared" ref="AH5:AH6" si="2">AVERAGE(B5:AF5)</f>
        <v>10.776774193548388</v>
      </c>
    </row>
    <row r="6" spans="1:37" x14ac:dyDescent="0.2">
      <c r="A6" s="53" t="s">
        <v>0</v>
      </c>
      <c r="B6" s="11">
        <f>[2]Julho!$H$5</f>
        <v>6.84</v>
      </c>
      <c r="C6" s="11">
        <f>[2]Julho!$H$6</f>
        <v>12.96</v>
      </c>
      <c r="D6" s="11">
        <f>[2]Julho!$H$7</f>
        <v>7.5600000000000005</v>
      </c>
      <c r="E6" s="11">
        <f>[2]Julho!$H$8</f>
        <v>9</v>
      </c>
      <c r="F6" s="11">
        <f>[2]Julho!$H$9</f>
        <v>12.6</v>
      </c>
      <c r="G6" s="11">
        <f>[2]Julho!$H$10</f>
        <v>8.2799999999999994</v>
      </c>
      <c r="H6" s="11">
        <f>[2]Julho!$H$11</f>
        <v>14.76</v>
      </c>
      <c r="I6" s="11">
        <f>[2]Julho!$H$12</f>
        <v>17.64</v>
      </c>
      <c r="J6" s="11">
        <f>[2]Julho!$H$13</f>
        <v>12.96</v>
      </c>
      <c r="K6" s="11">
        <f>[2]Julho!$H$14</f>
        <v>11.520000000000001</v>
      </c>
      <c r="L6" s="11">
        <f>[2]Julho!$H$15</f>
        <v>14.04</v>
      </c>
      <c r="M6" s="11">
        <f>[2]Julho!$H$16</f>
        <v>14.04</v>
      </c>
      <c r="N6" s="11">
        <f>[2]Julho!$H$17</f>
        <v>13.68</v>
      </c>
      <c r="O6" s="11">
        <f>[2]Julho!$H$18</f>
        <v>15.48</v>
      </c>
      <c r="P6" s="11">
        <f>[2]Julho!$H$19</f>
        <v>9</v>
      </c>
      <c r="Q6" s="11">
        <f>[2]Julho!$H$20</f>
        <v>10.44</v>
      </c>
      <c r="R6" s="11">
        <f>[2]Julho!$H$21</f>
        <v>16.2</v>
      </c>
      <c r="S6" s="11">
        <f>[2]Julho!$H$22</f>
        <v>22.32</v>
      </c>
      <c r="T6" s="11">
        <f>[2]Julho!$H$23</f>
        <v>10.08</v>
      </c>
      <c r="U6" s="11">
        <f>[2]Julho!$H$24</f>
        <v>16.559999999999999</v>
      </c>
      <c r="V6" s="11">
        <f>[2]Julho!$H$25</f>
        <v>17.64</v>
      </c>
      <c r="W6" s="11">
        <f>[2]Julho!$H$26</f>
        <v>25.2</v>
      </c>
      <c r="X6" s="11">
        <f>[2]Julho!$H$27</f>
        <v>14.76</v>
      </c>
      <c r="Y6" s="11">
        <f>[2]Julho!$H$28</f>
        <v>8.64</v>
      </c>
      <c r="Z6" s="11">
        <f>[2]Julho!$H$29</f>
        <v>11.16</v>
      </c>
      <c r="AA6" s="11">
        <f>[2]Julho!$H$30</f>
        <v>8.2799999999999994</v>
      </c>
      <c r="AB6" s="11">
        <f>[2]Julho!$H$31</f>
        <v>6.84</v>
      </c>
      <c r="AC6" s="11">
        <f>[2]Julho!$H$32</f>
        <v>17.28</v>
      </c>
      <c r="AD6" s="11">
        <f>[2]Julho!$H$33</f>
        <v>15.120000000000001</v>
      </c>
      <c r="AE6" s="11">
        <f>[2]Julho!$H$34</f>
        <v>8.2799999999999994</v>
      </c>
      <c r="AF6" s="108">
        <f>[2]Julho!$H$35</f>
        <v>12.24</v>
      </c>
      <c r="AG6" s="133">
        <f t="shared" si="1"/>
        <v>25.2</v>
      </c>
      <c r="AH6" s="96">
        <f t="shared" si="2"/>
        <v>12.948387096774189</v>
      </c>
    </row>
    <row r="7" spans="1:37" x14ac:dyDescent="0.2">
      <c r="A7" s="53" t="s">
        <v>104</v>
      </c>
      <c r="B7" s="11">
        <f>[3]Julho!$H$5</f>
        <v>13.68</v>
      </c>
      <c r="C7" s="11">
        <f>[3]Julho!$H$6</f>
        <v>11.16</v>
      </c>
      <c r="D7" s="11">
        <f>[3]Julho!$H$7</f>
        <v>16.920000000000002</v>
      </c>
      <c r="E7" s="11">
        <f>[3]Julho!$H$8</f>
        <v>9.3600000000000012</v>
      </c>
      <c r="F7" s="11">
        <f>[3]Julho!$H$9</f>
        <v>20.16</v>
      </c>
      <c r="G7" s="11">
        <f>[3]Julho!$H$10</f>
        <v>14.04</v>
      </c>
      <c r="H7" s="11">
        <f>[3]Julho!$H$11</f>
        <v>13.68</v>
      </c>
      <c r="I7" s="11">
        <f>[3]Julho!$H$12</f>
        <v>16.920000000000002</v>
      </c>
      <c r="J7" s="11">
        <f>[3]Julho!$H$13</f>
        <v>13.32</v>
      </c>
      <c r="K7" s="11">
        <f>[3]Julho!$H$14</f>
        <v>15.120000000000001</v>
      </c>
      <c r="L7" s="11">
        <f>[3]Julho!$H$15</f>
        <v>14.04</v>
      </c>
      <c r="M7" s="11">
        <f>[3]Julho!$H$16</f>
        <v>14.4</v>
      </c>
      <c r="N7" s="11">
        <f>[3]Julho!$H$17</f>
        <v>24.48</v>
      </c>
      <c r="O7" s="11">
        <f>[3]Julho!$H$18</f>
        <v>15.48</v>
      </c>
      <c r="P7" s="11">
        <f>[3]Julho!$H$19</f>
        <v>14.4</v>
      </c>
      <c r="Q7" s="11">
        <f>[3]Julho!$H$20</f>
        <v>13.32</v>
      </c>
      <c r="R7" s="11">
        <f>[3]Julho!$H$21</f>
        <v>15.120000000000001</v>
      </c>
      <c r="S7" s="11">
        <f>[3]Julho!$H$22</f>
        <v>19.8</v>
      </c>
      <c r="T7" s="11">
        <f>[3]Julho!$H$23</f>
        <v>16.559999999999999</v>
      </c>
      <c r="U7" s="11">
        <f>[3]Julho!$H$24</f>
        <v>16.920000000000002</v>
      </c>
      <c r="V7" s="11">
        <f>[3]Julho!$H$25</f>
        <v>20.88</v>
      </c>
      <c r="W7" s="11">
        <f>[3]Julho!$H$26</f>
        <v>21.96</v>
      </c>
      <c r="X7" s="11">
        <f>[3]Julho!$H$27</f>
        <v>21.240000000000002</v>
      </c>
      <c r="Y7" s="11">
        <f>[3]Julho!$H$28</f>
        <v>16.920000000000002</v>
      </c>
      <c r="Z7" s="11">
        <f>[3]Julho!$H$29</f>
        <v>15.48</v>
      </c>
      <c r="AA7" s="11">
        <f>[3]Julho!$H$30</f>
        <v>13.68</v>
      </c>
      <c r="AB7" s="11">
        <f>[3]Julho!$H$31</f>
        <v>12.24</v>
      </c>
      <c r="AC7" s="11">
        <f>[3]Julho!$H$32</f>
        <v>10.44</v>
      </c>
      <c r="AD7" s="11">
        <f>[3]Julho!$H$33</f>
        <v>17.64</v>
      </c>
      <c r="AE7" s="11">
        <f>[3]Julho!$H$34</f>
        <v>11.879999999999999</v>
      </c>
      <c r="AF7" s="108">
        <f>[3]Julho!$H$35</f>
        <v>11.520000000000001</v>
      </c>
      <c r="AG7" s="133">
        <f t="shared" ref="AG7" si="3">MAX(B7:AF7)</f>
        <v>24.48</v>
      </c>
      <c r="AH7" s="96">
        <f t="shared" ref="AH7" si="4">AVERAGE(B7:AF7)</f>
        <v>15.572903225806451</v>
      </c>
    </row>
    <row r="8" spans="1:37" x14ac:dyDescent="0.2">
      <c r="A8" s="53" t="s">
        <v>1</v>
      </c>
      <c r="B8" s="11">
        <f>[4]Julho!$H$5</f>
        <v>5.04</v>
      </c>
      <c r="C8" s="11">
        <f>[4]Julho!$H$6</f>
        <v>1.8</v>
      </c>
      <c r="D8" s="11" t="str">
        <f>[4]Julho!$H$7</f>
        <v>*</v>
      </c>
      <c r="E8" s="11" t="str">
        <f>[4]Julho!$H$8</f>
        <v>*</v>
      </c>
      <c r="F8" s="11" t="str">
        <f>[4]Julho!$H$9</f>
        <v>*</v>
      </c>
      <c r="G8" s="11">
        <f>[4]Julho!$H$10</f>
        <v>15.120000000000001</v>
      </c>
      <c r="H8" s="11">
        <f>[4]Julho!$H$11</f>
        <v>15.840000000000002</v>
      </c>
      <c r="I8" s="11">
        <f>[4]Julho!$H$12</f>
        <v>12.24</v>
      </c>
      <c r="J8" s="11">
        <f>[4]Julho!$H$13</f>
        <v>9</v>
      </c>
      <c r="K8" s="11">
        <f>[4]Julho!$H$14</f>
        <v>3.6</v>
      </c>
      <c r="L8" s="11">
        <f>[4]Julho!$H$15</f>
        <v>14.76</v>
      </c>
      <c r="M8" s="11">
        <f>[4]Julho!$H$16</f>
        <v>9.7200000000000006</v>
      </c>
      <c r="N8" s="11">
        <f>[4]Julho!$H$17</f>
        <v>14.04</v>
      </c>
      <c r="O8" s="11" t="str">
        <f>[4]Julho!$H$18</f>
        <v>*</v>
      </c>
      <c r="P8" s="11" t="str">
        <f>[4]Julho!$H$19</f>
        <v>*</v>
      </c>
      <c r="Q8" s="11" t="str">
        <f>[4]Julho!$H$20</f>
        <v>*</v>
      </c>
      <c r="R8" s="11" t="str">
        <f>[4]Julho!$H$21</f>
        <v>*</v>
      </c>
      <c r="S8" s="11" t="str">
        <f>[4]Julho!$H$22</f>
        <v>*</v>
      </c>
      <c r="T8" s="11" t="str">
        <f>[4]Julho!$H$23</f>
        <v>*</v>
      </c>
      <c r="U8" s="11" t="str">
        <f>[4]Julho!$H$24</f>
        <v>*</v>
      </c>
      <c r="V8" s="11" t="str">
        <f>[4]Julho!$H$25</f>
        <v>*</v>
      </c>
      <c r="W8" s="11">
        <f>[4]Julho!$H$26</f>
        <v>15.840000000000002</v>
      </c>
      <c r="X8" s="11">
        <f>[4]Julho!$H$27</f>
        <v>13.32</v>
      </c>
      <c r="Y8" s="11">
        <f>[4]Julho!$H$28</f>
        <v>6.12</v>
      </c>
      <c r="Z8" s="11">
        <f>[4]Julho!$H$29</f>
        <v>3.9600000000000004</v>
      </c>
      <c r="AA8" s="11">
        <f>[4]Julho!$H$30</f>
        <v>4.68</v>
      </c>
      <c r="AB8" s="11">
        <f>[4]Julho!$H$31</f>
        <v>6.48</v>
      </c>
      <c r="AC8" s="11">
        <f>[4]Julho!$H$32</f>
        <v>13.68</v>
      </c>
      <c r="AD8" s="11">
        <f>[4]Julho!$H$33</f>
        <v>9</v>
      </c>
      <c r="AE8" s="11">
        <f>[4]Julho!$H$34</f>
        <v>8.64</v>
      </c>
      <c r="AF8" s="108">
        <f>[4]Julho!$H$35</f>
        <v>7.5600000000000005</v>
      </c>
      <c r="AG8" s="133">
        <f t="shared" ref="AG8:AG9" si="5">MAX(B8:AF8)</f>
        <v>15.840000000000002</v>
      </c>
      <c r="AH8" s="96">
        <f t="shared" ref="AH8:AH9" si="6">AVERAGE(B8:AF8)</f>
        <v>9.5220000000000002</v>
      </c>
    </row>
    <row r="9" spans="1:37" x14ac:dyDescent="0.2">
      <c r="A9" s="53" t="s">
        <v>167</v>
      </c>
      <c r="B9" s="11">
        <f>[5]Julho!$H$5</f>
        <v>12.24</v>
      </c>
      <c r="C9" s="11">
        <f>[5]Julho!$H$6</f>
        <v>14.04</v>
      </c>
      <c r="D9" s="11">
        <f>[5]Julho!$H$7</f>
        <v>14.76</v>
      </c>
      <c r="E9" s="11">
        <f>[5]Julho!$H$8</f>
        <v>15.840000000000002</v>
      </c>
      <c r="F9" s="11">
        <f>[5]Julho!$H$9</f>
        <v>24.840000000000003</v>
      </c>
      <c r="G9" s="11">
        <f>[5]Julho!$H$10</f>
        <v>20.52</v>
      </c>
      <c r="H9" s="11">
        <f>[5]Julho!$H$11</f>
        <v>24.12</v>
      </c>
      <c r="I9" s="11">
        <f>[5]Julho!$H$12</f>
        <v>26.28</v>
      </c>
      <c r="J9" s="11">
        <f>[5]Julho!$H$13</f>
        <v>22.68</v>
      </c>
      <c r="K9" s="11">
        <f>[5]Julho!$H$14</f>
        <v>13.32</v>
      </c>
      <c r="L9" s="11">
        <f>[5]Julho!$H$15</f>
        <v>17.64</v>
      </c>
      <c r="M9" s="11">
        <f>[5]Julho!$H$16</f>
        <v>18.36</v>
      </c>
      <c r="N9" s="11">
        <f>[5]Julho!$H$17</f>
        <v>19.079999999999998</v>
      </c>
      <c r="O9" s="11">
        <f>[5]Julho!$H$18</f>
        <v>22.68</v>
      </c>
      <c r="P9" s="11">
        <f>[5]Julho!$H$19</f>
        <v>14.4</v>
      </c>
      <c r="Q9" s="11">
        <f>[5]Julho!$H$20</f>
        <v>18.720000000000002</v>
      </c>
      <c r="R9" s="11">
        <f>[5]Julho!$H$21</f>
        <v>23.040000000000003</v>
      </c>
      <c r="S9" s="11">
        <f>[5]Julho!$H$22</f>
        <v>25.56</v>
      </c>
      <c r="T9" s="11">
        <f>[5]Julho!$H$23</f>
        <v>17.64</v>
      </c>
      <c r="U9" s="11">
        <f>[5]Julho!$H$24</f>
        <v>19.440000000000001</v>
      </c>
      <c r="V9" s="11">
        <f>[5]Julho!$H$25</f>
        <v>23.400000000000002</v>
      </c>
      <c r="W9" s="11">
        <f>[5]Julho!$H$26</f>
        <v>29.880000000000003</v>
      </c>
      <c r="X9" s="11">
        <f>[5]Julho!$H$27</f>
        <v>19.8</v>
      </c>
      <c r="Y9" s="11">
        <f>[5]Julho!$H$28</f>
        <v>14.76</v>
      </c>
      <c r="Z9" s="11">
        <f>[5]Julho!$H$29</f>
        <v>17.28</v>
      </c>
      <c r="AA9" s="11">
        <f>[5]Julho!$H$30</f>
        <v>14.76</v>
      </c>
      <c r="AB9" s="11">
        <f>[5]Julho!$H$31</f>
        <v>11.520000000000001</v>
      </c>
      <c r="AC9" s="11">
        <f>[5]Julho!$H$32</f>
        <v>14.76</v>
      </c>
      <c r="AD9" s="11">
        <f>[5]Julho!$H$33</f>
        <v>20.16</v>
      </c>
      <c r="AE9" s="11">
        <f>[5]Julho!$H$34</f>
        <v>10.44</v>
      </c>
      <c r="AF9" s="108">
        <f>[5]Julho!$H$35</f>
        <v>15.840000000000002</v>
      </c>
      <c r="AG9" s="133">
        <f t="shared" si="5"/>
        <v>29.880000000000003</v>
      </c>
      <c r="AH9" s="96">
        <f t="shared" si="6"/>
        <v>18.638709677419353</v>
      </c>
    </row>
    <row r="10" spans="1:37" x14ac:dyDescent="0.2">
      <c r="A10" s="53" t="s">
        <v>111</v>
      </c>
      <c r="B10" s="11" t="str">
        <f>[6]Julho!$H$5</f>
        <v>*</v>
      </c>
      <c r="C10" s="11" t="str">
        <f>[6]Julho!$H$6</f>
        <v>*</v>
      </c>
      <c r="D10" s="11" t="str">
        <f>[6]Julho!$H$7</f>
        <v>*</v>
      </c>
      <c r="E10" s="11" t="str">
        <f>[6]Julho!$H$8</f>
        <v>*</v>
      </c>
      <c r="F10" s="11" t="str">
        <f>[6]Julho!$H$9</f>
        <v>*</v>
      </c>
      <c r="G10" s="11" t="str">
        <f>[6]Julho!$H$10</f>
        <v>*</v>
      </c>
      <c r="H10" s="11" t="str">
        <f>[6]Julho!$H$11</f>
        <v>*</v>
      </c>
      <c r="I10" s="11" t="str">
        <f>[6]Julho!$H$12</f>
        <v>*</v>
      </c>
      <c r="J10" s="11" t="str">
        <f>[6]Julho!$H$13</f>
        <v>*</v>
      </c>
      <c r="K10" s="11" t="str">
        <f>[6]Julho!$H$14</f>
        <v>*</v>
      </c>
      <c r="L10" s="11" t="str">
        <f>[6]Julho!$H$15</f>
        <v>*</v>
      </c>
      <c r="M10" s="11" t="str">
        <f>[6]Julho!$H$16</f>
        <v>*</v>
      </c>
      <c r="N10" s="11" t="str">
        <f>[6]Julho!$H$17</f>
        <v>*</v>
      </c>
      <c r="O10" s="11" t="str">
        <f>[6]Julho!$H$18</f>
        <v>*</v>
      </c>
      <c r="P10" s="11" t="str">
        <f>[6]Julho!$H$19</f>
        <v>*</v>
      </c>
      <c r="Q10" s="11" t="str">
        <f>[6]Julho!$H$20</f>
        <v>*</v>
      </c>
      <c r="R10" s="11" t="str">
        <f>[6]Julho!$H$21</f>
        <v>*</v>
      </c>
      <c r="S10" s="11" t="str">
        <f>[6]Julho!$H$22</f>
        <v>*</v>
      </c>
      <c r="T10" s="11" t="str">
        <f>[6]Julho!$H$23</f>
        <v>*</v>
      </c>
      <c r="U10" s="11" t="str">
        <f>[6]Julho!$H$24</f>
        <v>*</v>
      </c>
      <c r="V10" s="11" t="str">
        <f>[6]Julho!$H$25</f>
        <v>*</v>
      </c>
      <c r="W10" s="11" t="str">
        <f>[6]Julho!$H$26</f>
        <v>*</v>
      </c>
      <c r="X10" s="11" t="str">
        <f>[6]Julho!$H$27</f>
        <v>*</v>
      </c>
      <c r="Y10" s="11" t="str">
        <f>[6]Julho!$H$28</f>
        <v>*</v>
      </c>
      <c r="Z10" s="11" t="str">
        <f>[6]Julho!$H$29</f>
        <v>*</v>
      </c>
      <c r="AA10" s="11" t="str">
        <f>[6]Julho!$H$30</f>
        <v>*</v>
      </c>
      <c r="AB10" s="11" t="str">
        <f>[6]Julho!$H$31</f>
        <v>*</v>
      </c>
      <c r="AC10" s="11" t="str">
        <f>[6]Julho!$H$32</f>
        <v>*</v>
      </c>
      <c r="AD10" s="11" t="str">
        <f>[6]Julho!$H$33</f>
        <v>*</v>
      </c>
      <c r="AE10" s="11" t="str">
        <f>[6]Julho!$H$34</f>
        <v>*</v>
      </c>
      <c r="AF10" s="108" t="str">
        <f>[6]Julho!$H$35</f>
        <v>*</v>
      </c>
      <c r="AG10" s="133" t="s">
        <v>224</v>
      </c>
      <c r="AH10" s="92" t="s">
        <v>224</v>
      </c>
    </row>
    <row r="11" spans="1:37" x14ac:dyDescent="0.2">
      <c r="A11" s="53" t="s">
        <v>64</v>
      </c>
      <c r="B11" s="11">
        <f>[7]Julho!$H$5</f>
        <v>13.32</v>
      </c>
      <c r="C11" s="11">
        <f>[7]Julho!$H$6</f>
        <v>10.8</v>
      </c>
      <c r="D11" s="11">
        <f>[7]Julho!$H$7</f>
        <v>25.2</v>
      </c>
      <c r="E11" s="11">
        <f>[7]Julho!$H$8</f>
        <v>18.36</v>
      </c>
      <c r="F11" s="11">
        <f>[7]Julho!$H$9</f>
        <v>24.48</v>
      </c>
      <c r="G11" s="11">
        <f>[7]Julho!$H$10</f>
        <v>16.920000000000002</v>
      </c>
      <c r="H11" s="11">
        <f>[7]Julho!$H$11</f>
        <v>20.88</v>
      </c>
      <c r="I11" s="11">
        <f>[7]Julho!$H$12</f>
        <v>21.240000000000002</v>
      </c>
      <c r="J11" s="11">
        <f>[7]Julho!$H$13</f>
        <v>15.840000000000002</v>
      </c>
      <c r="K11" s="11">
        <f>[7]Julho!$H$14</f>
        <v>16.2</v>
      </c>
      <c r="L11" s="11">
        <f>[7]Julho!$H$15</f>
        <v>15.840000000000002</v>
      </c>
      <c r="M11" s="11">
        <f>[7]Julho!$H$16</f>
        <v>15.48</v>
      </c>
      <c r="N11" s="11">
        <f>[7]Julho!$H$17</f>
        <v>13.32</v>
      </c>
      <c r="O11" s="11">
        <f>[7]Julho!$H$18</f>
        <v>15.120000000000001</v>
      </c>
      <c r="P11" s="11">
        <f>[7]Julho!$H$19</f>
        <v>33.840000000000003</v>
      </c>
      <c r="Q11" s="11">
        <f>[7]Julho!$H$20</f>
        <v>15.48</v>
      </c>
      <c r="R11" s="11">
        <f>[7]Julho!$H$21</f>
        <v>29.880000000000003</v>
      </c>
      <c r="S11" s="11">
        <f>[7]Julho!$H$22</f>
        <v>24.48</v>
      </c>
      <c r="T11" s="11">
        <f>[7]Julho!$H$23</f>
        <v>27</v>
      </c>
      <c r="U11" s="11">
        <f>[7]Julho!$H$24</f>
        <v>19.079999999999998</v>
      </c>
      <c r="V11" s="11">
        <f>[7]Julho!$H$25</f>
        <v>18</v>
      </c>
      <c r="W11" s="11">
        <f>[7]Julho!$H$26</f>
        <v>18</v>
      </c>
      <c r="X11" s="11">
        <f>[7]Julho!$H$27</f>
        <v>18.36</v>
      </c>
      <c r="Y11" s="11">
        <f>[7]Julho!$H$28</f>
        <v>15.840000000000002</v>
      </c>
      <c r="Z11" s="11">
        <f>[7]Julho!$H$29</f>
        <v>14.04</v>
      </c>
      <c r="AA11" s="11">
        <f>[7]Julho!$H$30</f>
        <v>15.120000000000001</v>
      </c>
      <c r="AB11" s="11">
        <f>[7]Julho!$H$31</f>
        <v>15.840000000000002</v>
      </c>
      <c r="AC11" s="11">
        <f>[7]Julho!$H$32</f>
        <v>16.559999999999999</v>
      </c>
      <c r="AD11" s="11">
        <f>[7]Julho!$H$33</f>
        <v>21.240000000000002</v>
      </c>
      <c r="AE11" s="11">
        <f>[7]Julho!$H$34</f>
        <v>18.36</v>
      </c>
      <c r="AF11" s="108">
        <f>[7]Julho!$H$35</f>
        <v>16.559999999999999</v>
      </c>
      <c r="AG11" s="133">
        <f t="shared" ref="AG11:AG12" si="7">MAX(B11:AF11)</f>
        <v>33.840000000000003</v>
      </c>
      <c r="AH11" s="96">
        <f t="shared" ref="AH11:AH12" si="8">AVERAGE(B11:AF11)</f>
        <v>18.731612903225805</v>
      </c>
    </row>
    <row r="12" spans="1:37" x14ac:dyDescent="0.2">
      <c r="A12" s="53" t="s">
        <v>41</v>
      </c>
      <c r="B12" s="11">
        <f>[8]Julho!$H$5</f>
        <v>11.879999999999999</v>
      </c>
      <c r="C12" s="11">
        <f>[8]Julho!$H$6</f>
        <v>11.879999999999999</v>
      </c>
      <c r="D12" s="11">
        <f>[8]Julho!$H$7</f>
        <v>14.76</v>
      </c>
      <c r="E12" s="11">
        <f>[8]Julho!$H$8</f>
        <v>14.4</v>
      </c>
      <c r="F12" s="11">
        <f>[8]Julho!$H$9</f>
        <v>19.440000000000001</v>
      </c>
      <c r="G12" s="11">
        <f>[8]Julho!$H$10</f>
        <v>12.96</v>
      </c>
      <c r="H12" s="11">
        <f>[8]Julho!$H$11</f>
        <v>7.9200000000000008</v>
      </c>
      <c r="I12" s="11">
        <f>[8]Julho!$H$12</f>
        <v>14.76</v>
      </c>
      <c r="J12" s="11">
        <f>[8]Julho!$H$13</f>
        <v>11.879999999999999</v>
      </c>
      <c r="K12" s="11">
        <f>[8]Julho!$H$14</f>
        <v>10.08</v>
      </c>
      <c r="L12" s="11">
        <f>[8]Julho!$H$15</f>
        <v>12.24</v>
      </c>
      <c r="M12" s="11">
        <f>[8]Julho!$H$16</f>
        <v>12.24</v>
      </c>
      <c r="N12" s="11">
        <f>[8]Julho!$H$17</f>
        <v>10.08</v>
      </c>
      <c r="O12" s="11">
        <f>[8]Julho!$H$18</f>
        <v>13.32</v>
      </c>
      <c r="P12" s="11">
        <f>[8]Julho!$H$19</f>
        <v>14.04</v>
      </c>
      <c r="Q12" s="11">
        <f>[8]Julho!$H$20</f>
        <v>12.6</v>
      </c>
      <c r="R12" s="11">
        <f>[8]Julho!$H$21</f>
        <v>10.08</v>
      </c>
      <c r="S12" s="11">
        <f>[8]Julho!$H$22</f>
        <v>15.48</v>
      </c>
      <c r="T12" s="11">
        <f>[8]Julho!$H$23</f>
        <v>11.16</v>
      </c>
      <c r="U12" s="11">
        <f>[8]Julho!$H$24</f>
        <v>11.16</v>
      </c>
      <c r="V12" s="11">
        <f>[8]Julho!$H$25</f>
        <v>19.079999999999998</v>
      </c>
      <c r="W12" s="11">
        <f>[8]Julho!$H$26</f>
        <v>23.759999999999998</v>
      </c>
      <c r="X12" s="11">
        <f>[8]Julho!$H$27</f>
        <v>12.24</v>
      </c>
      <c r="Y12" s="11">
        <f>[8]Julho!$H$28</f>
        <v>17.28</v>
      </c>
      <c r="Z12" s="11">
        <f>[8]Julho!$H$29</f>
        <v>12.24</v>
      </c>
      <c r="AA12" s="11">
        <f>[8]Julho!$H$30</f>
        <v>12.24</v>
      </c>
      <c r="AB12" s="11">
        <f>[8]Julho!$H$31</f>
        <v>13.68</v>
      </c>
      <c r="AC12" s="11">
        <f>[8]Julho!$H$32</f>
        <v>9.7200000000000006</v>
      </c>
      <c r="AD12" s="11">
        <f>[8]Julho!$H$33</f>
        <v>11.879999999999999</v>
      </c>
      <c r="AE12" s="11">
        <f>[8]Julho!$H$34</f>
        <v>7.9200000000000008</v>
      </c>
      <c r="AF12" s="108">
        <f>[8]Julho!$H$35</f>
        <v>11.16</v>
      </c>
      <c r="AG12" s="133">
        <f t="shared" si="7"/>
        <v>23.759999999999998</v>
      </c>
      <c r="AH12" s="96">
        <f t="shared" si="8"/>
        <v>13.018064516129035</v>
      </c>
    </row>
    <row r="13" spans="1:37" x14ac:dyDescent="0.2">
      <c r="A13" s="53" t="s">
        <v>114</v>
      </c>
      <c r="B13" s="11" t="str">
        <f>[9]Julho!$H$5</f>
        <v>*</v>
      </c>
      <c r="C13" s="11" t="str">
        <f>[9]Julho!$H$6</f>
        <v>*</v>
      </c>
      <c r="D13" s="11" t="str">
        <f>[9]Julho!$H$7</f>
        <v>*</v>
      </c>
      <c r="E13" s="11" t="str">
        <f>[9]Julho!$H$8</f>
        <v>*</v>
      </c>
      <c r="F13" s="11" t="str">
        <f>[9]Julho!$H$9</f>
        <v>*</v>
      </c>
      <c r="G13" s="11" t="str">
        <f>[9]Julho!$H$10</f>
        <v>*</v>
      </c>
      <c r="H13" s="11" t="str">
        <f>[9]Julho!$H$11</f>
        <v>*</v>
      </c>
      <c r="I13" s="11" t="str">
        <f>[9]Julho!$H$12</f>
        <v>*</v>
      </c>
      <c r="J13" s="11" t="str">
        <f>[9]Julho!$H$13</f>
        <v>*</v>
      </c>
      <c r="K13" s="11" t="str">
        <f>[9]Julho!$H$14</f>
        <v>*</v>
      </c>
      <c r="L13" s="11" t="str">
        <f>[9]Julho!$H$15</f>
        <v>*</v>
      </c>
      <c r="M13" s="11" t="str">
        <f>[9]Julho!$H$16</f>
        <v>*</v>
      </c>
      <c r="N13" s="11" t="str">
        <f>[9]Julho!$H$17</f>
        <v>*</v>
      </c>
      <c r="O13" s="11" t="str">
        <f>[9]Julho!$H$18</f>
        <v>*</v>
      </c>
      <c r="P13" s="11" t="str">
        <f>[9]Julho!$H$19</f>
        <v>*</v>
      </c>
      <c r="Q13" s="11" t="str">
        <f>[9]Julho!$H$20</f>
        <v>*</v>
      </c>
      <c r="R13" s="11" t="str">
        <f>[9]Julho!$H$21</f>
        <v>*</v>
      </c>
      <c r="S13" s="11" t="str">
        <f>[9]Julho!$H$22</f>
        <v>*</v>
      </c>
      <c r="T13" s="11" t="str">
        <f>[9]Julho!$H$23</f>
        <v>*</v>
      </c>
      <c r="U13" s="11" t="str">
        <f>[9]Julho!$H$24</f>
        <v>*</v>
      </c>
      <c r="V13" s="11" t="str">
        <f>[9]Julho!$H$25</f>
        <v>*</v>
      </c>
      <c r="W13" s="11" t="str">
        <f>[9]Julho!$H$26</f>
        <v>*</v>
      </c>
      <c r="X13" s="11" t="str">
        <f>[9]Julho!$H$27</f>
        <v>*</v>
      </c>
      <c r="Y13" s="11" t="str">
        <f>[9]Julho!$H$28</f>
        <v>*</v>
      </c>
      <c r="Z13" s="11" t="str">
        <f>[9]Julho!$H$29</f>
        <v>*</v>
      </c>
      <c r="AA13" s="11" t="str">
        <f>[9]Julho!$H$30</f>
        <v>*</v>
      </c>
      <c r="AB13" s="11" t="str">
        <f>[9]Julho!$H$31</f>
        <v>*</v>
      </c>
      <c r="AC13" s="11" t="str">
        <f>[9]Julho!$H$32</f>
        <v>*</v>
      </c>
      <c r="AD13" s="11" t="str">
        <f>[9]Julho!$H$33</f>
        <v>*</v>
      </c>
      <c r="AE13" s="11" t="str">
        <f>[9]Julho!$H$34</f>
        <v>*</v>
      </c>
      <c r="AF13" s="108" t="str">
        <f>[9]Julho!$H$35</f>
        <v>*</v>
      </c>
      <c r="AG13" s="134" t="s">
        <v>224</v>
      </c>
      <c r="AH13" s="92" t="s">
        <v>224</v>
      </c>
    </row>
    <row r="14" spans="1:37" x14ac:dyDescent="0.2">
      <c r="A14" s="53" t="s">
        <v>118</v>
      </c>
      <c r="B14" s="11" t="str">
        <f>[10]Julho!$H$5</f>
        <v>*</v>
      </c>
      <c r="C14" s="11" t="str">
        <f>[10]Julho!$H$6</f>
        <v>*</v>
      </c>
      <c r="D14" s="11" t="str">
        <f>[10]Julho!$H$7</f>
        <v>*</v>
      </c>
      <c r="E14" s="11" t="str">
        <f>[10]Julho!$H$8</f>
        <v>*</v>
      </c>
      <c r="F14" s="11" t="str">
        <f>[10]Julho!$H$9</f>
        <v>*</v>
      </c>
      <c r="G14" s="11" t="str">
        <f>[10]Julho!$H$10</f>
        <v>*</v>
      </c>
      <c r="H14" s="11" t="str">
        <f>[10]Julho!$H$11</f>
        <v>*</v>
      </c>
      <c r="I14" s="11" t="str">
        <f>[10]Julho!$H$12</f>
        <v>*</v>
      </c>
      <c r="J14" s="11" t="str">
        <f>[10]Julho!$H$13</f>
        <v>*</v>
      </c>
      <c r="K14" s="11" t="str">
        <f>[10]Julho!$H$14</f>
        <v>*</v>
      </c>
      <c r="L14" s="11" t="str">
        <f>[10]Julho!$H$15</f>
        <v>*</v>
      </c>
      <c r="M14" s="11" t="str">
        <f>[10]Julho!$H$16</f>
        <v>*</v>
      </c>
      <c r="N14" s="11">
        <f>[10]Julho!$H$17</f>
        <v>13.32</v>
      </c>
      <c r="O14" s="11">
        <f>[10]Julho!$H$18</f>
        <v>13.68</v>
      </c>
      <c r="P14" s="11">
        <f>[10]Julho!$H$19</f>
        <v>29.16</v>
      </c>
      <c r="Q14" s="11">
        <f>[10]Julho!$H$20</f>
        <v>18</v>
      </c>
      <c r="R14" s="11">
        <f>[10]Julho!$H$21</f>
        <v>11.16</v>
      </c>
      <c r="S14" s="11">
        <f>[10]Julho!$H$22</f>
        <v>13.68</v>
      </c>
      <c r="T14" s="11">
        <f>[10]Julho!$H$23</f>
        <v>15.48</v>
      </c>
      <c r="U14" s="11">
        <f>[10]Julho!$H$24</f>
        <v>16.920000000000002</v>
      </c>
      <c r="V14" s="11">
        <f>[10]Julho!$H$25</f>
        <v>19.440000000000001</v>
      </c>
      <c r="W14" s="11">
        <f>[10]Julho!$H$26</f>
        <v>21.6</v>
      </c>
      <c r="X14" s="11">
        <f>[10]Julho!$H$27</f>
        <v>19.079999999999998</v>
      </c>
      <c r="Y14" s="11">
        <f>[10]Julho!$H$28</f>
        <v>12.24</v>
      </c>
      <c r="Z14" s="11">
        <f>[10]Julho!$H$29</f>
        <v>16.559999999999999</v>
      </c>
      <c r="AA14" s="11">
        <f>[10]Julho!$H$30</f>
        <v>18.36</v>
      </c>
      <c r="AB14" s="11">
        <f>[10]Julho!$H$31</f>
        <v>17.64</v>
      </c>
      <c r="AC14" s="11">
        <f>[10]Julho!$H$32</f>
        <v>18.36</v>
      </c>
      <c r="AD14" s="11">
        <f>[10]Julho!$H$33</f>
        <v>12.6</v>
      </c>
      <c r="AE14" s="11">
        <f>[10]Julho!$H$34</f>
        <v>7.9200000000000008</v>
      </c>
      <c r="AF14" s="108" t="str">
        <f>[10]Julho!$H$35</f>
        <v>*</v>
      </c>
      <c r="AG14" s="133">
        <f t="shared" ref="AG14:AG15" si="9">MAX(B14:AF14)</f>
        <v>29.16</v>
      </c>
      <c r="AH14" s="96">
        <f t="shared" ref="AH14:AH15" si="10">AVERAGE(B14:AF14)</f>
        <v>16.400000000000002</v>
      </c>
    </row>
    <row r="15" spans="1:37" x14ac:dyDescent="0.2">
      <c r="A15" s="53" t="s">
        <v>121</v>
      </c>
      <c r="B15" s="11">
        <f>[11]Julho!$H$5</f>
        <v>14.04</v>
      </c>
      <c r="C15" s="11">
        <f>[11]Julho!$H$6</f>
        <v>15.120000000000001</v>
      </c>
      <c r="D15" s="11">
        <f>[11]Julho!$H$7</f>
        <v>11.879999999999999</v>
      </c>
      <c r="E15" s="11">
        <f>[11]Julho!$H$8</f>
        <v>11.520000000000001</v>
      </c>
      <c r="F15" s="11">
        <f>[11]Julho!$H$9</f>
        <v>25.56</v>
      </c>
      <c r="G15" s="11">
        <f>[11]Julho!$H$10</f>
        <v>19.440000000000001</v>
      </c>
      <c r="H15" s="11">
        <f>[11]Julho!$H$11</f>
        <v>14.76</v>
      </c>
      <c r="I15" s="11">
        <f>[11]Julho!$H$12</f>
        <v>20.88</v>
      </c>
      <c r="J15" s="11">
        <f>[11]Julho!$H$13</f>
        <v>20.16</v>
      </c>
      <c r="K15" s="11">
        <f>[11]Julho!$H$14</f>
        <v>20.16</v>
      </c>
      <c r="L15" s="11">
        <f>[11]Julho!$H$15</f>
        <v>19.079999999999998</v>
      </c>
      <c r="M15" s="11">
        <f>[11]Julho!$H$16</f>
        <v>19.079999999999998</v>
      </c>
      <c r="N15" s="11">
        <f>[11]Julho!$H$17</f>
        <v>25.2</v>
      </c>
      <c r="O15" s="11">
        <f>[11]Julho!$H$18</f>
        <v>22.68</v>
      </c>
      <c r="P15" s="11">
        <f>[11]Julho!$H$19</f>
        <v>16.559999999999999</v>
      </c>
      <c r="Q15" s="11">
        <f>[11]Julho!$H$20</f>
        <v>19.440000000000001</v>
      </c>
      <c r="R15" s="11">
        <f>[11]Julho!$H$21</f>
        <v>16.2</v>
      </c>
      <c r="S15" s="11">
        <f>[11]Julho!$H$22</f>
        <v>19.440000000000001</v>
      </c>
      <c r="T15" s="11">
        <f>[11]Julho!$H$23</f>
        <v>21.6</v>
      </c>
      <c r="U15" s="11">
        <f>[11]Julho!$H$24</f>
        <v>20.52</v>
      </c>
      <c r="V15" s="11">
        <f>[11]Julho!$H$25</f>
        <v>28.8</v>
      </c>
      <c r="W15" s="11">
        <f>[11]Julho!$H$26</f>
        <v>32.76</v>
      </c>
      <c r="X15" s="11">
        <f>[11]Julho!$H$27</f>
        <v>30.240000000000002</v>
      </c>
      <c r="Y15" s="11">
        <f>[11]Julho!$H$28</f>
        <v>16.2</v>
      </c>
      <c r="Z15" s="11">
        <f>[11]Julho!$H$29</f>
        <v>15.120000000000001</v>
      </c>
      <c r="AA15" s="11">
        <f>[11]Julho!$H$30</f>
        <v>11.520000000000001</v>
      </c>
      <c r="AB15" s="11">
        <f>[11]Julho!$H$31</f>
        <v>14.04</v>
      </c>
      <c r="AC15" s="11">
        <f>[11]Julho!$H$32</f>
        <v>16.2</v>
      </c>
      <c r="AD15" s="11">
        <f>[11]Julho!$H$33</f>
        <v>16.920000000000002</v>
      </c>
      <c r="AE15" s="11">
        <f>[11]Julho!$H$34</f>
        <v>8.64</v>
      </c>
      <c r="AF15" s="108">
        <f>[11]Julho!$H$35</f>
        <v>16.559999999999999</v>
      </c>
      <c r="AG15" s="133">
        <f t="shared" si="9"/>
        <v>32.76</v>
      </c>
      <c r="AH15" s="96">
        <f t="shared" si="10"/>
        <v>18.72</v>
      </c>
    </row>
    <row r="16" spans="1:37" x14ac:dyDescent="0.2">
      <c r="A16" s="53" t="s">
        <v>168</v>
      </c>
      <c r="B16" s="11" t="str">
        <f>[12]Julho!$H$5</f>
        <v>*</v>
      </c>
      <c r="C16" s="11" t="str">
        <f>[12]Julho!$H$6</f>
        <v>*</v>
      </c>
      <c r="D16" s="11" t="str">
        <f>[12]Julho!$H$7</f>
        <v>*</v>
      </c>
      <c r="E16" s="11" t="str">
        <f>[12]Julho!$H$8</f>
        <v>*</v>
      </c>
      <c r="F16" s="11" t="str">
        <f>[12]Julho!$H$9</f>
        <v>*</v>
      </c>
      <c r="G16" s="11" t="str">
        <f>[12]Julho!$H$10</f>
        <v>*</v>
      </c>
      <c r="H16" s="11" t="str">
        <f>[12]Julho!$H$11</f>
        <v>*</v>
      </c>
      <c r="I16" s="11" t="str">
        <f>[12]Julho!$H$12</f>
        <v>*</v>
      </c>
      <c r="J16" s="11" t="str">
        <f>[12]Julho!$H$13</f>
        <v>*</v>
      </c>
      <c r="K16" s="11" t="str">
        <f>[12]Julho!$H$14</f>
        <v>*</v>
      </c>
      <c r="L16" s="11" t="str">
        <f>[12]Julho!$H$15</f>
        <v>*</v>
      </c>
      <c r="M16" s="11" t="str">
        <f>[12]Julho!$H$16</f>
        <v>*</v>
      </c>
      <c r="N16" s="11" t="str">
        <f>[12]Julho!$H$17</f>
        <v>*</v>
      </c>
      <c r="O16" s="11" t="str">
        <f>[12]Julho!$H$18</f>
        <v>*</v>
      </c>
      <c r="P16" s="11" t="str">
        <f>[12]Julho!$H$19</f>
        <v>*</v>
      </c>
      <c r="Q16" s="11" t="str">
        <f>[12]Julho!$H$20</f>
        <v>*</v>
      </c>
      <c r="R16" s="11" t="str">
        <f>[12]Julho!$H$21</f>
        <v>*</v>
      </c>
      <c r="S16" s="11" t="str">
        <f>[12]Julho!$H$22</f>
        <v>*</v>
      </c>
      <c r="T16" s="11" t="str">
        <f>[12]Julho!$H$23</f>
        <v>*</v>
      </c>
      <c r="U16" s="11" t="str">
        <f>[12]Julho!$H$24</f>
        <v>*</v>
      </c>
      <c r="V16" s="11" t="str">
        <f>[12]Julho!$H$25</f>
        <v>*</v>
      </c>
      <c r="W16" s="11" t="str">
        <f>[12]Julho!$H$26</f>
        <v>*</v>
      </c>
      <c r="X16" s="11" t="str">
        <f>[12]Julho!$H$27</f>
        <v>*</v>
      </c>
      <c r="Y16" s="11" t="str">
        <f>[12]Julho!$H$28</f>
        <v>*</v>
      </c>
      <c r="Z16" s="11" t="str">
        <f>[12]Julho!$H$29</f>
        <v>*</v>
      </c>
      <c r="AA16" s="11" t="str">
        <f>[12]Julho!$H$30</f>
        <v>*</v>
      </c>
      <c r="AB16" s="11" t="str">
        <f>[12]Julho!$H$31</f>
        <v>*</v>
      </c>
      <c r="AC16" s="11" t="str">
        <f>[12]Julho!$H$32</f>
        <v>*</v>
      </c>
      <c r="AD16" s="11" t="str">
        <f>[12]Julho!$H$33</f>
        <v>*</v>
      </c>
      <c r="AE16" s="11" t="str">
        <f>[12]Julho!$H$34</f>
        <v>*</v>
      </c>
      <c r="AF16" s="108" t="str">
        <f>[12]Julho!$H$35</f>
        <v>*</v>
      </c>
      <c r="AG16" s="133" t="s">
        <v>224</v>
      </c>
      <c r="AH16" s="96" t="s">
        <v>224</v>
      </c>
      <c r="AK16" t="s">
        <v>47</v>
      </c>
    </row>
    <row r="17" spans="1:38" x14ac:dyDescent="0.2">
      <c r="A17" s="53" t="s">
        <v>2</v>
      </c>
      <c r="B17" s="11">
        <f>[13]Julho!$H$5</f>
        <v>14.04</v>
      </c>
      <c r="C17" s="11">
        <f>[13]Julho!$H$6</f>
        <v>18</v>
      </c>
      <c r="D17" s="11">
        <f>[13]Julho!$H$7</f>
        <v>21.96</v>
      </c>
      <c r="E17" s="11">
        <f>[13]Julho!$H$8</f>
        <v>14.76</v>
      </c>
      <c r="F17" s="11">
        <f>[13]Julho!$H$9</f>
        <v>20.88</v>
      </c>
      <c r="G17" s="11">
        <f>[13]Julho!$H$10</f>
        <v>23.759999999999998</v>
      </c>
      <c r="H17" s="11">
        <f>[13]Julho!$H$11</f>
        <v>20.52</v>
      </c>
      <c r="I17" s="11">
        <f>[13]Julho!$H$12</f>
        <v>22.32</v>
      </c>
      <c r="J17" s="11">
        <f>[13]Julho!$H$13</f>
        <v>21.240000000000002</v>
      </c>
      <c r="K17" s="11">
        <f>[13]Julho!$H$14</f>
        <v>17.64</v>
      </c>
      <c r="L17" s="11">
        <f>[13]Julho!$H$15</f>
        <v>17.64</v>
      </c>
      <c r="M17" s="11">
        <f>[13]Julho!$H$16</f>
        <v>19.440000000000001</v>
      </c>
      <c r="N17" s="11">
        <f>[13]Julho!$H$17</f>
        <v>19.440000000000001</v>
      </c>
      <c r="O17" s="11">
        <f>[13]Julho!$H$18</f>
        <v>13.32</v>
      </c>
      <c r="P17" s="11">
        <f>[13]Julho!$H$19</f>
        <v>17.64</v>
      </c>
      <c r="Q17" s="11">
        <f>[13]Julho!$H$20</f>
        <v>20.88</v>
      </c>
      <c r="R17" s="11">
        <f>[13]Julho!$H$21</f>
        <v>24.840000000000003</v>
      </c>
      <c r="S17" s="11">
        <f>[13]Julho!$H$22</f>
        <v>24.12</v>
      </c>
      <c r="T17" s="11">
        <f>[13]Julho!$H$23</f>
        <v>25.2</v>
      </c>
      <c r="U17" s="11">
        <f>[13]Julho!$H$24</f>
        <v>21.6</v>
      </c>
      <c r="V17" s="11">
        <f>[13]Julho!$H$25</f>
        <v>21.96</v>
      </c>
      <c r="W17" s="11">
        <f>[13]Julho!$H$26</f>
        <v>21.240000000000002</v>
      </c>
      <c r="X17" s="11">
        <f>[13]Julho!$H$27</f>
        <v>19.8</v>
      </c>
      <c r="Y17" s="11">
        <f>[13]Julho!$H$28</f>
        <v>14.4</v>
      </c>
      <c r="Z17" s="11">
        <f>[13]Julho!$H$29</f>
        <v>11.879999999999999</v>
      </c>
      <c r="AA17" s="11">
        <f>[13]Julho!$H$30</f>
        <v>14.04</v>
      </c>
      <c r="AB17" s="11">
        <f>[13]Julho!$H$31</f>
        <v>20.88</v>
      </c>
      <c r="AC17" s="11">
        <f>[13]Julho!$H$32</f>
        <v>24.12</v>
      </c>
      <c r="AD17" s="11">
        <f>[13]Julho!$H$33</f>
        <v>16.559999999999999</v>
      </c>
      <c r="AE17" s="11">
        <f>[13]Julho!$H$34</f>
        <v>15.120000000000001</v>
      </c>
      <c r="AF17" s="108">
        <f>[13]Julho!$H$35</f>
        <v>23.759999999999998</v>
      </c>
      <c r="AG17" s="133">
        <f t="shared" ref="AG17:AG23" si="11">MAX(B17:AF17)</f>
        <v>25.2</v>
      </c>
      <c r="AH17" s="96">
        <f t="shared" ref="AH17:AH23" si="12">AVERAGE(B17:AF17)</f>
        <v>19.451612903225804</v>
      </c>
      <c r="AJ17" s="12" t="s">
        <v>47</v>
      </c>
    </row>
    <row r="18" spans="1:38" x14ac:dyDescent="0.2">
      <c r="A18" s="53" t="s">
        <v>3</v>
      </c>
      <c r="B18" s="11">
        <f>[14]Julho!$H$5</f>
        <v>8.2799999999999994</v>
      </c>
      <c r="C18" s="11">
        <f>[14]Julho!$H$6</f>
        <v>14.04</v>
      </c>
      <c r="D18" s="11">
        <f>[14]Julho!$H$7</f>
        <v>20.52</v>
      </c>
      <c r="E18" s="11">
        <f>[14]Julho!$H$8</f>
        <v>8.2799999999999994</v>
      </c>
      <c r="F18" s="11">
        <f>[14]Julho!$H$9</f>
        <v>15.48</v>
      </c>
      <c r="G18" s="11">
        <f>[14]Julho!$H$10</f>
        <v>12.24</v>
      </c>
      <c r="H18" s="11">
        <f>[14]Julho!$H$11</f>
        <v>18</v>
      </c>
      <c r="I18" s="11">
        <f>[14]Julho!$H$12</f>
        <v>10.44</v>
      </c>
      <c r="J18" s="11">
        <f>[14]Julho!$H$13</f>
        <v>11.520000000000001</v>
      </c>
      <c r="K18" s="11">
        <f>[14]Julho!$H$14</f>
        <v>9</v>
      </c>
      <c r="L18" s="11">
        <f>[14]Julho!$H$15</f>
        <v>9</v>
      </c>
      <c r="M18" s="11">
        <f>[14]Julho!$H$16</f>
        <v>8.64</v>
      </c>
      <c r="N18" s="11">
        <f>[14]Julho!$H$17</f>
        <v>9.3600000000000012</v>
      </c>
      <c r="O18" s="11">
        <f>[14]Julho!$H$18</f>
        <v>8.64</v>
      </c>
      <c r="P18" s="11">
        <f>[14]Julho!$H$19</f>
        <v>14.04</v>
      </c>
      <c r="Q18" s="11">
        <f>[14]Julho!$H$20</f>
        <v>11.520000000000001</v>
      </c>
      <c r="R18" s="11">
        <f>[14]Julho!$H$21</f>
        <v>17.64</v>
      </c>
      <c r="S18" s="11">
        <f>[14]Julho!$H$22</f>
        <v>11.520000000000001</v>
      </c>
      <c r="T18" s="11">
        <f>[14]Julho!$H$23</f>
        <v>11.520000000000001</v>
      </c>
      <c r="U18" s="11">
        <f>[14]Julho!$H$24</f>
        <v>10.8</v>
      </c>
      <c r="V18" s="11">
        <f>[14]Julho!$H$25</f>
        <v>21.6</v>
      </c>
      <c r="W18" s="11">
        <f>[14]Julho!$H$26</f>
        <v>14.76</v>
      </c>
      <c r="X18" s="11">
        <f>[14]Julho!$H$27</f>
        <v>14.76</v>
      </c>
      <c r="Y18" s="11">
        <f>[14]Julho!$H$28</f>
        <v>13.68</v>
      </c>
      <c r="Z18" s="11">
        <f>[14]Julho!$H$29</f>
        <v>13.68</v>
      </c>
      <c r="AA18" s="11">
        <f>[14]Julho!$H$30</f>
        <v>10.08</v>
      </c>
      <c r="AB18" s="11">
        <f>[14]Julho!$H$31</f>
        <v>10.8</v>
      </c>
      <c r="AC18" s="11">
        <f>[14]Julho!$H$32</f>
        <v>15.120000000000001</v>
      </c>
      <c r="AD18" s="11">
        <f>[14]Julho!$H$33</f>
        <v>10.8</v>
      </c>
      <c r="AE18" s="11">
        <f>[14]Julho!$H$34</f>
        <v>12.6</v>
      </c>
      <c r="AF18" s="108">
        <f>[14]Julho!$H$35</f>
        <v>18.36</v>
      </c>
      <c r="AG18" s="133">
        <f>MAX(B18:AF18)</f>
        <v>21.6</v>
      </c>
      <c r="AH18" s="96">
        <f>AVERAGE(B18:AF18)</f>
        <v>12.797419354838713</v>
      </c>
      <c r="AI18" s="12" t="s">
        <v>47</v>
      </c>
      <c r="AJ18" s="12" t="s">
        <v>47</v>
      </c>
    </row>
    <row r="19" spans="1:38" x14ac:dyDescent="0.2">
      <c r="A19" s="53" t="s">
        <v>4</v>
      </c>
      <c r="B19" s="11">
        <f>[15]Julho!$H$5</f>
        <v>10.08</v>
      </c>
      <c r="C19" s="11">
        <f>[15]Julho!$H$6</f>
        <v>18.720000000000002</v>
      </c>
      <c r="D19" s="11">
        <f>[15]Julho!$H$7</f>
        <v>19.079999999999998</v>
      </c>
      <c r="E19" s="11">
        <f>[15]Julho!$H$8</f>
        <v>19.079999999999998</v>
      </c>
      <c r="F19" s="11">
        <f>[15]Julho!$H$9</f>
        <v>18.720000000000002</v>
      </c>
      <c r="G19" s="11">
        <f>[15]Julho!$H$10</f>
        <v>18.36</v>
      </c>
      <c r="H19" s="11">
        <f>[15]Julho!$H$11</f>
        <v>18.720000000000002</v>
      </c>
      <c r="I19" s="11">
        <f>[15]Julho!$H$12</f>
        <v>15.48</v>
      </c>
      <c r="J19" s="11">
        <f>[15]Julho!$H$13</f>
        <v>15.48</v>
      </c>
      <c r="K19" s="11">
        <f>[15]Julho!$H$14</f>
        <v>11.520000000000001</v>
      </c>
      <c r="L19" s="11">
        <f>[15]Julho!$H$15</f>
        <v>12.96</v>
      </c>
      <c r="M19" s="11">
        <f>[15]Julho!$H$16</f>
        <v>16.2</v>
      </c>
      <c r="N19" s="11">
        <f>[15]Julho!$H$17</f>
        <v>12.96</v>
      </c>
      <c r="O19" s="11">
        <f>[15]Julho!$H$18</f>
        <v>9.7200000000000006</v>
      </c>
      <c r="P19" s="11">
        <f>[15]Julho!$H$19</f>
        <v>15.840000000000002</v>
      </c>
      <c r="Q19" s="11">
        <f>[15]Julho!$H$20</f>
        <v>17.64</v>
      </c>
      <c r="R19" s="11">
        <f>[15]Julho!$H$21</f>
        <v>17.64</v>
      </c>
      <c r="S19" s="11">
        <f>[15]Julho!$H$22</f>
        <v>16.2</v>
      </c>
      <c r="T19" s="11">
        <f>[15]Julho!$H$23</f>
        <v>15.48</v>
      </c>
      <c r="U19" s="11">
        <f>[15]Julho!$H$24</f>
        <v>15.120000000000001</v>
      </c>
      <c r="V19" s="11">
        <f>[15]Julho!$H$25</f>
        <v>26.28</v>
      </c>
      <c r="W19" s="11">
        <f>[15]Julho!$H$26</f>
        <v>20.52</v>
      </c>
      <c r="X19" s="11">
        <f>[15]Julho!$H$27</f>
        <v>15.840000000000002</v>
      </c>
      <c r="Y19" s="11">
        <f>[15]Julho!$H$28</f>
        <v>15.840000000000002</v>
      </c>
      <c r="Z19" s="11">
        <f>[15]Julho!$H$29</f>
        <v>13.32</v>
      </c>
      <c r="AA19" s="11">
        <f>[15]Julho!$H$30</f>
        <v>12.96</v>
      </c>
      <c r="AB19" s="11">
        <f>[15]Julho!$H$31</f>
        <v>14.4</v>
      </c>
      <c r="AC19" s="11">
        <f>[15]Julho!$H$32</f>
        <v>19.079999999999998</v>
      </c>
      <c r="AD19" s="11">
        <f>[15]Julho!$H$33</f>
        <v>14.4</v>
      </c>
      <c r="AE19" s="11">
        <f>[15]Julho!$H$34</f>
        <v>12.24</v>
      </c>
      <c r="AF19" s="108">
        <f>[15]Julho!$H$35</f>
        <v>18</v>
      </c>
      <c r="AG19" s="133">
        <f t="shared" si="11"/>
        <v>26.28</v>
      </c>
      <c r="AH19" s="96">
        <f t="shared" si="12"/>
        <v>16.060645161290317</v>
      </c>
      <c r="AJ19" t="s">
        <v>47</v>
      </c>
    </row>
    <row r="20" spans="1:38" x14ac:dyDescent="0.2">
      <c r="A20" s="53" t="s">
        <v>5</v>
      </c>
      <c r="B20" s="11">
        <f>[16]Julho!$H$5</f>
        <v>17.64</v>
      </c>
      <c r="C20" s="11">
        <f>[16]Julho!$H$6</f>
        <v>0.36000000000000004</v>
      </c>
      <c r="D20" s="11">
        <f>[16]Julho!$H$7</f>
        <v>6.48</v>
      </c>
      <c r="E20" s="11">
        <f>[16]Julho!$H$8</f>
        <v>1.08</v>
      </c>
      <c r="F20" s="11">
        <f>[16]Julho!$H$9</f>
        <v>7.9200000000000008</v>
      </c>
      <c r="G20" s="11">
        <f>[16]Julho!$H$10</f>
        <v>10.44</v>
      </c>
      <c r="H20" s="11">
        <f>[16]Julho!$H$11</f>
        <v>6.48</v>
      </c>
      <c r="I20" s="11">
        <f>[16]Julho!$H$12</f>
        <v>2.16</v>
      </c>
      <c r="J20" s="11">
        <f>[16]Julho!$H$13</f>
        <v>0.72000000000000008</v>
      </c>
      <c r="K20" s="11">
        <f>[16]Julho!$H$14</f>
        <v>1.4400000000000002</v>
      </c>
      <c r="L20" s="11">
        <f>[16]Julho!$H$15</f>
        <v>0.36000000000000004</v>
      </c>
      <c r="M20" s="11">
        <f>[16]Julho!$H$16</f>
        <v>0</v>
      </c>
      <c r="N20" s="11">
        <f>[16]Julho!$H$17</f>
        <v>0</v>
      </c>
      <c r="O20" s="11">
        <f>[16]Julho!$H$18</f>
        <v>0</v>
      </c>
      <c r="P20" s="11">
        <f>[16]Julho!$H$19</f>
        <v>20.16</v>
      </c>
      <c r="Q20" s="11">
        <f>[16]Julho!$H$20</f>
        <v>1.08</v>
      </c>
      <c r="R20" s="11">
        <f>[16]Julho!$H$21</f>
        <v>0.36000000000000004</v>
      </c>
      <c r="S20" s="11">
        <f>[16]Julho!$H$22</f>
        <v>13.68</v>
      </c>
      <c r="T20" s="11">
        <f>[16]Julho!$H$23</f>
        <v>1.08</v>
      </c>
      <c r="U20" s="11">
        <f>[16]Julho!$H$24</f>
        <v>5.04</v>
      </c>
      <c r="V20" s="11">
        <f>[16]Julho!$H$25</f>
        <v>12.96</v>
      </c>
      <c r="W20" s="11">
        <f>[16]Julho!$H$26</f>
        <v>2.16</v>
      </c>
      <c r="X20" s="11">
        <f>[16]Julho!$H$27</f>
        <v>0.36000000000000004</v>
      </c>
      <c r="Y20" s="11">
        <f>[16]Julho!$H$28</f>
        <v>28.44</v>
      </c>
      <c r="Z20" s="11">
        <f>[16]Julho!$H$29</f>
        <v>19.079999999999998</v>
      </c>
      <c r="AA20" s="11">
        <f>[16]Julho!$H$30</f>
        <v>13.68</v>
      </c>
      <c r="AB20" s="11">
        <f>[16]Julho!$H$31</f>
        <v>5.7600000000000007</v>
      </c>
      <c r="AC20" s="11">
        <f>[16]Julho!$H$32</f>
        <v>0.36000000000000004</v>
      </c>
      <c r="AD20" s="11">
        <f>[16]Julho!$H$33</f>
        <v>1.08</v>
      </c>
      <c r="AE20" s="11">
        <f>[16]Julho!$H$34</f>
        <v>0.36000000000000004</v>
      </c>
      <c r="AF20" s="108">
        <f>[16]Julho!$H$35</f>
        <v>0</v>
      </c>
      <c r="AG20" s="133">
        <f t="shared" si="11"/>
        <v>28.44</v>
      </c>
      <c r="AH20" s="96">
        <f t="shared" si="12"/>
        <v>5.8296774193548409</v>
      </c>
      <c r="AI20" s="12" t="s">
        <v>47</v>
      </c>
      <c r="AK20" t="s">
        <v>47</v>
      </c>
    </row>
    <row r="21" spans="1:38" x14ac:dyDescent="0.2">
      <c r="A21" s="53" t="s">
        <v>43</v>
      </c>
      <c r="B21" s="11">
        <f>[17]Julho!$H$5</f>
        <v>17.64</v>
      </c>
      <c r="C21" s="11">
        <f>[17]Julho!$H$6</f>
        <v>23.759999999999998</v>
      </c>
      <c r="D21" s="11">
        <f>[17]Julho!$H$7</f>
        <v>29.16</v>
      </c>
      <c r="E21" s="11">
        <f>[17]Julho!$H$8</f>
        <v>29.16</v>
      </c>
      <c r="F21" s="11">
        <f>[17]Julho!$H$9</f>
        <v>15.120000000000001</v>
      </c>
      <c r="G21" s="11">
        <f>[17]Julho!$H$10</f>
        <v>18.720000000000002</v>
      </c>
      <c r="H21" s="11">
        <f>[17]Julho!$H$11</f>
        <v>19.8</v>
      </c>
      <c r="I21" s="11">
        <f>[17]Julho!$H$12</f>
        <v>26.64</v>
      </c>
      <c r="J21" s="11">
        <f>[17]Julho!$H$13</f>
        <v>19.8</v>
      </c>
      <c r="K21" s="11">
        <f>[17]Julho!$H$14</f>
        <v>19.079999999999998</v>
      </c>
      <c r="L21" s="11">
        <f>[17]Julho!$H$15</f>
        <v>20.16</v>
      </c>
      <c r="M21" s="11">
        <f>[17]Julho!$H$16</f>
        <v>19.440000000000001</v>
      </c>
      <c r="N21" s="11">
        <f>[17]Julho!$H$17</f>
        <v>16.2</v>
      </c>
      <c r="O21" s="11">
        <f>[17]Julho!$H$18</f>
        <v>16.920000000000002</v>
      </c>
      <c r="P21" s="11">
        <f>[17]Julho!$H$19</f>
        <v>19.8</v>
      </c>
      <c r="Q21" s="11">
        <f>[17]Julho!$H$20</f>
        <v>19.079999999999998</v>
      </c>
      <c r="R21" s="11">
        <f>[17]Julho!$H$21</f>
        <v>16.920000000000002</v>
      </c>
      <c r="S21" s="11">
        <f>[17]Julho!$H$22</f>
        <v>26.64</v>
      </c>
      <c r="T21" s="11">
        <f>[17]Julho!$H$23</f>
        <v>23.400000000000002</v>
      </c>
      <c r="U21" s="11">
        <f>[17]Julho!$H$24</f>
        <v>20.16</v>
      </c>
      <c r="V21" s="11">
        <f>[17]Julho!$H$25</f>
        <v>29.52</v>
      </c>
      <c r="W21" s="11">
        <f>[17]Julho!$H$26</f>
        <v>24.48</v>
      </c>
      <c r="X21" s="11">
        <f>[17]Julho!$H$27</f>
        <v>18</v>
      </c>
      <c r="Y21" s="11">
        <f>[17]Julho!$H$28</f>
        <v>17.28</v>
      </c>
      <c r="Z21" s="11">
        <f>[17]Julho!$H$29</f>
        <v>23.040000000000003</v>
      </c>
      <c r="AA21" s="11">
        <f>[17]Julho!$H$30</f>
        <v>12.6</v>
      </c>
      <c r="AB21" s="11">
        <f>[17]Julho!$H$31</f>
        <v>15.120000000000001</v>
      </c>
      <c r="AC21" s="11">
        <f>[17]Julho!$H$32</f>
        <v>24.48</v>
      </c>
      <c r="AD21" s="11">
        <f>[17]Julho!$H$33</f>
        <v>18</v>
      </c>
      <c r="AE21" s="11">
        <f>[17]Julho!$H$34</f>
        <v>20.16</v>
      </c>
      <c r="AF21" s="108">
        <f>[17]Julho!$H$35</f>
        <v>17.28</v>
      </c>
      <c r="AG21" s="133">
        <f>MAX(B21:AF21)</f>
        <v>29.52</v>
      </c>
      <c r="AH21" s="96">
        <f>AVERAGE(B21:AF21)</f>
        <v>20.566451612903226</v>
      </c>
    </row>
    <row r="22" spans="1:38" x14ac:dyDescent="0.2">
      <c r="A22" s="53" t="s">
        <v>6</v>
      </c>
      <c r="B22" s="11">
        <f>[18]Julho!$H$5</f>
        <v>4.6800000000000006</v>
      </c>
      <c r="C22" s="11">
        <f>[18]Julho!$H$6</f>
        <v>17.64</v>
      </c>
      <c r="D22" s="11">
        <f>[18]Julho!$H$7</f>
        <v>17.28</v>
      </c>
      <c r="E22" s="11">
        <f>[18]Julho!$H$8</f>
        <v>14.4</v>
      </c>
      <c r="F22" s="11">
        <f>[18]Julho!$H$9</f>
        <v>15.48</v>
      </c>
      <c r="G22" s="11">
        <f>[18]Julho!$H$10</f>
        <v>16.559999999999999</v>
      </c>
      <c r="H22" s="11">
        <f>[18]Julho!$H$11</f>
        <v>15.48</v>
      </c>
      <c r="I22" s="11">
        <f>[18]Julho!$H$12</f>
        <v>7.2</v>
      </c>
      <c r="J22" s="11">
        <f>[18]Julho!$H$13</f>
        <v>5.7600000000000007</v>
      </c>
      <c r="K22" s="11">
        <f>[18]Julho!$H$14</f>
        <v>5.7600000000000007</v>
      </c>
      <c r="L22" s="11">
        <f>[18]Julho!$H$15</f>
        <v>6.84</v>
      </c>
      <c r="M22" s="11">
        <f>[18]Julho!$H$16</f>
        <v>11.16</v>
      </c>
      <c r="N22" s="11">
        <f>[18]Julho!$H$17</f>
        <v>10.8</v>
      </c>
      <c r="O22" s="11">
        <f>[18]Julho!$H$18</f>
        <v>3.9600000000000004</v>
      </c>
      <c r="P22" s="11">
        <f>[18]Julho!$H$19</f>
        <v>12.6</v>
      </c>
      <c r="Q22" s="11">
        <f>[18]Julho!$H$20</f>
        <v>10.44</v>
      </c>
      <c r="R22" s="11">
        <f>[18]Julho!$H$21</f>
        <v>11.520000000000001</v>
      </c>
      <c r="S22" s="11">
        <f>[18]Julho!$H$22</f>
        <v>8.64</v>
      </c>
      <c r="T22" s="11">
        <f>[18]Julho!$H$23</f>
        <v>8.64</v>
      </c>
      <c r="U22" s="11">
        <f>[18]Julho!$H$24</f>
        <v>8.2799999999999994</v>
      </c>
      <c r="V22" s="11">
        <f>[18]Julho!$H$25</f>
        <v>12.24</v>
      </c>
      <c r="W22" s="11">
        <f>[18]Julho!$H$26</f>
        <v>11.879999999999999</v>
      </c>
      <c r="X22" s="11">
        <f>[18]Julho!$H$27</f>
        <v>10.44</v>
      </c>
      <c r="Y22" s="11">
        <f>[18]Julho!$H$28</f>
        <v>18</v>
      </c>
      <c r="Z22" s="11">
        <f>[18]Julho!$H$29</f>
        <v>13.68</v>
      </c>
      <c r="AA22" s="11">
        <f>[18]Julho!$H$30</f>
        <v>13.68</v>
      </c>
      <c r="AB22" s="11">
        <f>[18]Julho!$H$31</f>
        <v>13.68</v>
      </c>
      <c r="AC22" s="11">
        <f>[18]Julho!$H$32</f>
        <v>9</v>
      </c>
      <c r="AD22" s="11">
        <f>[18]Julho!$H$33</f>
        <v>13.32</v>
      </c>
      <c r="AE22" s="11">
        <f>[18]Julho!$H$34</f>
        <v>11.520000000000001</v>
      </c>
      <c r="AF22" s="108">
        <f>[18]Julho!$H$35</f>
        <v>10.44</v>
      </c>
      <c r="AG22" s="133">
        <f t="shared" si="11"/>
        <v>18</v>
      </c>
      <c r="AH22" s="96">
        <f t="shared" si="12"/>
        <v>11.322580645161292</v>
      </c>
    </row>
    <row r="23" spans="1:38" x14ac:dyDescent="0.2">
      <c r="A23" s="53" t="s">
        <v>7</v>
      </c>
      <c r="B23" s="11">
        <f>[19]Julho!$H$5</f>
        <v>17.64</v>
      </c>
      <c r="C23" s="11">
        <f>[19]Julho!$H$6</f>
        <v>12.6</v>
      </c>
      <c r="D23" s="11">
        <f>[19]Julho!$H$7</f>
        <v>18.720000000000002</v>
      </c>
      <c r="E23" s="11">
        <f>[19]Julho!$H$8</f>
        <v>11.16</v>
      </c>
      <c r="F23" s="11">
        <f>[19]Julho!$H$9</f>
        <v>22.68</v>
      </c>
      <c r="G23" s="11">
        <f>[19]Julho!$H$10</f>
        <v>16.559999999999999</v>
      </c>
      <c r="H23" s="11">
        <f>[19]Julho!$H$11</f>
        <v>15.120000000000001</v>
      </c>
      <c r="I23" s="11">
        <f>[19]Julho!$H$12</f>
        <v>18.720000000000002</v>
      </c>
      <c r="J23" s="11">
        <f>[19]Julho!$H$13</f>
        <v>14.76</v>
      </c>
      <c r="K23" s="11">
        <f>[19]Julho!$H$14</f>
        <v>15.120000000000001</v>
      </c>
      <c r="L23" s="11">
        <f>[19]Julho!$H$15</f>
        <v>16.920000000000002</v>
      </c>
      <c r="M23" s="11">
        <f>[19]Julho!$H$16</f>
        <v>12.6</v>
      </c>
      <c r="N23" s="11">
        <f>[19]Julho!$H$17</f>
        <v>18</v>
      </c>
      <c r="O23" s="11">
        <f>[19]Julho!$H$18</f>
        <v>15.840000000000002</v>
      </c>
      <c r="P23" s="11">
        <f>[19]Julho!$H$19</f>
        <v>19.8</v>
      </c>
      <c r="Q23" s="11">
        <f>[19]Julho!$H$20</f>
        <v>13.32</v>
      </c>
      <c r="R23" s="11">
        <f>[19]Julho!$H$21</f>
        <v>19.079999999999998</v>
      </c>
      <c r="S23" s="11">
        <f>[19]Julho!$H$22</f>
        <v>17.28</v>
      </c>
      <c r="T23" s="11">
        <f>[19]Julho!$H$23</f>
        <v>17.28</v>
      </c>
      <c r="U23" s="11">
        <f>[19]Julho!$H$24</f>
        <v>16.559999999999999</v>
      </c>
      <c r="V23" s="11">
        <f>[19]Julho!$H$25</f>
        <v>26.28</v>
      </c>
      <c r="W23" s="11">
        <f>[19]Julho!$H$26</f>
        <v>25.56</v>
      </c>
      <c r="X23" s="11">
        <f>[19]Julho!$H$27</f>
        <v>17.64</v>
      </c>
      <c r="Y23" s="11">
        <f>[19]Julho!$H$28</f>
        <v>14.04</v>
      </c>
      <c r="Z23" s="11">
        <f>[19]Julho!$H$29</f>
        <v>14.4</v>
      </c>
      <c r="AA23" s="11">
        <f>[19]Julho!$H$30</f>
        <v>14.04</v>
      </c>
      <c r="AB23" s="11">
        <f>[19]Julho!$H$31</f>
        <v>14.4</v>
      </c>
      <c r="AC23" s="11">
        <f>[19]Julho!$H$32</f>
        <v>12.6</v>
      </c>
      <c r="AD23" s="11">
        <f>[19]Julho!$H$33</f>
        <v>18.720000000000002</v>
      </c>
      <c r="AE23" s="11">
        <f>[19]Julho!$H$34</f>
        <v>12.24</v>
      </c>
      <c r="AF23" s="108">
        <f>[19]Julho!$H$35</f>
        <v>12.96</v>
      </c>
      <c r="AG23" s="133">
        <f t="shared" si="11"/>
        <v>26.28</v>
      </c>
      <c r="AH23" s="96">
        <f t="shared" si="12"/>
        <v>16.536774193548386</v>
      </c>
    </row>
    <row r="24" spans="1:38" x14ac:dyDescent="0.2">
      <c r="A24" s="53" t="s">
        <v>169</v>
      </c>
      <c r="B24" s="11" t="str">
        <f>[20]Julho!$H$5</f>
        <v>*</v>
      </c>
      <c r="C24" s="11" t="str">
        <f>[20]Julho!$H$6</f>
        <v>*</v>
      </c>
      <c r="D24" s="11" t="str">
        <f>[20]Julho!$H$7</f>
        <v>*</v>
      </c>
      <c r="E24" s="11" t="str">
        <f>[20]Julho!$H$8</f>
        <v>*</v>
      </c>
      <c r="F24" s="11" t="str">
        <f>[20]Julho!$H$9</f>
        <v>*</v>
      </c>
      <c r="G24" s="11" t="str">
        <f>[20]Julho!$H$10</f>
        <v>*</v>
      </c>
      <c r="H24" s="11" t="str">
        <f>[20]Julho!$H$11</f>
        <v>*</v>
      </c>
      <c r="I24" s="11" t="str">
        <f>[20]Julho!$H$12</f>
        <v>*</v>
      </c>
      <c r="J24" s="11" t="str">
        <f>[20]Julho!$H$13</f>
        <v>*</v>
      </c>
      <c r="K24" s="11" t="str">
        <f>[20]Julho!$H$14</f>
        <v>*</v>
      </c>
      <c r="L24" s="11" t="str">
        <f>[20]Julho!$H$15</f>
        <v>*</v>
      </c>
      <c r="M24" s="11" t="str">
        <f>[20]Julho!$H$16</f>
        <v>*</v>
      </c>
      <c r="N24" s="11" t="str">
        <f>[20]Julho!$H$17</f>
        <v>*</v>
      </c>
      <c r="O24" s="11" t="str">
        <f>[20]Julho!$H$18</f>
        <v>*</v>
      </c>
      <c r="P24" s="11" t="str">
        <f>[20]Julho!$H$19</f>
        <v>*</v>
      </c>
      <c r="Q24" s="11" t="str">
        <f>[20]Julho!$H$20</f>
        <v>*</v>
      </c>
      <c r="R24" s="11" t="str">
        <f>[20]Julho!$H$21</f>
        <v>*</v>
      </c>
      <c r="S24" s="11" t="str">
        <f>[20]Julho!$H$22</f>
        <v>*</v>
      </c>
      <c r="T24" s="11" t="str">
        <f>[20]Julho!$H$23</f>
        <v>*</v>
      </c>
      <c r="U24" s="11" t="str">
        <f>[20]Julho!$H$24</f>
        <v>*</v>
      </c>
      <c r="V24" s="11" t="str">
        <f>[20]Julho!$H$25</f>
        <v>*</v>
      </c>
      <c r="W24" s="11" t="str">
        <f>[20]Julho!$H$25</f>
        <v>*</v>
      </c>
      <c r="X24" s="11" t="str">
        <f>[20]Julho!$H$27</f>
        <v>*</v>
      </c>
      <c r="Y24" s="11" t="str">
        <f>[20]Julho!$H$28</f>
        <v>*</v>
      </c>
      <c r="Z24" s="11" t="str">
        <f>[20]Julho!$H$29</f>
        <v>*</v>
      </c>
      <c r="AA24" s="11" t="str">
        <f>[20]Julho!$H$30</f>
        <v>*</v>
      </c>
      <c r="AB24" s="11" t="str">
        <f>[20]Julho!$H$31</f>
        <v>*</v>
      </c>
      <c r="AC24" s="11" t="str">
        <f>[20]Julho!$H$32</f>
        <v>*</v>
      </c>
      <c r="AD24" s="11" t="str">
        <f>[20]Julho!$H$33</f>
        <v>*</v>
      </c>
      <c r="AE24" s="11" t="str">
        <f>[20]Julho!$H$34</f>
        <v>*</v>
      </c>
      <c r="AF24" s="108" t="str">
        <f>[20]Julho!$H$35</f>
        <v>*</v>
      </c>
      <c r="AG24" s="133" t="s">
        <v>224</v>
      </c>
      <c r="AH24" s="92" t="s">
        <v>224</v>
      </c>
      <c r="AK24" t="s">
        <v>47</v>
      </c>
      <c r="AL24" t="s">
        <v>47</v>
      </c>
    </row>
    <row r="25" spans="1:38" x14ac:dyDescent="0.2">
      <c r="A25" s="53" t="s">
        <v>170</v>
      </c>
      <c r="B25" s="11">
        <f>[21]Julho!$H$5</f>
        <v>11.879999999999999</v>
      </c>
      <c r="C25" s="11">
        <f>[21]Julho!$H$6</f>
        <v>21.240000000000002</v>
      </c>
      <c r="D25" s="11">
        <f>[21]Julho!$H$7</f>
        <v>19.079999999999998</v>
      </c>
      <c r="E25" s="11">
        <f>[21]Julho!$H$8</f>
        <v>19.079999999999998</v>
      </c>
      <c r="F25" s="11">
        <f>[21]Julho!$H$9</f>
        <v>30.96</v>
      </c>
      <c r="G25" s="11">
        <f>[21]Julho!$H$10</f>
        <v>18.36</v>
      </c>
      <c r="H25" s="11">
        <f>[21]Julho!$H$11</f>
        <v>20.88</v>
      </c>
      <c r="I25" s="11">
        <f>[21]Julho!$H$12</f>
        <v>22.68</v>
      </c>
      <c r="J25" s="11">
        <f>[21]Julho!$H$13</f>
        <v>21.240000000000002</v>
      </c>
      <c r="K25" s="11">
        <f>[21]Julho!$H$14</f>
        <v>21.96</v>
      </c>
      <c r="L25" s="11">
        <f>[21]Julho!$H$15</f>
        <v>23.400000000000002</v>
      </c>
      <c r="M25" s="11">
        <f>[21]Julho!$H$16</f>
        <v>28.44</v>
      </c>
      <c r="N25" s="11">
        <f>[21]Julho!$H$17</f>
        <v>23.400000000000002</v>
      </c>
      <c r="O25" s="11">
        <f>[21]Julho!$H$18</f>
        <v>27</v>
      </c>
      <c r="P25" s="11">
        <f>[21]Julho!$H$19</f>
        <v>15.840000000000002</v>
      </c>
      <c r="Q25" s="11">
        <f>[21]Julho!$H$20</f>
        <v>19.079999999999998</v>
      </c>
      <c r="R25" s="11">
        <f>[21]Julho!$H$21</f>
        <v>18.720000000000002</v>
      </c>
      <c r="S25" s="11">
        <f>[21]Julho!$H$22</f>
        <v>25.2</v>
      </c>
      <c r="T25" s="11">
        <f>[21]Julho!$H$23</f>
        <v>20.16</v>
      </c>
      <c r="U25" s="11">
        <f>[21]Julho!$H$24</f>
        <v>29.16</v>
      </c>
      <c r="V25" s="11">
        <f>[21]Julho!$H$25</f>
        <v>34.200000000000003</v>
      </c>
      <c r="W25" s="11">
        <f>[21]Julho!$H$26</f>
        <v>35.64</v>
      </c>
      <c r="X25" s="11">
        <f>[21]Julho!$H$27</f>
        <v>36</v>
      </c>
      <c r="Y25" s="11">
        <f>[21]Julho!$H$28</f>
        <v>16.559999999999999</v>
      </c>
      <c r="Z25" s="11">
        <f>[21]Julho!$H$29</f>
        <v>16.2</v>
      </c>
      <c r="AA25" s="11">
        <f>[21]Julho!$H$30</f>
        <v>14.04</v>
      </c>
      <c r="AB25" s="11">
        <f>[21]Julho!$H$31</f>
        <v>15.840000000000002</v>
      </c>
      <c r="AC25" s="11">
        <f>[21]Julho!$H$32</f>
        <v>12.24</v>
      </c>
      <c r="AD25" s="11">
        <f>[21]Julho!$H$33</f>
        <v>20.16</v>
      </c>
      <c r="AE25" s="11">
        <f>[21]Julho!$H$34</f>
        <v>15.120000000000001</v>
      </c>
      <c r="AF25" s="108">
        <f>[21]Julho!$H$35</f>
        <v>20.52</v>
      </c>
      <c r="AG25" s="133">
        <f t="shared" ref="AG25:AG26" si="13">MAX(B25:AF25)</f>
        <v>36</v>
      </c>
      <c r="AH25" s="96">
        <f t="shared" ref="AH25:AH26" si="14">AVERAGE(B25:AF25)</f>
        <v>21.750967741935483</v>
      </c>
      <c r="AI25" s="12" t="s">
        <v>47</v>
      </c>
      <c r="AK25" t="s">
        <v>47</v>
      </c>
    </row>
    <row r="26" spans="1:38" x14ac:dyDescent="0.2">
      <c r="A26" s="53" t="s">
        <v>171</v>
      </c>
      <c r="B26" s="11">
        <f>[22]Julho!$H$5</f>
        <v>19.440000000000001</v>
      </c>
      <c r="C26" s="11">
        <f>[22]Julho!$H$6</f>
        <v>9.7200000000000006</v>
      </c>
      <c r="D26" s="11">
        <f>[22]Julho!$H$7</f>
        <v>21.96</v>
      </c>
      <c r="E26" s="11">
        <f>[22]Julho!$H$8</f>
        <v>12.24</v>
      </c>
      <c r="F26" s="11">
        <f>[22]Julho!$H$9</f>
        <v>21.6</v>
      </c>
      <c r="G26" s="11">
        <f>[22]Julho!$H$10</f>
        <v>15.120000000000001</v>
      </c>
      <c r="H26" s="11">
        <f>[22]Julho!$H$11</f>
        <v>12.6</v>
      </c>
      <c r="I26" s="11">
        <f>[22]Julho!$H$12</f>
        <v>13.32</v>
      </c>
      <c r="J26" s="11">
        <f>[22]Julho!$H$13</f>
        <v>12.96</v>
      </c>
      <c r="K26" s="11">
        <f>[22]Julho!$H$14</f>
        <v>14.4</v>
      </c>
      <c r="L26" s="11">
        <f>[22]Julho!$H$15</f>
        <v>11.879999999999999</v>
      </c>
      <c r="M26" s="11">
        <f>[22]Julho!$H$16</f>
        <v>9</v>
      </c>
      <c r="N26" s="11">
        <f>[22]Julho!$H$17</f>
        <v>19.079999999999998</v>
      </c>
      <c r="O26" s="11">
        <f>[22]Julho!$H$18</f>
        <v>16.2</v>
      </c>
      <c r="P26" s="11">
        <f>[22]Julho!$H$19</f>
        <v>17.28</v>
      </c>
      <c r="Q26" s="11">
        <f>[22]Julho!$H$20</f>
        <v>13.68</v>
      </c>
      <c r="R26" s="11">
        <f>[22]Julho!$H$21</f>
        <v>10.08</v>
      </c>
      <c r="S26" s="11">
        <f>[22]Julho!$H$22</f>
        <v>13.68</v>
      </c>
      <c r="T26" s="11">
        <f>[22]Julho!$H$23</f>
        <v>13.68</v>
      </c>
      <c r="U26" s="11">
        <f>[22]Julho!$H$24</f>
        <v>11.520000000000001</v>
      </c>
      <c r="V26" s="11">
        <f>[22]Julho!$H$25</f>
        <v>21.6</v>
      </c>
      <c r="W26" s="11">
        <f>[22]Julho!$H$26</f>
        <v>22.68</v>
      </c>
      <c r="X26" s="11">
        <f>[22]Julho!$H$27</f>
        <v>15.120000000000001</v>
      </c>
      <c r="Y26" s="11">
        <f>[22]Julho!$H$28</f>
        <v>17.64</v>
      </c>
      <c r="Z26" s="11">
        <f>[22]Julho!$H$29</f>
        <v>13.68</v>
      </c>
      <c r="AA26" s="11">
        <f>[22]Julho!$H$30</f>
        <v>15.840000000000002</v>
      </c>
      <c r="AB26" s="11">
        <f>[22]Julho!$H$31</f>
        <v>10.08</v>
      </c>
      <c r="AC26" s="11">
        <f>[22]Julho!$H$32</f>
        <v>11.879999999999999</v>
      </c>
      <c r="AD26" s="11">
        <f>[22]Julho!$H$33</f>
        <v>12.6</v>
      </c>
      <c r="AE26" s="11">
        <f>[22]Julho!$H$34</f>
        <v>12.6</v>
      </c>
      <c r="AF26" s="108">
        <f>[22]Julho!$H$35</f>
        <v>12.24</v>
      </c>
      <c r="AG26" s="133">
        <f t="shared" si="13"/>
        <v>22.68</v>
      </c>
      <c r="AH26" s="96">
        <f t="shared" si="14"/>
        <v>14.690322580645162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3" t="s">
        <v>8</v>
      </c>
      <c r="B27" s="11">
        <f>[23]Julho!$H$5</f>
        <v>10.08</v>
      </c>
      <c r="C27" s="11">
        <f>[23]Julho!$H$6</f>
        <v>10.8</v>
      </c>
      <c r="D27" s="11">
        <f>[23]Julho!$H$7</f>
        <v>10.44</v>
      </c>
      <c r="E27" s="11">
        <f>[23]Julho!$H$8</f>
        <v>15.120000000000001</v>
      </c>
      <c r="F27" s="11">
        <f>[23]Julho!$H$9</f>
        <v>23.759999999999998</v>
      </c>
      <c r="G27" s="11">
        <f>[23]Julho!$H$10</f>
        <v>21.240000000000002</v>
      </c>
      <c r="H27" s="11">
        <f>[23]Julho!$H$11</f>
        <v>14.76</v>
      </c>
      <c r="I27" s="11">
        <f>[23]Julho!$H$12</f>
        <v>20.16</v>
      </c>
      <c r="J27" s="11">
        <f>[23]Julho!$H$13</f>
        <v>16.920000000000002</v>
      </c>
      <c r="K27" s="11">
        <f>[23]Julho!$H$14</f>
        <v>15.840000000000002</v>
      </c>
      <c r="L27" s="11">
        <f>[23]Julho!$H$15</f>
        <v>13.68</v>
      </c>
      <c r="M27" s="11">
        <f>[23]Julho!$H$16</f>
        <v>17.28</v>
      </c>
      <c r="N27" s="11">
        <f>[23]Julho!$H$17</f>
        <v>13.32</v>
      </c>
      <c r="O27" s="11">
        <f>[23]Julho!$H$18</f>
        <v>16.559999999999999</v>
      </c>
      <c r="P27" s="11">
        <f>[23]Julho!$H$19</f>
        <v>20.52</v>
      </c>
      <c r="Q27" s="11">
        <f>[23]Julho!$H$20</f>
        <v>19.440000000000001</v>
      </c>
      <c r="R27" s="11">
        <f>[23]Julho!$H$21</f>
        <v>24.12</v>
      </c>
      <c r="S27" s="11">
        <f>[23]Julho!$H$22</f>
        <v>17.64</v>
      </c>
      <c r="T27" s="11">
        <f>[23]Julho!$H$23</f>
        <v>14.4</v>
      </c>
      <c r="U27" s="11">
        <f>[23]Julho!$H$24</f>
        <v>20.16</v>
      </c>
      <c r="V27" s="11">
        <f>[23]Julho!$H$25</f>
        <v>23.759999999999998</v>
      </c>
      <c r="W27" s="11">
        <f>[23]Julho!$H$26</f>
        <v>20.16</v>
      </c>
      <c r="X27" s="11">
        <f>[23]Julho!$H$27</f>
        <v>19.8</v>
      </c>
      <c r="Y27" s="11">
        <f>[23]Julho!$H$28</f>
        <v>15.120000000000001</v>
      </c>
      <c r="Z27" s="11">
        <f>[23]Julho!$H$29</f>
        <v>13.32</v>
      </c>
      <c r="AA27" s="11">
        <f>[23]Julho!$H$30</f>
        <v>11.520000000000001</v>
      </c>
      <c r="AB27" s="11">
        <f>[23]Julho!$H$31</f>
        <v>11.520000000000001</v>
      </c>
      <c r="AC27" s="11">
        <f>[23]Julho!$H$32</f>
        <v>10.8</v>
      </c>
      <c r="AD27" s="11">
        <f>[23]Julho!$H$33</f>
        <v>19.8</v>
      </c>
      <c r="AE27" s="11">
        <f>[23]Julho!$H$34</f>
        <v>17.64</v>
      </c>
      <c r="AF27" s="108">
        <f>[23]Julho!$H$35</f>
        <v>11.16</v>
      </c>
      <c r="AG27" s="133">
        <f t="shared" ref="AG27:AG29" si="15">MAX(B27:AF27)</f>
        <v>24.12</v>
      </c>
      <c r="AH27" s="96">
        <f>AVERAGE(B27:AF27)</f>
        <v>16.478709677419356</v>
      </c>
      <c r="AK27" t="s">
        <v>47</v>
      </c>
    </row>
    <row r="28" spans="1:38" x14ac:dyDescent="0.2">
      <c r="A28" s="53" t="s">
        <v>9</v>
      </c>
      <c r="B28" s="11">
        <f>[24]Julho!$H$5</f>
        <v>15.48</v>
      </c>
      <c r="C28" s="11">
        <f>[24]Julho!$H$6</f>
        <v>15.120000000000001</v>
      </c>
      <c r="D28" s="11">
        <f>[24]Julho!$H$7</f>
        <v>14.4</v>
      </c>
      <c r="E28" s="11">
        <f>[24]Julho!$H$8</f>
        <v>10.8</v>
      </c>
      <c r="F28" s="11">
        <f>[24]Julho!$H$9</f>
        <v>26.28</v>
      </c>
      <c r="G28" s="11">
        <f>[24]Julho!$H$10</f>
        <v>16.2</v>
      </c>
      <c r="H28" s="11">
        <f>[24]Julho!$H$11</f>
        <v>15.840000000000002</v>
      </c>
      <c r="I28" s="11">
        <f>[24]Julho!$H$12</f>
        <v>12.96</v>
      </c>
      <c r="J28" s="11">
        <f>[24]Julho!$H$13</f>
        <v>14.4</v>
      </c>
      <c r="K28" s="11">
        <f>[24]Julho!$H$14</f>
        <v>14.4</v>
      </c>
      <c r="L28" s="11">
        <f>[24]Julho!$H$15</f>
        <v>14.4</v>
      </c>
      <c r="M28" s="11">
        <f>[24]Julho!$H$16</f>
        <v>13.68</v>
      </c>
      <c r="N28" s="11">
        <f>[24]Julho!$H$17</f>
        <v>20.16</v>
      </c>
      <c r="O28" s="11">
        <f>[24]Julho!$H$18</f>
        <v>16.559999999999999</v>
      </c>
      <c r="P28" s="11">
        <f>[24]Julho!$H$19</f>
        <v>20.52</v>
      </c>
      <c r="Q28" s="11">
        <f>[24]Julho!$H$20</f>
        <v>15.48</v>
      </c>
      <c r="R28" s="11">
        <f>[24]Julho!$H$21</f>
        <v>15.120000000000001</v>
      </c>
      <c r="S28" s="11">
        <f>[24]Julho!$H$22</f>
        <v>15.120000000000001</v>
      </c>
      <c r="T28" s="11">
        <f>[24]Julho!$H$23</f>
        <v>14.76</v>
      </c>
      <c r="U28" s="11">
        <f>[24]Julho!$H$24</f>
        <v>16.559999999999999</v>
      </c>
      <c r="V28" s="11">
        <f>[24]Julho!$H$25</f>
        <v>19.440000000000001</v>
      </c>
      <c r="W28" s="11">
        <f>[24]Julho!$H$26</f>
        <v>24.840000000000003</v>
      </c>
      <c r="X28" s="11">
        <f>[24]Julho!$H$27</f>
        <v>20.16</v>
      </c>
      <c r="Y28" s="11">
        <f>[24]Julho!$H$28</f>
        <v>19.8</v>
      </c>
      <c r="Z28" s="11">
        <f>[24]Julho!$H$29</f>
        <v>16.559999999999999</v>
      </c>
      <c r="AA28" s="11">
        <f>[24]Julho!$H$30</f>
        <v>16.559999999999999</v>
      </c>
      <c r="AB28" s="11">
        <f>[24]Julho!$H$31</f>
        <v>17.64</v>
      </c>
      <c r="AC28" s="11">
        <f>[24]Julho!$H$32</f>
        <v>14.76</v>
      </c>
      <c r="AD28" s="11">
        <f>[24]Julho!$H$33</f>
        <v>16.559999999999999</v>
      </c>
      <c r="AE28" s="11">
        <f>[24]Julho!$H$34</f>
        <v>10.08</v>
      </c>
      <c r="AF28" s="108">
        <f>[24]Julho!$H$35</f>
        <v>11.16</v>
      </c>
      <c r="AG28" s="133">
        <f t="shared" si="15"/>
        <v>26.28</v>
      </c>
      <c r="AH28" s="96">
        <f t="shared" ref="AH28:AH31" si="16">AVERAGE(B28:AF28)</f>
        <v>16.316129032258068</v>
      </c>
      <c r="AK28" t="s">
        <v>47</v>
      </c>
    </row>
    <row r="29" spans="1:38" x14ac:dyDescent="0.2">
      <c r="A29" s="53" t="s">
        <v>42</v>
      </c>
      <c r="B29" s="11">
        <f>[25]Julho!$H$5</f>
        <v>11.520000000000001</v>
      </c>
      <c r="C29" s="11">
        <f>[25]Julho!$H$6</f>
        <v>15.48</v>
      </c>
      <c r="D29" s="11">
        <f>[25]Julho!$H$7</f>
        <v>14.76</v>
      </c>
      <c r="E29" s="11">
        <f>[25]Julho!$H$8</f>
        <v>9.3600000000000012</v>
      </c>
      <c r="F29" s="11">
        <f>[25]Julho!$H$9</f>
        <v>8.2799999999999994</v>
      </c>
      <c r="G29" s="11">
        <f>[25]Julho!$H$10</f>
        <v>6.12</v>
      </c>
      <c r="H29" s="11">
        <f>[25]Julho!$H$11</f>
        <v>6.84</v>
      </c>
      <c r="I29" s="11">
        <f>[25]Julho!$H$12</f>
        <v>13.32</v>
      </c>
      <c r="J29" s="11">
        <f>[25]Julho!$H$13</f>
        <v>12.24</v>
      </c>
      <c r="K29" s="11">
        <f>[25]Julho!$H$14</f>
        <v>8.2799999999999994</v>
      </c>
      <c r="L29" s="11">
        <f>[25]Julho!$H$15</f>
        <v>12.24</v>
      </c>
      <c r="M29" s="11">
        <f>[25]Julho!$H$16</f>
        <v>13.32</v>
      </c>
      <c r="N29" s="11">
        <f>[25]Julho!$H$17</f>
        <v>12.96</v>
      </c>
      <c r="O29" s="11">
        <f>[25]Julho!$H$18</f>
        <v>10.8</v>
      </c>
      <c r="P29" s="11">
        <f>[25]Julho!$H$19</f>
        <v>7.9200000000000008</v>
      </c>
      <c r="Q29" s="11">
        <f>[25]Julho!$H$20</f>
        <v>9.3600000000000012</v>
      </c>
      <c r="R29" s="11">
        <f>[25]Julho!$H$21</f>
        <v>10.44</v>
      </c>
      <c r="S29" s="11">
        <f>[25]Julho!$H$22</f>
        <v>9.7200000000000006</v>
      </c>
      <c r="T29" s="11">
        <f>[25]Julho!$H$23</f>
        <v>12.6</v>
      </c>
      <c r="U29" s="11">
        <f>[25]Julho!$H$24</f>
        <v>12.24</v>
      </c>
      <c r="V29" s="11">
        <f>[25]Julho!$H$25</f>
        <v>27.720000000000002</v>
      </c>
      <c r="W29" s="11">
        <f>[25]Julho!$H$26</f>
        <v>20.52</v>
      </c>
      <c r="X29" s="11">
        <f>[25]Julho!$H$27</f>
        <v>14.76</v>
      </c>
      <c r="Y29" s="11">
        <f>[25]Julho!$H$28</f>
        <v>14.04</v>
      </c>
      <c r="Z29" s="11">
        <f>[25]Julho!$H$29</f>
        <v>10.8</v>
      </c>
      <c r="AA29" s="11">
        <f>[25]Julho!$H$30</f>
        <v>9.7200000000000006</v>
      </c>
      <c r="AB29" s="11">
        <f>[25]Julho!$H$31</f>
        <v>10.08</v>
      </c>
      <c r="AC29" s="11">
        <f>[25]Julho!$H$32</f>
        <v>11.520000000000001</v>
      </c>
      <c r="AD29" s="11">
        <f>[25]Julho!$H$33</f>
        <v>12.96</v>
      </c>
      <c r="AE29" s="11">
        <f>[25]Julho!$H$34</f>
        <v>6.84</v>
      </c>
      <c r="AF29" s="108">
        <f>[25]Julho!$H$35</f>
        <v>11.520000000000001</v>
      </c>
      <c r="AG29" s="133">
        <f t="shared" si="15"/>
        <v>27.720000000000002</v>
      </c>
      <c r="AH29" s="96">
        <f t="shared" si="16"/>
        <v>11.879999999999999</v>
      </c>
      <c r="AJ29" t="s">
        <v>47</v>
      </c>
    </row>
    <row r="30" spans="1:38" x14ac:dyDescent="0.2">
      <c r="A30" s="53" t="s">
        <v>10</v>
      </c>
      <c r="B30" s="11">
        <f>[26]Julho!$H$5</f>
        <v>9.3600000000000012</v>
      </c>
      <c r="C30" s="11">
        <f>[26]Julho!$H$6</f>
        <v>11.879999999999999</v>
      </c>
      <c r="D30" s="11">
        <f>[26]Julho!$H$7</f>
        <v>13.68</v>
      </c>
      <c r="E30" s="11">
        <f>[26]Julho!$H$8</f>
        <v>10.8</v>
      </c>
      <c r="F30" s="11">
        <f>[26]Julho!$H$9</f>
        <v>13.32</v>
      </c>
      <c r="G30" s="11">
        <f>[26]Julho!$H$10</f>
        <v>12.24</v>
      </c>
      <c r="H30" s="11">
        <f>[26]Julho!$H$11</f>
        <v>12.24</v>
      </c>
      <c r="I30" s="11">
        <f>[26]Julho!$H$12</f>
        <v>15.120000000000001</v>
      </c>
      <c r="J30" s="11">
        <f>[26]Julho!$H$13</f>
        <v>10.44</v>
      </c>
      <c r="K30" s="11">
        <f>[26]Julho!$H$14</f>
        <v>12.96</v>
      </c>
      <c r="L30" s="11">
        <f>[26]Julho!$H$15</f>
        <v>16.2</v>
      </c>
      <c r="M30" s="11">
        <f>[26]Julho!$H$16</f>
        <v>15.120000000000001</v>
      </c>
      <c r="N30" s="11">
        <f>[26]Julho!$H$17</f>
        <v>15.120000000000001</v>
      </c>
      <c r="O30" s="11">
        <f>[26]Julho!$H$18</f>
        <v>15.48</v>
      </c>
      <c r="P30" s="11">
        <f>[26]Julho!$H$19</f>
        <v>12.96</v>
      </c>
      <c r="Q30" s="11">
        <f>[26]Julho!$H$20</f>
        <v>11.16</v>
      </c>
      <c r="R30" s="11">
        <f>[26]Julho!$H$21</f>
        <v>16.2</v>
      </c>
      <c r="S30" s="11">
        <f>[26]Julho!$H$22</f>
        <v>15.120000000000001</v>
      </c>
      <c r="T30" s="11">
        <f>[26]Julho!$H$23</f>
        <v>11.520000000000001</v>
      </c>
      <c r="U30" s="11">
        <f>[26]Julho!$H$24</f>
        <v>14.76</v>
      </c>
      <c r="V30" s="11">
        <f>[26]Julho!$H$25</f>
        <v>17.64</v>
      </c>
      <c r="W30" s="11">
        <f>[26]Julho!$H$26</f>
        <v>20.16</v>
      </c>
      <c r="X30" s="11">
        <f>[26]Julho!$H$27</f>
        <v>18</v>
      </c>
      <c r="Y30" s="11">
        <f>[26]Julho!$H$28</f>
        <v>14.4</v>
      </c>
      <c r="Z30" s="11">
        <f>[26]Julho!$H$29</f>
        <v>12.6</v>
      </c>
      <c r="AA30" s="11">
        <f>[26]Julho!$H$30</f>
        <v>11.879999999999999</v>
      </c>
      <c r="AB30" s="11">
        <f>[26]Julho!$H$31</f>
        <v>8.2799999999999994</v>
      </c>
      <c r="AC30" s="11">
        <f>[26]Julho!$H$32</f>
        <v>13.32</v>
      </c>
      <c r="AD30" s="11">
        <f>[26]Julho!$H$33</f>
        <v>12.24</v>
      </c>
      <c r="AE30" s="11">
        <f>[26]Julho!$H$34</f>
        <v>11.16</v>
      </c>
      <c r="AF30" s="108">
        <f>[26]Julho!$H$35</f>
        <v>10.44</v>
      </c>
      <c r="AG30" s="133">
        <f>MAX(B30:AF30)</f>
        <v>20.16</v>
      </c>
      <c r="AH30" s="96">
        <f t="shared" si="16"/>
        <v>13.412903225806453</v>
      </c>
      <c r="AL30" t="s">
        <v>47</v>
      </c>
    </row>
    <row r="31" spans="1:38" x14ac:dyDescent="0.2">
      <c r="A31" s="53" t="s">
        <v>172</v>
      </c>
      <c r="B31" s="11">
        <f>[27]Julho!$H$5</f>
        <v>19.079999999999998</v>
      </c>
      <c r="C31" s="11">
        <f>[27]Julho!$H$6</f>
        <v>17.28</v>
      </c>
      <c r="D31" s="11">
        <f>[27]Julho!$H$7</f>
        <v>20.52</v>
      </c>
      <c r="E31" s="11">
        <f>[27]Julho!$H$8</f>
        <v>22.68</v>
      </c>
      <c r="F31" s="11">
        <f>[27]Julho!$H$9</f>
        <v>35.28</v>
      </c>
      <c r="G31" s="11">
        <f>[27]Julho!$H$10</f>
        <v>16.920000000000002</v>
      </c>
      <c r="H31" s="11">
        <f>[27]Julho!$H$11</f>
        <v>18.720000000000002</v>
      </c>
      <c r="I31" s="11">
        <f>[27]Julho!$H$12</f>
        <v>19.8</v>
      </c>
      <c r="J31" s="11">
        <f>[27]Julho!$H$13</f>
        <v>17.64</v>
      </c>
      <c r="K31" s="11">
        <f>[27]Julho!$H$14</f>
        <v>15.120000000000001</v>
      </c>
      <c r="L31" s="11">
        <f>[27]Julho!$H$15</f>
        <v>21.96</v>
      </c>
      <c r="M31" s="11">
        <f>[27]Julho!$H$16</f>
        <v>18</v>
      </c>
      <c r="N31" s="11">
        <f>[27]Julho!$H$17</f>
        <v>22.32</v>
      </c>
      <c r="O31" s="11">
        <f>[27]Julho!$H$18</f>
        <v>18.720000000000002</v>
      </c>
      <c r="P31" s="11">
        <f>[27]Julho!$H$19</f>
        <v>20.88</v>
      </c>
      <c r="Q31" s="11">
        <f>[27]Julho!$H$20</f>
        <v>20.52</v>
      </c>
      <c r="R31" s="11">
        <f>[27]Julho!$H$21</f>
        <v>15.120000000000001</v>
      </c>
      <c r="S31" s="11">
        <f>[27]Julho!$H$22</f>
        <v>19.079999999999998</v>
      </c>
      <c r="T31" s="11">
        <f>[27]Julho!$H$23</f>
        <v>19.079999999999998</v>
      </c>
      <c r="U31" s="11">
        <f>[27]Julho!$H$24</f>
        <v>19.440000000000001</v>
      </c>
      <c r="V31" s="11">
        <f>[27]Julho!$H$25</f>
        <v>29.16</v>
      </c>
      <c r="W31" s="11">
        <f>[27]Julho!$H$26</f>
        <v>31.319999999999997</v>
      </c>
      <c r="X31" s="11">
        <f>[27]Julho!$H$27</f>
        <v>28.8</v>
      </c>
      <c r="Y31" s="11">
        <f>[27]Julho!$H$28</f>
        <v>23.400000000000002</v>
      </c>
      <c r="Z31" s="11">
        <f>[27]Julho!$H$29</f>
        <v>20.52</v>
      </c>
      <c r="AA31" s="11">
        <f>[27]Julho!$H$30</f>
        <v>19.079999999999998</v>
      </c>
      <c r="AB31" s="11">
        <f>[27]Julho!$H$31</f>
        <v>18</v>
      </c>
      <c r="AC31" s="11">
        <f>[27]Julho!$H$32</f>
        <v>17.28</v>
      </c>
      <c r="AD31" s="11">
        <f>[27]Julho!$H$33</f>
        <v>21.240000000000002</v>
      </c>
      <c r="AE31" s="11">
        <f>[27]Julho!$H$34</f>
        <v>9.3600000000000012</v>
      </c>
      <c r="AF31" s="108">
        <f>[27]Julho!$H$35</f>
        <v>16.559999999999999</v>
      </c>
      <c r="AG31" s="133">
        <f t="shared" ref="AG31" si="17">MAX(B31:AF31)</f>
        <v>35.28</v>
      </c>
      <c r="AH31" s="96">
        <f t="shared" si="16"/>
        <v>20.415483870967741</v>
      </c>
      <c r="AI31" s="12" t="s">
        <v>47</v>
      </c>
      <c r="AK31" t="s">
        <v>47</v>
      </c>
    </row>
    <row r="32" spans="1:38" x14ac:dyDescent="0.2">
      <c r="A32" s="53" t="s">
        <v>11</v>
      </c>
      <c r="B32" s="11">
        <f>[28]Julho!$H$5</f>
        <v>0.72000000000000008</v>
      </c>
      <c r="C32" s="11">
        <f>[28]Julho!$H$6</f>
        <v>0.36000000000000004</v>
      </c>
      <c r="D32" s="11">
        <f>[28]Julho!$H$7</f>
        <v>1.8</v>
      </c>
      <c r="E32" s="11">
        <f>[28]Julho!$H$8</f>
        <v>0</v>
      </c>
      <c r="F32" s="11">
        <f>[28]Julho!$H$9</f>
        <v>11.16</v>
      </c>
      <c r="G32" s="11">
        <f>[28]Julho!$H$10</f>
        <v>0.36000000000000004</v>
      </c>
      <c r="H32" s="11">
        <f>[28]Julho!$H$11</f>
        <v>0</v>
      </c>
      <c r="I32" s="11">
        <f>[28]Julho!$H$12</f>
        <v>0.36000000000000004</v>
      </c>
      <c r="J32" s="11">
        <f>[28]Julho!$H$13</f>
        <v>0</v>
      </c>
      <c r="K32" s="11">
        <f>[28]Julho!$H$14</f>
        <v>10.44</v>
      </c>
      <c r="L32" s="11">
        <f>[28]Julho!$H$15</f>
        <v>2.52</v>
      </c>
      <c r="M32" s="11">
        <f>[28]Julho!$H$16</f>
        <v>0</v>
      </c>
      <c r="N32" s="11">
        <f>[28]Julho!$H$17</f>
        <v>0.36000000000000004</v>
      </c>
      <c r="O32" s="11">
        <f>[28]Julho!$H$18</f>
        <v>0</v>
      </c>
      <c r="P32" s="11">
        <f>[28]Julho!$H$19</f>
        <v>0</v>
      </c>
      <c r="Q32" s="11">
        <f>[28]Julho!$H$20</f>
        <v>0.36000000000000004</v>
      </c>
      <c r="R32" s="11">
        <f>[28]Julho!$H$21</f>
        <v>3.24</v>
      </c>
      <c r="S32" s="11">
        <f>[28]Julho!$H$22</f>
        <v>0</v>
      </c>
      <c r="T32" s="11">
        <f>[28]Julho!$H$23</f>
        <v>0</v>
      </c>
      <c r="U32" s="11">
        <f>[28]Julho!$H$24</f>
        <v>0</v>
      </c>
      <c r="V32" s="11">
        <f>[28]Julho!$H$25</f>
        <v>1.8</v>
      </c>
      <c r="W32" s="11">
        <f>[28]Julho!$H$26</f>
        <v>0.36000000000000004</v>
      </c>
      <c r="X32" s="11">
        <f>[28]Julho!$H$27</f>
        <v>1.4400000000000002</v>
      </c>
      <c r="Y32" s="11">
        <f>[28]Julho!$H$28</f>
        <v>5.7600000000000007</v>
      </c>
      <c r="Z32" s="11">
        <f>[28]Julho!$H$29</f>
        <v>18.720000000000002</v>
      </c>
      <c r="AA32" s="11">
        <f>[28]Julho!$H$30</f>
        <v>6.12</v>
      </c>
      <c r="AB32" s="11">
        <f>[28]Julho!$H$31</f>
        <v>7.2</v>
      </c>
      <c r="AC32" s="11">
        <f>[28]Julho!$H$32</f>
        <v>0</v>
      </c>
      <c r="AD32" s="11">
        <f>[28]Julho!$H$33</f>
        <v>6.12</v>
      </c>
      <c r="AE32" s="11">
        <f>[28]Julho!$H$34</f>
        <v>0.72000000000000008</v>
      </c>
      <c r="AF32" s="108">
        <f>[28]Julho!$H$35</f>
        <v>0</v>
      </c>
      <c r="AG32" s="133">
        <f>MAX(B32:AF32)</f>
        <v>18.720000000000002</v>
      </c>
      <c r="AH32" s="96">
        <f t="shared" ref="AH32:AH35" si="18">AVERAGE(B32:AF32)</f>
        <v>2.5780645161290323</v>
      </c>
      <c r="AK32" t="s">
        <v>47</v>
      </c>
      <c r="AL32" t="s">
        <v>47</v>
      </c>
    </row>
    <row r="33" spans="1:38" s="5" customFormat="1" x14ac:dyDescent="0.2">
      <c r="A33" s="53" t="s">
        <v>12</v>
      </c>
      <c r="B33" s="11" t="str">
        <f>[29]Julho!$H$5</f>
        <v>*</v>
      </c>
      <c r="C33" s="11" t="str">
        <f>[29]Julho!$H$6</f>
        <v>*</v>
      </c>
      <c r="D33" s="11" t="str">
        <f>[29]Julho!$H$7</f>
        <v>*</v>
      </c>
      <c r="E33" s="11" t="str">
        <f>[29]Julho!$H$8</f>
        <v>*</v>
      </c>
      <c r="F33" s="11">
        <f>[29]Julho!$H$9</f>
        <v>13.68</v>
      </c>
      <c r="G33" s="11">
        <f>[29]Julho!$H$10</f>
        <v>9.3600000000000012</v>
      </c>
      <c r="H33" s="11">
        <f>[29]Julho!$H$11</f>
        <v>5.04</v>
      </c>
      <c r="I33" s="11">
        <f>[29]Julho!$H$12</f>
        <v>2.16</v>
      </c>
      <c r="J33" s="11">
        <f>[29]Julho!$H$13</f>
        <v>2.8800000000000003</v>
      </c>
      <c r="K33" s="11">
        <f>[29]Julho!$H$14</f>
        <v>0.72000000000000008</v>
      </c>
      <c r="L33" s="11">
        <f>[29]Julho!$H$15</f>
        <v>10.8</v>
      </c>
      <c r="M33" s="11">
        <f>[29]Julho!$H$16</f>
        <v>11.16</v>
      </c>
      <c r="N33" s="11">
        <f>[29]Julho!$H$17</f>
        <v>6.48</v>
      </c>
      <c r="O33" s="11">
        <f>[29]Julho!$H$18</f>
        <v>6.12</v>
      </c>
      <c r="P33" s="11">
        <f>[29]Julho!$H$19</f>
        <v>12.24</v>
      </c>
      <c r="Q33" s="11">
        <f>[29]Julho!$H$20</f>
        <v>5.04</v>
      </c>
      <c r="R33" s="11">
        <f>[29]Julho!$H$21</f>
        <v>4.32</v>
      </c>
      <c r="S33" s="11">
        <f>[29]Julho!$H$22</f>
        <v>3.9600000000000004</v>
      </c>
      <c r="T33" s="11">
        <f>[29]Julho!$H$23</f>
        <v>7.9200000000000008</v>
      </c>
      <c r="U33" s="11">
        <f>[29]Julho!$H$24</f>
        <v>7.2</v>
      </c>
      <c r="V33" s="11">
        <f>[29]Julho!$H$25</f>
        <v>21.6</v>
      </c>
      <c r="W33" s="11">
        <f>[29]Julho!$H$26</f>
        <v>12.24</v>
      </c>
      <c r="X33" s="11">
        <f>[29]Julho!$H$27</f>
        <v>11.16</v>
      </c>
      <c r="Y33" s="11">
        <f>[29]Julho!$H$28</f>
        <v>10.8</v>
      </c>
      <c r="Z33" s="11">
        <f>[29]Julho!$H$29</f>
        <v>3.24</v>
      </c>
      <c r="AA33" s="11">
        <f>[29]Julho!$H$30</f>
        <v>3.6</v>
      </c>
      <c r="AB33" s="11">
        <f>[29]Julho!$H$31</f>
        <v>7.2</v>
      </c>
      <c r="AC33" s="11">
        <f>[29]Julho!$H$32</f>
        <v>6.12</v>
      </c>
      <c r="AD33" s="11">
        <f>[29]Julho!$H$33</f>
        <v>8.2799999999999994</v>
      </c>
      <c r="AE33" s="11">
        <f>[29]Julho!$H$34</f>
        <v>5.4</v>
      </c>
      <c r="AF33" s="108">
        <f>[29]Julho!$H$35</f>
        <v>10.44</v>
      </c>
      <c r="AG33" s="133">
        <f>MAX(B33:AF33)</f>
        <v>21.6</v>
      </c>
      <c r="AH33" s="96">
        <f t="shared" si="18"/>
        <v>7.7466666666666679</v>
      </c>
      <c r="AK33" s="5" t="s">
        <v>47</v>
      </c>
      <c r="AL33" s="5" t="s">
        <v>47</v>
      </c>
    </row>
    <row r="34" spans="1:38" x14ac:dyDescent="0.2">
      <c r="A34" s="53" t="s">
        <v>13</v>
      </c>
      <c r="B34" s="11">
        <f>[30]Julho!$H$5</f>
        <v>15.840000000000002</v>
      </c>
      <c r="C34" s="11">
        <f>[30]Julho!$H$6</f>
        <v>18.36</v>
      </c>
      <c r="D34" s="11">
        <f>[30]Julho!$H$7</f>
        <v>21.6</v>
      </c>
      <c r="E34" s="11">
        <f>[30]Julho!$H$8</f>
        <v>13.32</v>
      </c>
      <c r="F34" s="11">
        <f>[30]Julho!$H$9</f>
        <v>17.28</v>
      </c>
      <c r="G34" s="11">
        <f>[30]Julho!$H$10</f>
        <v>19.440000000000001</v>
      </c>
      <c r="H34" s="11">
        <f>[30]Julho!$H$11</f>
        <v>13.68</v>
      </c>
      <c r="I34" s="11">
        <f>[30]Julho!$H$12</f>
        <v>9</v>
      </c>
      <c r="J34" s="11">
        <f>[30]Julho!$H$13</f>
        <v>7.5600000000000005</v>
      </c>
      <c r="K34" s="11">
        <f>[30]Julho!$H$14</f>
        <v>10.08</v>
      </c>
      <c r="L34" s="11">
        <f>[30]Julho!$H$15</f>
        <v>17.28</v>
      </c>
      <c r="M34" s="11">
        <f>[30]Julho!$H$16</f>
        <v>19.440000000000001</v>
      </c>
      <c r="N34" s="11">
        <f>[30]Julho!$H$17</f>
        <v>14.76</v>
      </c>
      <c r="O34" s="11">
        <f>[30]Julho!$H$18</f>
        <v>11.16</v>
      </c>
      <c r="P34" s="11">
        <f>[30]Julho!$H$19</f>
        <v>13.68</v>
      </c>
      <c r="Q34" s="11">
        <f>[30]Julho!$H$20</f>
        <v>19.8</v>
      </c>
      <c r="R34" s="11">
        <f>[30]Julho!$H$21</f>
        <v>7.5600000000000005</v>
      </c>
      <c r="S34" s="11">
        <f>[30]Julho!$H$22</f>
        <v>12.96</v>
      </c>
      <c r="T34" s="11">
        <f>[30]Julho!$H$23</f>
        <v>14.04</v>
      </c>
      <c r="U34" s="11">
        <f>[30]Julho!$H$24</f>
        <v>17.64</v>
      </c>
      <c r="V34" s="11">
        <f>[30]Julho!$H$25</f>
        <v>33.480000000000004</v>
      </c>
      <c r="W34" s="11">
        <f>[30]Julho!$H$26</f>
        <v>25.2</v>
      </c>
      <c r="X34" s="11">
        <f>[30]Julho!$H$27</f>
        <v>19.079999999999998</v>
      </c>
      <c r="Y34" s="11">
        <f>[30]Julho!$H$28</f>
        <v>26.28</v>
      </c>
      <c r="Z34" s="11">
        <f>[30]Julho!$H$29</f>
        <v>20.52</v>
      </c>
      <c r="AA34" s="11">
        <f>[30]Julho!$H$30</f>
        <v>16.2</v>
      </c>
      <c r="AB34" s="11">
        <f>[30]Julho!$H$31</f>
        <v>15.48</v>
      </c>
      <c r="AC34" s="11">
        <f>[30]Julho!$H$32</f>
        <v>13.68</v>
      </c>
      <c r="AD34" s="11">
        <f>[30]Julho!$H$33</f>
        <v>17.64</v>
      </c>
      <c r="AE34" s="11">
        <f>[30]Julho!$H$34</f>
        <v>14.76</v>
      </c>
      <c r="AF34" s="108">
        <f>[30]Julho!$H$35</f>
        <v>17.64</v>
      </c>
      <c r="AG34" s="133">
        <f>MAX(B34:AF34)</f>
        <v>33.480000000000004</v>
      </c>
      <c r="AH34" s="96">
        <f t="shared" si="18"/>
        <v>16.594838709677418</v>
      </c>
      <c r="AK34" t="s">
        <v>47</v>
      </c>
    </row>
    <row r="35" spans="1:38" x14ac:dyDescent="0.2">
      <c r="A35" s="53" t="s">
        <v>173</v>
      </c>
      <c r="B35" s="11">
        <f>[31]Julho!$H$5</f>
        <v>10.8</v>
      </c>
      <c r="C35" s="11">
        <f>[31]Julho!$H$6</f>
        <v>21.240000000000002</v>
      </c>
      <c r="D35" s="11">
        <f>[31]Julho!$H$7</f>
        <v>20.88</v>
      </c>
      <c r="E35" s="11">
        <f>[31]Julho!$H$8</f>
        <v>9</v>
      </c>
      <c r="F35" s="11">
        <f>[31]Julho!$H$9</f>
        <v>19.8</v>
      </c>
      <c r="G35" s="11">
        <f>[31]Julho!$H$10</f>
        <v>12.24</v>
      </c>
      <c r="H35" s="11">
        <f>[31]Julho!$H$11</f>
        <v>12.24</v>
      </c>
      <c r="I35" s="11">
        <f>[31]Julho!$H$12</f>
        <v>11.879999999999999</v>
      </c>
      <c r="J35" s="11">
        <f>[31]Julho!$H$13</f>
        <v>11.879999999999999</v>
      </c>
      <c r="K35" s="11">
        <f>[31]Julho!$H$14</f>
        <v>15.840000000000002</v>
      </c>
      <c r="L35" s="11">
        <f>[31]Julho!$H$15</f>
        <v>17.64</v>
      </c>
      <c r="M35" s="11">
        <f>[31]Julho!$H$16</f>
        <v>13.68</v>
      </c>
      <c r="N35" s="11">
        <f>[31]Julho!$H$17</f>
        <v>16.920000000000002</v>
      </c>
      <c r="O35" s="11">
        <f>[31]Julho!$H$18</f>
        <v>14.76</v>
      </c>
      <c r="P35" s="11">
        <f>[31]Julho!$H$19</f>
        <v>14.4</v>
      </c>
      <c r="Q35" s="11">
        <f>[31]Julho!$H$20</f>
        <v>11.520000000000001</v>
      </c>
      <c r="R35" s="11">
        <f>[31]Julho!$H$21</f>
        <v>12.24</v>
      </c>
      <c r="S35" s="11">
        <f>[31]Julho!$H$22</f>
        <v>16.2</v>
      </c>
      <c r="T35" s="11">
        <f>[31]Julho!$H$23</f>
        <v>11.879999999999999</v>
      </c>
      <c r="U35" s="11">
        <f>[31]Julho!$H$24</f>
        <v>16.559999999999999</v>
      </c>
      <c r="V35" s="11">
        <f>[31]Julho!$H$25</f>
        <v>19.079999999999998</v>
      </c>
      <c r="W35" s="11">
        <f>[31]Julho!$H$26</f>
        <v>23.759999999999998</v>
      </c>
      <c r="X35" s="11">
        <f>[31]Julho!$H$27</f>
        <v>18.720000000000002</v>
      </c>
      <c r="Y35" s="11">
        <f>[31]Julho!$H$28</f>
        <v>11.879999999999999</v>
      </c>
      <c r="Z35" s="11">
        <f>[31]Julho!$H$29</f>
        <v>11.16</v>
      </c>
      <c r="AA35" s="11">
        <f>[31]Julho!$H$30</f>
        <v>9</v>
      </c>
      <c r="AB35" s="11">
        <f>[31]Julho!$H$31</f>
        <v>12.24</v>
      </c>
      <c r="AC35" s="11">
        <f>[31]Julho!$H$32</f>
        <v>12.6</v>
      </c>
      <c r="AD35" s="11">
        <f>[31]Julho!$H$33</f>
        <v>17.64</v>
      </c>
      <c r="AE35" s="11">
        <f>[31]Julho!$H$34</f>
        <v>9.7200000000000006</v>
      </c>
      <c r="AF35" s="108">
        <f>[31]Julho!$H$35</f>
        <v>14.4</v>
      </c>
      <c r="AG35" s="133">
        <f t="shared" ref="AG35" si="19">MAX(B35:AF35)</f>
        <v>23.759999999999998</v>
      </c>
      <c r="AH35" s="96">
        <f t="shared" si="18"/>
        <v>14.574193548387099</v>
      </c>
      <c r="AK35" t="s">
        <v>47</v>
      </c>
    </row>
    <row r="36" spans="1:38" x14ac:dyDescent="0.2">
      <c r="A36" s="53" t="s">
        <v>144</v>
      </c>
      <c r="B36" s="11" t="str">
        <f>[32]Julho!$H$5</f>
        <v>*</v>
      </c>
      <c r="C36" s="11" t="str">
        <f>[32]Julho!$H$6</f>
        <v>*</v>
      </c>
      <c r="D36" s="11" t="str">
        <f>[32]Julho!$H$7</f>
        <v>*</v>
      </c>
      <c r="E36" s="11" t="str">
        <f>[32]Julho!$H$8</f>
        <v>*</v>
      </c>
      <c r="F36" s="11" t="str">
        <f>[32]Julho!$H$9</f>
        <v>*</v>
      </c>
      <c r="G36" s="11" t="str">
        <f>[32]Julho!$H$10</f>
        <v>*</v>
      </c>
      <c r="H36" s="11" t="str">
        <f>[32]Julho!$H$11</f>
        <v>*</v>
      </c>
      <c r="I36" s="11" t="str">
        <f>[32]Julho!$H$12</f>
        <v>*</v>
      </c>
      <c r="J36" s="11" t="str">
        <f>[32]Julho!$H$13</f>
        <v>*</v>
      </c>
      <c r="K36" s="11" t="str">
        <f>[32]Julho!$H$14</f>
        <v>*</v>
      </c>
      <c r="L36" s="11" t="str">
        <f>[32]Julho!$H$15</f>
        <v>*</v>
      </c>
      <c r="M36" s="11" t="str">
        <f>[32]Julho!$H$16</f>
        <v>*</v>
      </c>
      <c r="N36" s="11" t="str">
        <f>[32]Julho!$H$17</f>
        <v>*</v>
      </c>
      <c r="O36" s="11" t="str">
        <f>[32]Julho!$H$18</f>
        <v>*</v>
      </c>
      <c r="P36" s="11" t="str">
        <f>[32]Julho!$H$19</f>
        <v>*</v>
      </c>
      <c r="Q36" s="11" t="str">
        <f>[32]Julho!$H$20</f>
        <v>*</v>
      </c>
      <c r="R36" s="11" t="str">
        <f>[32]Julho!$H$21</f>
        <v>*</v>
      </c>
      <c r="S36" s="11" t="str">
        <f>[32]Julho!$H$22</f>
        <v>*</v>
      </c>
      <c r="T36" s="11" t="str">
        <f>[32]Julho!$H$23</f>
        <v>*</v>
      </c>
      <c r="U36" s="11" t="str">
        <f>[32]Julho!$H$24</f>
        <v>*</v>
      </c>
      <c r="V36" s="11" t="str">
        <f>[32]Julho!$H$25</f>
        <v>*</v>
      </c>
      <c r="W36" s="11" t="str">
        <f>[32]Julho!$H$26</f>
        <v>*</v>
      </c>
      <c r="X36" s="11" t="str">
        <f>[32]Julho!$H$27</f>
        <v>*</v>
      </c>
      <c r="Y36" s="11" t="str">
        <f>[32]Julho!$H$28</f>
        <v>*</v>
      </c>
      <c r="Z36" s="11" t="str">
        <f>[32]Julho!$H$29</f>
        <v>*</v>
      </c>
      <c r="AA36" s="11" t="str">
        <f>[32]Julho!$H$30</f>
        <v>*</v>
      </c>
      <c r="AB36" s="11" t="str">
        <f>[32]Julho!$H$31</f>
        <v>*</v>
      </c>
      <c r="AC36" s="11" t="str">
        <f>[32]Julho!$H$32</f>
        <v>*</v>
      </c>
      <c r="AD36" s="11" t="str">
        <f>[32]Julho!$H$33</f>
        <v>*</v>
      </c>
      <c r="AE36" s="11" t="str">
        <f>[32]Julho!$H$34</f>
        <v>*</v>
      </c>
      <c r="AF36" s="108" t="str">
        <f>[32]Julho!$H$35</f>
        <v>*</v>
      </c>
      <c r="AG36" s="133" t="s">
        <v>224</v>
      </c>
      <c r="AH36" s="92" t="s">
        <v>224</v>
      </c>
      <c r="AK36" t="s">
        <v>47</v>
      </c>
    </row>
    <row r="37" spans="1:38" x14ac:dyDescent="0.2">
      <c r="A37" s="53" t="s">
        <v>14</v>
      </c>
      <c r="B37" s="11">
        <f>[33]Julho!$H$5</f>
        <v>10.44</v>
      </c>
      <c r="C37" s="11">
        <f>[33]Julho!$H$6</f>
        <v>17.28</v>
      </c>
      <c r="D37" s="11">
        <f>[33]Julho!$H$7</f>
        <v>20.16</v>
      </c>
      <c r="E37" s="11">
        <f>[33]Julho!$H$8</f>
        <v>11.520000000000001</v>
      </c>
      <c r="F37" s="11">
        <f>[33]Julho!$H$9</f>
        <v>21.240000000000002</v>
      </c>
      <c r="G37" s="11">
        <f>[33]Julho!$H$10</f>
        <v>18.720000000000002</v>
      </c>
      <c r="H37" s="11">
        <f>[33]Julho!$H$11</f>
        <v>13.32</v>
      </c>
      <c r="I37" s="11">
        <f>[33]Julho!$H$12</f>
        <v>10.8</v>
      </c>
      <c r="J37" s="11">
        <f>[33]Julho!$H$13</f>
        <v>14.04</v>
      </c>
      <c r="K37" s="11">
        <f>[33]Julho!$H$14</f>
        <v>12.6</v>
      </c>
      <c r="L37" s="11">
        <f>[33]Julho!$H$15</f>
        <v>11.520000000000001</v>
      </c>
      <c r="M37" s="11">
        <f>[33]Julho!$H$16</f>
        <v>11.879999999999999</v>
      </c>
      <c r="N37" s="11">
        <f>[33]Julho!$H$17</f>
        <v>11.879999999999999</v>
      </c>
      <c r="O37" s="11">
        <f>[33]Julho!$H$18</f>
        <v>9.3600000000000012</v>
      </c>
      <c r="P37" s="11">
        <f>[33]Julho!$H$19</f>
        <v>19.079999999999998</v>
      </c>
      <c r="Q37" s="11">
        <f>[33]Julho!$H$20</f>
        <v>14.76</v>
      </c>
      <c r="R37" s="11">
        <f>[33]Julho!$H$21</f>
        <v>14.04</v>
      </c>
      <c r="S37" s="11">
        <f>[33]Julho!$H$22</f>
        <v>10.08</v>
      </c>
      <c r="T37" s="11">
        <f>[33]Julho!$H$23</f>
        <v>17.64</v>
      </c>
      <c r="U37" s="11">
        <f>[33]Julho!$H$24</f>
        <v>16.920000000000002</v>
      </c>
      <c r="V37" s="11">
        <f>[33]Julho!$H$25</f>
        <v>17.64</v>
      </c>
      <c r="W37" s="11">
        <f>[33]Julho!$H$26</f>
        <v>20.88</v>
      </c>
      <c r="X37" s="11">
        <f>[33]Julho!$H$27</f>
        <v>16.920000000000002</v>
      </c>
      <c r="Y37" s="11">
        <f>[33]Julho!$H$28</f>
        <v>15.48</v>
      </c>
      <c r="Z37" s="11">
        <f>[33]Julho!$H$29</f>
        <v>11.520000000000001</v>
      </c>
      <c r="AA37" s="11">
        <f>[33]Julho!$H$30</f>
        <v>14.04</v>
      </c>
      <c r="AB37" s="11">
        <f>[33]Julho!$H$31</f>
        <v>13.32</v>
      </c>
      <c r="AC37" s="11">
        <f>[33]Julho!$H$32</f>
        <v>16.2</v>
      </c>
      <c r="AD37" s="11">
        <f>[33]Julho!$H$33</f>
        <v>9.7200000000000006</v>
      </c>
      <c r="AE37" s="11">
        <f>[33]Julho!$H$34</f>
        <v>13.32</v>
      </c>
      <c r="AF37" s="108">
        <f>[33]Julho!$H$35</f>
        <v>13.32</v>
      </c>
      <c r="AG37" s="133">
        <f>MAX(B37:AF37)</f>
        <v>21.240000000000002</v>
      </c>
      <c r="AH37" s="96">
        <f t="shared" ref="AH37:AH38" si="20">AVERAGE(B37:AF37)</f>
        <v>14.504516129032259</v>
      </c>
      <c r="AK37" t="s">
        <v>47</v>
      </c>
    </row>
    <row r="38" spans="1:38" x14ac:dyDescent="0.2">
      <c r="A38" s="53" t="s">
        <v>174</v>
      </c>
      <c r="B38" s="11">
        <f>[34]Julho!$H$5</f>
        <v>5.7600000000000007</v>
      </c>
      <c r="C38" s="11">
        <f>[34]Julho!$H$6</f>
        <v>16.920000000000002</v>
      </c>
      <c r="D38" s="11">
        <f>[34]Julho!$H$7</f>
        <v>21.96</v>
      </c>
      <c r="E38" s="11">
        <f>[34]Julho!$H$8</f>
        <v>15.120000000000001</v>
      </c>
      <c r="F38" s="11">
        <f>[34]Julho!$H$9</f>
        <v>12.6</v>
      </c>
      <c r="G38" s="11">
        <f>[34]Julho!$H$10</f>
        <v>18.36</v>
      </c>
      <c r="H38" s="11">
        <f>[34]Julho!$H$11</f>
        <v>15.48</v>
      </c>
      <c r="I38" s="11">
        <f>[34]Julho!$H$12</f>
        <v>6.84</v>
      </c>
      <c r="J38" s="11">
        <f>[34]Julho!$H$13</f>
        <v>6.48</v>
      </c>
      <c r="K38" s="11">
        <f>[34]Julho!$H$14</f>
        <v>5.7600000000000007</v>
      </c>
      <c r="L38" s="11">
        <f>[34]Julho!$H$15</f>
        <v>6.12</v>
      </c>
      <c r="M38" s="11">
        <f>[34]Julho!$H$16</f>
        <v>13.68</v>
      </c>
      <c r="N38" s="11">
        <f>[34]Julho!$H$17</f>
        <v>7.2</v>
      </c>
      <c r="O38" s="11">
        <f>[34]Julho!$H$18</f>
        <v>5.04</v>
      </c>
      <c r="P38" s="11">
        <f>[34]Julho!$H$19</f>
        <v>4.6800000000000006</v>
      </c>
      <c r="Q38" s="11">
        <f>[34]Julho!$H$20</f>
        <v>11.16</v>
      </c>
      <c r="R38" s="11" t="str">
        <f>[34]Julho!$H$21</f>
        <v>*</v>
      </c>
      <c r="S38" s="11">
        <f>[34]Julho!$H$22</f>
        <v>9</v>
      </c>
      <c r="T38" s="11">
        <f>[34]Julho!$H$23</f>
        <v>8.2799999999999994</v>
      </c>
      <c r="U38" s="11">
        <f>[34]Julho!$H$24</f>
        <v>12.96</v>
      </c>
      <c r="V38" s="11">
        <f>[34]Julho!$H$25</f>
        <v>18.720000000000002</v>
      </c>
      <c r="W38" s="11">
        <f>[34]Julho!$H$26</f>
        <v>19.440000000000001</v>
      </c>
      <c r="X38" s="11">
        <f>[34]Julho!$H$27</f>
        <v>8.2799999999999994</v>
      </c>
      <c r="Y38" s="11">
        <f>[34]Julho!$H$28</f>
        <v>13.32</v>
      </c>
      <c r="Z38" s="11">
        <f>[34]Julho!$H$29</f>
        <v>13.32</v>
      </c>
      <c r="AA38" s="11">
        <f>[34]Julho!$H$30</f>
        <v>12.24</v>
      </c>
      <c r="AB38" s="11">
        <f>[34]Julho!$H$31</f>
        <v>11.16</v>
      </c>
      <c r="AC38" s="11">
        <f>[34]Julho!$H$32</f>
        <v>10.08</v>
      </c>
      <c r="AD38" s="11">
        <f>[34]Julho!$H$33</f>
        <v>10.44</v>
      </c>
      <c r="AE38" s="11">
        <f>[34]Julho!$H$34</f>
        <v>7.5600000000000005</v>
      </c>
      <c r="AF38" s="108">
        <f>[34]Julho!$H$35</f>
        <v>9.3600000000000012</v>
      </c>
      <c r="AG38" s="133">
        <f t="shared" ref="AG38" si="21">MAX(B38:AF38)</f>
        <v>21.96</v>
      </c>
      <c r="AH38" s="96">
        <f t="shared" si="20"/>
        <v>11.244000000000002</v>
      </c>
    </row>
    <row r="39" spans="1:38" x14ac:dyDescent="0.2">
      <c r="A39" s="53" t="s">
        <v>15</v>
      </c>
      <c r="B39" s="11">
        <f>[35]Julho!$H$5</f>
        <v>9.3600000000000012</v>
      </c>
      <c r="C39" s="11">
        <f>[35]Julho!$H$6</f>
        <v>15.48</v>
      </c>
      <c r="D39" s="11">
        <f>[35]Julho!$H$7</f>
        <v>13.32</v>
      </c>
      <c r="E39" s="11">
        <f>[35]Julho!$H$8</f>
        <v>13.68</v>
      </c>
      <c r="F39" s="11">
        <f>[35]Julho!$H$9</f>
        <v>16.559999999999999</v>
      </c>
      <c r="G39" s="11">
        <f>[35]Julho!$H$10</f>
        <v>10.8</v>
      </c>
      <c r="H39" s="11">
        <f>[35]Julho!$H$11</f>
        <v>18</v>
      </c>
      <c r="I39" s="11">
        <f>[35]Julho!$H$12</f>
        <v>23.040000000000003</v>
      </c>
      <c r="J39" s="11">
        <f>[35]Julho!$H$13</f>
        <v>18.36</v>
      </c>
      <c r="K39" s="11">
        <f>[35]Julho!$H$14</f>
        <v>14.04</v>
      </c>
      <c r="L39" s="11">
        <f>[35]Julho!$H$15</f>
        <v>15.840000000000002</v>
      </c>
      <c r="M39" s="11">
        <f>[35]Julho!$H$16</f>
        <v>16.920000000000002</v>
      </c>
      <c r="N39" s="11">
        <f>[35]Julho!$H$17</f>
        <v>13.32</v>
      </c>
      <c r="O39" s="11">
        <f>[35]Julho!$H$18</f>
        <v>13.32</v>
      </c>
      <c r="P39" s="11">
        <f>[35]Julho!$H$19</f>
        <v>10.08</v>
      </c>
      <c r="Q39" s="11">
        <f>[35]Julho!$H$20</f>
        <v>14.76</v>
      </c>
      <c r="R39" s="11">
        <f>[35]Julho!$H$21</f>
        <v>21.6</v>
      </c>
      <c r="S39" s="11">
        <f>[35]Julho!$H$22</f>
        <v>27</v>
      </c>
      <c r="T39" s="11">
        <f>[35]Julho!$H$23</f>
        <v>15.840000000000002</v>
      </c>
      <c r="U39" s="11">
        <f>[35]Julho!$H$24</f>
        <v>18.36</v>
      </c>
      <c r="V39" s="11">
        <f>[35]Julho!$H$25</f>
        <v>20.88</v>
      </c>
      <c r="W39" s="11">
        <f>[35]Julho!$H$26</f>
        <v>23.759999999999998</v>
      </c>
      <c r="X39" s="11">
        <f>[35]Julho!$H$27</f>
        <v>16.559999999999999</v>
      </c>
      <c r="Y39" s="11">
        <f>[35]Julho!$H$28</f>
        <v>14.4</v>
      </c>
      <c r="Z39" s="11">
        <f>[35]Julho!$H$29</f>
        <v>16.2</v>
      </c>
      <c r="AA39" s="11">
        <f>[35]Julho!$H$30</f>
        <v>13.32</v>
      </c>
      <c r="AB39" s="11">
        <f>[35]Julho!$H$31</f>
        <v>9.3600000000000012</v>
      </c>
      <c r="AC39" s="11">
        <f>[35]Julho!$H$32</f>
        <v>15.840000000000002</v>
      </c>
      <c r="AD39" s="11">
        <f>[35]Julho!$H$33</f>
        <v>17.28</v>
      </c>
      <c r="AE39" s="11">
        <f>[35]Julho!$H$34</f>
        <v>10.8</v>
      </c>
      <c r="AF39" s="108">
        <f>[35]Julho!$H$35</f>
        <v>14.04</v>
      </c>
      <c r="AG39" s="133">
        <f t="shared" ref="AG39:AG41" si="22">MAX(B39:AF39)</f>
        <v>27</v>
      </c>
      <c r="AH39" s="96">
        <f t="shared" ref="AH39:AH41" si="23">AVERAGE(B39:AF39)</f>
        <v>15.87483870967742</v>
      </c>
      <c r="AI39" s="12" t="s">
        <v>47</v>
      </c>
      <c r="AK39" t="s">
        <v>47</v>
      </c>
    </row>
    <row r="40" spans="1:38" x14ac:dyDescent="0.2">
      <c r="A40" s="53" t="s">
        <v>16</v>
      </c>
      <c r="B40" s="11">
        <f>[36]Julho!$H$5</f>
        <v>6.12</v>
      </c>
      <c r="C40" s="11">
        <f>[36]Julho!$H$6</f>
        <v>9.3600000000000012</v>
      </c>
      <c r="D40" s="11">
        <f>[36]Julho!$H$7</f>
        <v>14.04</v>
      </c>
      <c r="E40" s="11">
        <f>[36]Julho!$H$8</f>
        <v>12.24</v>
      </c>
      <c r="F40" s="11">
        <f>[36]Julho!$H$9</f>
        <v>23.400000000000002</v>
      </c>
      <c r="G40" s="11">
        <f>[36]Julho!$H$10</f>
        <v>13.32</v>
      </c>
      <c r="H40" s="11">
        <f>[36]Julho!$H$11</f>
        <v>9</v>
      </c>
      <c r="I40" s="11">
        <f>[36]Julho!$H$12</f>
        <v>6.48</v>
      </c>
      <c r="J40" s="11">
        <f>[36]Julho!$H$13</f>
        <v>9</v>
      </c>
      <c r="K40" s="11">
        <f>[36]Julho!$H$14</f>
        <v>8.64</v>
      </c>
      <c r="L40" s="11">
        <f>[36]Julho!$H$15</f>
        <v>10.44</v>
      </c>
      <c r="M40" s="11">
        <f>[36]Julho!$H$16</f>
        <v>14.4</v>
      </c>
      <c r="N40" s="11">
        <f>[36]Julho!$H$17</f>
        <v>9</v>
      </c>
      <c r="O40" s="11">
        <f>[36]Julho!$H$18</f>
        <v>5.04</v>
      </c>
      <c r="P40" s="11">
        <f>[36]Julho!$H$19</f>
        <v>11.16</v>
      </c>
      <c r="Q40" s="11">
        <f>[36]Julho!$H$20</f>
        <v>10.44</v>
      </c>
      <c r="R40" s="11">
        <f>[36]Julho!$H$21</f>
        <v>5.7600000000000007</v>
      </c>
      <c r="S40" s="11">
        <f>[36]Julho!$H$22</f>
        <v>5.7600000000000007</v>
      </c>
      <c r="T40" s="11">
        <f>[36]Julho!$H$23</f>
        <v>15.120000000000001</v>
      </c>
      <c r="U40" s="11">
        <f>[36]Julho!$H$24</f>
        <v>10.44</v>
      </c>
      <c r="V40" s="11">
        <f>[36]Julho!$H$25</f>
        <v>20.88</v>
      </c>
      <c r="W40" s="11">
        <f>[36]Julho!$H$26</f>
        <v>19.440000000000001</v>
      </c>
      <c r="X40" s="11">
        <f>[36]Julho!$H$27</f>
        <v>8.64</v>
      </c>
      <c r="Y40" s="11">
        <f>[36]Julho!$H$28</f>
        <v>11.16</v>
      </c>
      <c r="Z40" s="11">
        <f>[36]Julho!$H$29</f>
        <v>7.2</v>
      </c>
      <c r="AA40" s="11">
        <f>[36]Julho!$H$30</f>
        <v>10.8</v>
      </c>
      <c r="AB40" s="11">
        <f>[36]Julho!$H$31</f>
        <v>19.079999999999998</v>
      </c>
      <c r="AC40" s="11">
        <f>[36]Julho!$H$32</f>
        <v>13.32</v>
      </c>
      <c r="AD40" s="11">
        <f>[36]Julho!$H$33</f>
        <v>9</v>
      </c>
      <c r="AE40" s="11">
        <f>[36]Julho!$H$34</f>
        <v>6.12</v>
      </c>
      <c r="AF40" s="108">
        <f>[36]Julho!$H$35</f>
        <v>10.44</v>
      </c>
      <c r="AG40" s="133">
        <f t="shared" si="22"/>
        <v>23.400000000000002</v>
      </c>
      <c r="AH40" s="96">
        <f t="shared" si="23"/>
        <v>11.136774193548385</v>
      </c>
      <c r="AK40" t="s">
        <v>47</v>
      </c>
    </row>
    <row r="41" spans="1:38" x14ac:dyDescent="0.2">
      <c r="A41" s="53" t="s">
        <v>175</v>
      </c>
      <c r="B41" s="11">
        <f>[37]Julho!$H$5</f>
        <v>15.120000000000001</v>
      </c>
      <c r="C41" s="11">
        <f>[37]Julho!$H$6</f>
        <v>22.32</v>
      </c>
      <c r="D41" s="11">
        <f>[37]Julho!$H$7</f>
        <v>28.08</v>
      </c>
      <c r="E41" s="11">
        <f>[37]Julho!$H$8</f>
        <v>12.24</v>
      </c>
      <c r="F41" s="11">
        <f>[37]Julho!$H$9</f>
        <v>23.040000000000003</v>
      </c>
      <c r="G41" s="11">
        <f>[37]Julho!$H$10</f>
        <v>18</v>
      </c>
      <c r="H41" s="11">
        <f>[37]Julho!$H$11</f>
        <v>14.4</v>
      </c>
      <c r="I41" s="11">
        <f>[37]Julho!$H$12</f>
        <v>9</v>
      </c>
      <c r="J41" s="11">
        <f>[37]Julho!$H$13</f>
        <v>9.7200000000000006</v>
      </c>
      <c r="K41" s="11">
        <f>[37]Julho!$H$14</f>
        <v>12.6</v>
      </c>
      <c r="L41" s="11">
        <f>[37]Julho!$H$15</f>
        <v>19.440000000000001</v>
      </c>
      <c r="M41" s="11">
        <f>[37]Julho!$H$16</f>
        <v>11.520000000000001</v>
      </c>
      <c r="N41" s="11">
        <f>[37]Julho!$H$17</f>
        <v>13.68</v>
      </c>
      <c r="O41" s="11">
        <f>[37]Julho!$H$18</f>
        <v>11.879999999999999</v>
      </c>
      <c r="P41" s="11">
        <f>[37]Julho!$H$19</f>
        <v>21.96</v>
      </c>
      <c r="Q41" s="11">
        <f>[37]Julho!$H$20</f>
        <v>12.24</v>
      </c>
      <c r="R41" s="11">
        <f>[37]Julho!$H$21</f>
        <v>12.96</v>
      </c>
      <c r="S41" s="11">
        <f>[37]Julho!$H$22</f>
        <v>14.04</v>
      </c>
      <c r="T41" s="11">
        <f>[37]Julho!$H$23</f>
        <v>8.2799999999999994</v>
      </c>
      <c r="U41" s="11">
        <f>[37]Julho!$H$24</f>
        <v>13.32</v>
      </c>
      <c r="V41" s="11">
        <f>[37]Julho!$H$25</f>
        <v>21.6</v>
      </c>
      <c r="W41" s="11">
        <f>[37]Julho!$H$26</f>
        <v>19.8</v>
      </c>
      <c r="X41" s="11">
        <f>[37]Julho!$H$27</f>
        <v>17.28</v>
      </c>
      <c r="Y41" s="11">
        <f>[37]Julho!$H$28</f>
        <v>11.879999999999999</v>
      </c>
      <c r="Z41" s="11">
        <f>[37]Julho!$H$29</f>
        <v>11.16</v>
      </c>
      <c r="AA41" s="11">
        <f>[37]Julho!$H$30</f>
        <v>12.6</v>
      </c>
      <c r="AB41" s="11">
        <f>[37]Julho!$H$31</f>
        <v>12.24</v>
      </c>
      <c r="AC41" s="11">
        <f>[37]Julho!$H$32</f>
        <v>13.68</v>
      </c>
      <c r="AD41" s="11">
        <f>[37]Julho!$H$33</f>
        <v>9.3600000000000012</v>
      </c>
      <c r="AE41" s="11">
        <f>[37]Julho!$H$34</f>
        <v>16.920000000000002</v>
      </c>
      <c r="AF41" s="108">
        <f>[37]Julho!$H$35</f>
        <v>14.4</v>
      </c>
      <c r="AG41" s="133">
        <f t="shared" si="22"/>
        <v>28.08</v>
      </c>
      <c r="AH41" s="96">
        <f t="shared" si="23"/>
        <v>14.992258064516131</v>
      </c>
      <c r="AK41" t="s">
        <v>47</v>
      </c>
    </row>
    <row r="42" spans="1:38" x14ac:dyDescent="0.2">
      <c r="A42" s="53" t="s">
        <v>17</v>
      </c>
      <c r="B42" s="11">
        <f>[38]Julho!$H$5</f>
        <v>16.559999999999999</v>
      </c>
      <c r="C42" s="11">
        <f>[38]Julho!$H$6</f>
        <v>8.2799999999999994</v>
      </c>
      <c r="D42" s="11">
        <f>[38]Julho!$H$7</f>
        <v>23.400000000000002</v>
      </c>
      <c r="E42" s="11">
        <f>[38]Julho!$H$8</f>
        <v>7.2</v>
      </c>
      <c r="F42" s="11">
        <f>[38]Julho!$H$9</f>
        <v>18.36</v>
      </c>
      <c r="G42" s="11">
        <f>[38]Julho!$H$10</f>
        <v>11.16</v>
      </c>
      <c r="H42" s="11">
        <f>[38]Julho!$H$11</f>
        <v>9</v>
      </c>
      <c r="I42" s="11">
        <f>[38]Julho!$H$12</f>
        <v>12.24</v>
      </c>
      <c r="J42" s="11">
        <f>[38]Julho!$H$13</f>
        <v>11.16</v>
      </c>
      <c r="K42" s="11">
        <f>[38]Julho!$H$14</f>
        <v>15.48</v>
      </c>
      <c r="L42" s="11">
        <f>[38]Julho!$H$15</f>
        <v>14.4</v>
      </c>
      <c r="M42" s="11">
        <f>[38]Julho!$H$16</f>
        <v>10.08</v>
      </c>
      <c r="N42" s="11">
        <f>[38]Julho!$H$17</f>
        <v>24.12</v>
      </c>
      <c r="O42" s="11">
        <f>[38]Julho!$H$18</f>
        <v>14.04</v>
      </c>
      <c r="P42" s="11">
        <f>[38]Julho!$H$19</f>
        <v>11.16</v>
      </c>
      <c r="Q42" s="11">
        <f>[38]Julho!$H$20</f>
        <v>12.24</v>
      </c>
      <c r="R42" s="11">
        <f>[38]Julho!$H$21</f>
        <v>14.76</v>
      </c>
      <c r="S42" s="11">
        <f>[38]Julho!$H$22</f>
        <v>12.24</v>
      </c>
      <c r="T42" s="11">
        <f>[38]Julho!$H$23</f>
        <v>12.6</v>
      </c>
      <c r="U42" s="11">
        <f>[38]Julho!$H$24</f>
        <v>14.04</v>
      </c>
      <c r="V42" s="11">
        <f>[38]Julho!$H$25</f>
        <v>24.12</v>
      </c>
      <c r="W42" s="11">
        <f>[38]Julho!$H$26</f>
        <v>23.040000000000003</v>
      </c>
      <c r="X42" s="11">
        <f>[38]Julho!$H$27</f>
        <v>22.68</v>
      </c>
      <c r="Y42" s="11">
        <f>[38]Julho!$H$28</f>
        <v>16.559999999999999</v>
      </c>
      <c r="Z42" s="11">
        <f>[38]Julho!$H$29</f>
        <v>10.8</v>
      </c>
      <c r="AA42" s="11">
        <f>[38]Julho!$H$30</f>
        <v>15.840000000000002</v>
      </c>
      <c r="AB42" s="11">
        <f>[38]Julho!$H$31</f>
        <v>11.16</v>
      </c>
      <c r="AC42" s="11">
        <f>[38]Julho!$H$32</f>
        <v>9.3600000000000012</v>
      </c>
      <c r="AD42" s="11">
        <f>[38]Julho!$H$33</f>
        <v>12.96</v>
      </c>
      <c r="AE42" s="11">
        <f>[38]Julho!$H$34</f>
        <v>12.6</v>
      </c>
      <c r="AF42" s="108">
        <f>[38]Julho!$H$35</f>
        <v>12.24</v>
      </c>
      <c r="AG42" s="133">
        <f t="shared" ref="AG42" si="24">MAX(B42:AF42)</f>
        <v>24.12</v>
      </c>
      <c r="AH42" s="96">
        <f t="shared" ref="AH42:AH43" si="25">AVERAGE(B42:AF42)</f>
        <v>14.318709677419358</v>
      </c>
      <c r="AK42" t="s">
        <v>47</v>
      </c>
      <c r="AL42" t="s">
        <v>47</v>
      </c>
    </row>
    <row r="43" spans="1:38" x14ac:dyDescent="0.2">
      <c r="A43" s="53" t="s">
        <v>157</v>
      </c>
      <c r="B43" s="11">
        <f>[39]Julho!$H$5</f>
        <v>12.96</v>
      </c>
      <c r="C43" s="11">
        <f>[39]Julho!$H$6</f>
        <v>19.079999999999998</v>
      </c>
      <c r="D43" s="11">
        <f>[39]Julho!$H$7</f>
        <v>33.119999999999997</v>
      </c>
      <c r="E43" s="11">
        <f>[39]Julho!$H$8</f>
        <v>11.879999999999999</v>
      </c>
      <c r="F43" s="11">
        <f>[39]Julho!$H$9</f>
        <v>25.2</v>
      </c>
      <c r="G43" s="11">
        <f>[39]Julho!$H$10</f>
        <v>19.8</v>
      </c>
      <c r="H43" s="11">
        <f>[39]Julho!$H$11</f>
        <v>21.240000000000002</v>
      </c>
      <c r="I43" s="11">
        <f>[39]Julho!$H$12</f>
        <v>20.16</v>
      </c>
      <c r="J43" s="11">
        <f>[39]Julho!$H$13</f>
        <v>17.64</v>
      </c>
      <c r="K43" s="11">
        <f>[39]Julho!$H$14</f>
        <v>14.4</v>
      </c>
      <c r="L43" s="11">
        <f>[39]Julho!$H$15</f>
        <v>19.079999999999998</v>
      </c>
      <c r="M43" s="11">
        <f>[39]Julho!$H$16</f>
        <v>15.48</v>
      </c>
      <c r="N43" s="11">
        <f>[39]Julho!$H$17</f>
        <v>16.920000000000002</v>
      </c>
      <c r="O43" s="11">
        <f>[39]Julho!$H$18</f>
        <v>14.04</v>
      </c>
      <c r="P43" s="11">
        <f>[39]Julho!$H$19</f>
        <v>25.2</v>
      </c>
      <c r="Q43" s="11">
        <f>[39]Julho!$H$20</f>
        <v>14.76</v>
      </c>
      <c r="R43" s="11">
        <f>[39]Julho!$H$21</f>
        <v>16.2</v>
      </c>
      <c r="S43" s="11">
        <f>[39]Julho!$H$22</f>
        <v>21.6</v>
      </c>
      <c r="T43" s="11">
        <f>[39]Julho!$H$23</f>
        <v>26.28</v>
      </c>
      <c r="U43" s="11">
        <f>[39]Julho!$H$24</f>
        <v>18</v>
      </c>
      <c r="V43" s="11">
        <f>[39]Julho!$H$25</f>
        <v>24.12</v>
      </c>
      <c r="W43" s="11">
        <f>[39]Julho!$H$26</f>
        <v>20.88</v>
      </c>
      <c r="X43" s="11">
        <f>[39]Julho!$H$27</f>
        <v>23.400000000000002</v>
      </c>
      <c r="Y43" s="11">
        <f>[39]Julho!$H$28</f>
        <v>18.720000000000002</v>
      </c>
      <c r="Z43" s="11">
        <f>[39]Julho!$H$29</f>
        <v>15.120000000000001</v>
      </c>
      <c r="AA43" s="11">
        <f>[39]Julho!$H$30</f>
        <v>13.32</v>
      </c>
      <c r="AB43" s="11">
        <f>[39]Julho!$H$31</f>
        <v>9.7200000000000006</v>
      </c>
      <c r="AC43" s="11">
        <f>[39]Julho!$H$32</f>
        <v>15.840000000000002</v>
      </c>
      <c r="AD43" s="11">
        <f>[39]Julho!$H$33</f>
        <v>24.12</v>
      </c>
      <c r="AE43" s="11">
        <f>[39]Julho!$H$34</f>
        <v>15.48</v>
      </c>
      <c r="AF43" s="108">
        <f>[39]Julho!$H$35</f>
        <v>19.079999999999998</v>
      </c>
      <c r="AG43" s="133">
        <f>MAX(B43:AF43)</f>
        <v>33.119999999999997</v>
      </c>
      <c r="AH43" s="92">
        <f t="shared" si="25"/>
        <v>18.801290322580645</v>
      </c>
      <c r="AL43" t="s">
        <v>47</v>
      </c>
    </row>
    <row r="44" spans="1:38" x14ac:dyDescent="0.2">
      <c r="A44" s="53" t="s">
        <v>18</v>
      </c>
      <c r="B44" s="11">
        <f>[40]Julho!$H$5</f>
        <v>10.08</v>
      </c>
      <c r="C44" s="11">
        <f>[40]Julho!$H$6</f>
        <v>22.68</v>
      </c>
      <c r="D44" s="11">
        <f>[40]Julho!$H$7</f>
        <v>23.040000000000003</v>
      </c>
      <c r="E44" s="11">
        <f>[40]Julho!$H$8</f>
        <v>20.88</v>
      </c>
      <c r="F44" s="11">
        <f>[40]Julho!$H$9</f>
        <v>17.28</v>
      </c>
      <c r="G44" s="11">
        <f>[40]Julho!$H$10</f>
        <v>12.96</v>
      </c>
      <c r="H44" s="11">
        <f>[40]Julho!$H$11</f>
        <v>13.32</v>
      </c>
      <c r="I44" s="11">
        <f>[40]Julho!$H$12</f>
        <v>12.96</v>
      </c>
      <c r="J44" s="11">
        <f>[40]Julho!$H$13</f>
        <v>11.879999999999999</v>
      </c>
      <c r="K44" s="11">
        <f>[40]Julho!$H$14</f>
        <v>12.6</v>
      </c>
      <c r="L44" s="11">
        <f>[40]Julho!$H$15</f>
        <v>11.879999999999999</v>
      </c>
      <c r="M44" s="11">
        <f>[40]Julho!$H$16</f>
        <v>14.76</v>
      </c>
      <c r="N44" s="11">
        <f>[40]Julho!$H$17</f>
        <v>11.520000000000001</v>
      </c>
      <c r="O44" s="11">
        <f>[40]Julho!$H$18</f>
        <v>8.2799999999999994</v>
      </c>
      <c r="P44" s="11">
        <f>[40]Julho!$H$19</f>
        <v>23.040000000000003</v>
      </c>
      <c r="Q44" s="11">
        <f>[40]Julho!$H$20</f>
        <v>15.48</v>
      </c>
      <c r="R44" s="11">
        <f>[40]Julho!$H$21</f>
        <v>14.4</v>
      </c>
      <c r="S44" s="11">
        <f>[40]Julho!$H$22</f>
        <v>12.96</v>
      </c>
      <c r="T44" s="11">
        <f>[40]Julho!$H$23</f>
        <v>18</v>
      </c>
      <c r="U44" s="11">
        <f>[40]Julho!$H$24</f>
        <v>15.48</v>
      </c>
      <c r="V44" s="11">
        <f>[40]Julho!$H$25</f>
        <v>23.400000000000002</v>
      </c>
      <c r="W44" s="11">
        <f>[40]Julho!$H$26</f>
        <v>23.400000000000002</v>
      </c>
      <c r="X44" s="11">
        <f>[40]Julho!$H$27</f>
        <v>13.68</v>
      </c>
      <c r="Y44" s="11">
        <f>[40]Julho!$H$28</f>
        <v>20.88</v>
      </c>
      <c r="Z44" s="11">
        <f>[40]Julho!$H$29</f>
        <v>16.2</v>
      </c>
      <c r="AA44" s="11">
        <f>[40]Julho!$H$30</f>
        <v>18.720000000000002</v>
      </c>
      <c r="AB44" s="11">
        <f>[40]Julho!$H$31</f>
        <v>18.720000000000002</v>
      </c>
      <c r="AC44" s="11">
        <f>[40]Julho!$H$32</f>
        <v>15.840000000000002</v>
      </c>
      <c r="AD44" s="11">
        <f>[40]Julho!$H$33</f>
        <v>19.440000000000001</v>
      </c>
      <c r="AE44" s="11">
        <f>[40]Julho!$H$34</f>
        <v>15.840000000000002</v>
      </c>
      <c r="AF44" s="108">
        <f>[40]Julho!$H$35</f>
        <v>18.720000000000002</v>
      </c>
      <c r="AG44" s="133">
        <f t="shared" ref="AG44" si="26">MAX(B44:AF44)</f>
        <v>23.400000000000002</v>
      </c>
      <c r="AH44" s="96">
        <f t="shared" ref="AH44:AH45" si="27">AVERAGE(B44:AF44)</f>
        <v>16.397419354838707</v>
      </c>
      <c r="AJ44" t="s">
        <v>47</v>
      </c>
      <c r="AK44" t="s">
        <v>47</v>
      </c>
      <c r="AL44" t="s">
        <v>47</v>
      </c>
    </row>
    <row r="45" spans="1:38" x14ac:dyDescent="0.2">
      <c r="A45" s="53" t="s">
        <v>162</v>
      </c>
      <c r="B45" s="11">
        <f>[41]Julho!$H$5</f>
        <v>17.28</v>
      </c>
      <c r="C45" s="11">
        <f>[41]Julho!$H$6</f>
        <v>19.8</v>
      </c>
      <c r="D45" s="11">
        <f>[41]Julho!$H$7</f>
        <v>26.28</v>
      </c>
      <c r="E45" s="11">
        <f>[41]Julho!$H$8</f>
        <v>19.079999999999998</v>
      </c>
      <c r="F45" s="11">
        <f>[41]Julho!$H$9</f>
        <v>18.36</v>
      </c>
      <c r="G45" s="11">
        <f>[41]Julho!$H$10</f>
        <v>16.2</v>
      </c>
      <c r="H45" s="11">
        <f>[41]Julho!$H$11</f>
        <v>26.28</v>
      </c>
      <c r="I45" s="11">
        <f>[41]Julho!$H$12</f>
        <v>19.8</v>
      </c>
      <c r="J45" s="11">
        <f>[41]Julho!$H$13</f>
        <v>13.68</v>
      </c>
      <c r="K45" s="11">
        <f>[41]Julho!$H$14</f>
        <v>17.28</v>
      </c>
      <c r="L45" s="11">
        <f>[41]Julho!$H$15</f>
        <v>16.559999999999999</v>
      </c>
      <c r="M45" s="11">
        <f>[41]Julho!$H$16</f>
        <v>10.8</v>
      </c>
      <c r="N45" s="11">
        <f>[41]Julho!$H$17</f>
        <v>12.24</v>
      </c>
      <c r="O45" s="11">
        <f>[41]Julho!$H$18</f>
        <v>11.16</v>
      </c>
      <c r="P45" s="11">
        <f>[41]Julho!$H$19</f>
        <v>19.440000000000001</v>
      </c>
      <c r="Q45" s="11">
        <f>[41]Julho!$H$20</f>
        <v>25.56</v>
      </c>
      <c r="R45" s="11">
        <f>[41]Julho!$H$21</f>
        <v>13.68</v>
      </c>
      <c r="S45" s="11">
        <f>[41]Julho!$H$22</f>
        <v>20.52</v>
      </c>
      <c r="T45" s="11">
        <f>[41]Julho!$H$23</f>
        <v>20.88</v>
      </c>
      <c r="U45" s="11">
        <f>[41]Julho!$H$24</f>
        <v>22.68</v>
      </c>
      <c r="V45" s="11">
        <f>[41]Julho!$H$25</f>
        <v>27</v>
      </c>
      <c r="W45" s="11">
        <f>[41]Julho!$H$26</f>
        <v>24.840000000000003</v>
      </c>
      <c r="X45" s="11">
        <f>[41]Julho!$H$27</f>
        <v>20.16</v>
      </c>
      <c r="Y45" s="11">
        <f>[41]Julho!$H$28</f>
        <v>19.079999999999998</v>
      </c>
      <c r="Z45" s="11">
        <f>[41]Julho!$H$29</f>
        <v>14.04</v>
      </c>
      <c r="AA45" s="11">
        <f>[41]Julho!$H$30</f>
        <v>12.96</v>
      </c>
      <c r="AB45" s="11">
        <f>[41]Julho!$H$31</f>
        <v>16.2</v>
      </c>
      <c r="AC45" s="11">
        <f>[41]Julho!$H$32</f>
        <v>19.079999999999998</v>
      </c>
      <c r="AD45" s="11">
        <f>[41]Julho!$H$33</f>
        <v>13.32</v>
      </c>
      <c r="AE45" s="11">
        <f>[41]Julho!$H$34</f>
        <v>12.96</v>
      </c>
      <c r="AF45" s="108">
        <f>[41]Julho!$H$35</f>
        <v>13.68</v>
      </c>
      <c r="AG45" s="133">
        <f>MAX(B45:AF45)</f>
        <v>27</v>
      </c>
      <c r="AH45" s="92">
        <f t="shared" si="27"/>
        <v>18.092903225806456</v>
      </c>
    </row>
    <row r="46" spans="1:38" x14ac:dyDescent="0.2">
      <c r="A46" s="53" t="s">
        <v>19</v>
      </c>
      <c r="B46" s="11">
        <f>[42]Julho!$H$5</f>
        <v>8.64</v>
      </c>
      <c r="C46" s="11">
        <f>[42]Julho!$H$6</f>
        <v>12.96</v>
      </c>
      <c r="D46" s="11">
        <f>[42]Julho!$H$7</f>
        <v>12.6</v>
      </c>
      <c r="E46" s="11">
        <f>[42]Julho!$H$8</f>
        <v>17.64</v>
      </c>
      <c r="F46" s="11">
        <f>[42]Julho!$H$9</f>
        <v>18.720000000000002</v>
      </c>
      <c r="G46" s="11">
        <f>[42]Julho!$H$10</f>
        <v>15.48</v>
      </c>
      <c r="H46" s="11">
        <f>[42]Julho!$H$11</f>
        <v>16.559999999999999</v>
      </c>
      <c r="I46" s="11">
        <f>[42]Julho!$H$12</f>
        <v>20.16</v>
      </c>
      <c r="J46" s="11">
        <f>[42]Julho!$H$13</f>
        <v>18.720000000000002</v>
      </c>
      <c r="K46" s="11">
        <f>[42]Julho!$H$14</f>
        <v>13.32</v>
      </c>
      <c r="L46" s="11">
        <f>[42]Julho!$H$15</f>
        <v>17.28</v>
      </c>
      <c r="M46" s="11">
        <f>[42]Julho!$H$16</f>
        <v>19.8</v>
      </c>
      <c r="N46" s="11">
        <f>[42]Julho!$H$17</f>
        <v>14.04</v>
      </c>
      <c r="O46" s="11">
        <f>[42]Julho!$H$18</f>
        <v>13.68</v>
      </c>
      <c r="P46" s="11">
        <f>[42]Julho!$H$19</f>
        <v>15.120000000000001</v>
      </c>
      <c r="Q46" s="11">
        <f>[42]Julho!$H$20</f>
        <v>14.4</v>
      </c>
      <c r="R46" s="11">
        <f>[42]Julho!$H$21</f>
        <v>17.28</v>
      </c>
      <c r="S46" s="11">
        <f>[42]Julho!$H$22</f>
        <v>20.88</v>
      </c>
      <c r="T46" s="11">
        <f>[42]Julho!$H$23</f>
        <v>0</v>
      </c>
      <c r="U46" s="11">
        <f>[42]Julho!$H$24</f>
        <v>19.440000000000001</v>
      </c>
      <c r="V46" s="11">
        <f>[42]Julho!$H$25</f>
        <v>25.2</v>
      </c>
      <c r="W46" s="11">
        <f>[42]Julho!$H$26</f>
        <v>20.52</v>
      </c>
      <c r="X46" s="11">
        <f>[42]Julho!$H$27</f>
        <v>25.2</v>
      </c>
      <c r="Y46" s="11">
        <f>[42]Julho!$H$28</f>
        <v>7.5600000000000005</v>
      </c>
      <c r="Z46" s="11">
        <f>[42]Julho!$H$29</f>
        <v>9.7200000000000006</v>
      </c>
      <c r="AA46" s="11">
        <f>[42]Julho!$H$30</f>
        <v>6.84</v>
      </c>
      <c r="AB46" s="11">
        <f>[42]Julho!$H$31</f>
        <v>10.44</v>
      </c>
      <c r="AC46" s="11">
        <f>[42]Julho!$H$32</f>
        <v>10.08</v>
      </c>
      <c r="AD46" s="11">
        <f>[42]Julho!$H$33</f>
        <v>12.96</v>
      </c>
      <c r="AE46" s="11">
        <f>[42]Julho!$H$34</f>
        <v>10.44</v>
      </c>
      <c r="AF46" s="108">
        <f>[42]Julho!$H$35</f>
        <v>4.32</v>
      </c>
      <c r="AG46" s="133">
        <f t="shared" ref="AG46:AG49" si="28">MAX(B46:AF46)</f>
        <v>25.2</v>
      </c>
      <c r="AH46" s="96">
        <f t="shared" ref="AH46" si="29">AVERAGE(B46:AF46)</f>
        <v>14.516129032258062</v>
      </c>
      <c r="AI46" s="12" t="s">
        <v>47</v>
      </c>
    </row>
    <row r="47" spans="1:38" x14ac:dyDescent="0.2">
      <c r="A47" s="53" t="s">
        <v>31</v>
      </c>
      <c r="B47" s="11">
        <f>[43]Julho!$H$5</f>
        <v>12.6</v>
      </c>
      <c r="C47" s="11">
        <f>[43]Julho!$H$6</f>
        <v>12.6</v>
      </c>
      <c r="D47" s="11">
        <f>[43]Julho!$H$7</f>
        <v>18</v>
      </c>
      <c r="E47" s="11">
        <f>[43]Julho!$H$8</f>
        <v>14.4</v>
      </c>
      <c r="F47" s="11">
        <f>[43]Julho!$H$9</f>
        <v>22.32</v>
      </c>
      <c r="G47" s="11">
        <f>[43]Julho!$H$10</f>
        <v>20.16</v>
      </c>
      <c r="H47" s="11">
        <f>[43]Julho!$H$11</f>
        <v>14.4</v>
      </c>
      <c r="I47" s="11">
        <f>[43]Julho!$H$12</f>
        <v>11.879999999999999</v>
      </c>
      <c r="J47" s="11">
        <f>[43]Julho!$H$13</f>
        <v>9.3600000000000012</v>
      </c>
      <c r="K47" s="11">
        <f>[43]Julho!$H$14</f>
        <v>14.04</v>
      </c>
      <c r="L47" s="11">
        <f>[43]Julho!$H$15</f>
        <v>14.04</v>
      </c>
      <c r="M47" s="11">
        <f>[43]Julho!$H$16</f>
        <v>10.8</v>
      </c>
      <c r="N47" s="11">
        <f>[43]Julho!$H$17</f>
        <v>15.840000000000002</v>
      </c>
      <c r="O47" s="11">
        <f>[43]Julho!$H$18</f>
        <v>11.16</v>
      </c>
      <c r="P47" s="11">
        <f>[43]Julho!$H$19</f>
        <v>15.840000000000002</v>
      </c>
      <c r="Q47" s="11">
        <f>[43]Julho!$H$20</f>
        <v>14.76</v>
      </c>
      <c r="R47" s="11">
        <f>[43]Julho!$H$21</f>
        <v>14.04</v>
      </c>
      <c r="S47" s="11">
        <f>[43]Julho!$H$22</f>
        <v>10.08</v>
      </c>
      <c r="T47" s="11">
        <f>[43]Julho!$H$23</f>
        <v>16.2</v>
      </c>
      <c r="U47" s="11">
        <f>[43]Julho!$H$24</f>
        <v>12.24</v>
      </c>
      <c r="V47" s="11">
        <f>[43]Julho!$H$25</f>
        <v>23.400000000000002</v>
      </c>
      <c r="W47" s="11">
        <f>[43]Julho!$H$26</f>
        <v>20.52</v>
      </c>
      <c r="X47" s="11">
        <f>[43]Julho!$H$27</f>
        <v>13.68</v>
      </c>
      <c r="Y47" s="11">
        <f>[43]Julho!$H$28</f>
        <v>10.44</v>
      </c>
      <c r="Z47" s="11">
        <f>[43]Julho!$H$29</f>
        <v>13.32</v>
      </c>
      <c r="AA47" s="11">
        <f>[43]Julho!$H$30</f>
        <v>13.68</v>
      </c>
      <c r="AB47" s="11">
        <f>[43]Julho!$H$31</f>
        <v>16.2</v>
      </c>
      <c r="AC47" s="11">
        <f>[43]Julho!$H$32</f>
        <v>14.76</v>
      </c>
      <c r="AD47" s="11">
        <f>[43]Julho!$H$33</f>
        <v>15.48</v>
      </c>
      <c r="AE47" s="11">
        <f>[43]Julho!$H$34</f>
        <v>9</v>
      </c>
      <c r="AF47" s="108">
        <f>[43]Julho!$H$35</f>
        <v>20.88</v>
      </c>
      <c r="AG47" s="133">
        <f t="shared" si="28"/>
        <v>23.400000000000002</v>
      </c>
      <c r="AH47" s="96">
        <f>AVERAGE(B47:AF47)</f>
        <v>14.713548387096772</v>
      </c>
    </row>
    <row r="48" spans="1:38" x14ac:dyDescent="0.2">
      <c r="A48" s="53" t="s">
        <v>44</v>
      </c>
      <c r="B48" s="11">
        <f>[44]Julho!$H$5</f>
        <v>12.6</v>
      </c>
      <c r="C48" s="11">
        <f>[44]Julho!$H$6</f>
        <v>22.32</v>
      </c>
      <c r="D48" s="11">
        <f>[44]Julho!$H$7</f>
        <v>25.92</v>
      </c>
      <c r="E48" s="11">
        <f>[44]Julho!$H$8</f>
        <v>30.6</v>
      </c>
      <c r="F48" s="11">
        <f>[44]Julho!$H$9</f>
        <v>18</v>
      </c>
      <c r="G48" s="11">
        <f>[44]Julho!$H$10</f>
        <v>34.56</v>
      </c>
      <c r="H48" s="11">
        <f>[44]Julho!$H$11</f>
        <v>22.32</v>
      </c>
      <c r="I48" s="11">
        <f>[44]Julho!$H$12</f>
        <v>19.8</v>
      </c>
      <c r="J48" s="11">
        <f>[44]Julho!$H$13</f>
        <v>20.16</v>
      </c>
      <c r="K48" s="11">
        <f>[44]Julho!$H$14</f>
        <v>14.76</v>
      </c>
      <c r="L48" s="11">
        <f>[44]Julho!$H$15</f>
        <v>20.52</v>
      </c>
      <c r="M48" s="11">
        <f>[44]Julho!$H$16</f>
        <v>18</v>
      </c>
      <c r="N48" s="11">
        <f>[44]Julho!$H$17</f>
        <v>14.04</v>
      </c>
      <c r="O48" s="11">
        <f>[44]Julho!$H$18</f>
        <v>15.48</v>
      </c>
      <c r="P48" s="11">
        <f>[44]Julho!$H$19</f>
        <v>18.36</v>
      </c>
      <c r="Q48" s="11">
        <f>[44]Julho!$H$20</f>
        <v>24.48</v>
      </c>
      <c r="R48" s="11">
        <f>[44]Julho!$H$21</f>
        <v>24.48</v>
      </c>
      <c r="S48" s="11">
        <f>[44]Julho!$H$22</f>
        <v>21.96</v>
      </c>
      <c r="T48" s="11">
        <f>[44]Julho!$H$23</f>
        <v>18.36</v>
      </c>
      <c r="U48" s="11">
        <f>[44]Julho!$H$24</f>
        <v>21.96</v>
      </c>
      <c r="V48" s="11">
        <f>[44]Julho!$H$25</f>
        <v>25.56</v>
      </c>
      <c r="W48" s="11">
        <f>[44]Julho!$H$26</f>
        <v>27.36</v>
      </c>
      <c r="X48" s="11">
        <f>[44]Julho!$H$27</f>
        <v>17.64</v>
      </c>
      <c r="Y48" s="11">
        <f>[44]Julho!$H$28</f>
        <v>20.88</v>
      </c>
      <c r="Z48" s="11">
        <f>[44]Julho!$H$29</f>
        <v>15.840000000000002</v>
      </c>
      <c r="AA48" s="11">
        <f>[44]Julho!$H$30</f>
        <v>16.2</v>
      </c>
      <c r="AB48" s="11">
        <f>[44]Julho!$H$31</f>
        <v>22.68</v>
      </c>
      <c r="AC48" s="11">
        <f>[44]Julho!$H$32</f>
        <v>17.64</v>
      </c>
      <c r="AD48" s="11">
        <f>[44]Julho!$H$33</f>
        <v>15.48</v>
      </c>
      <c r="AE48" s="11">
        <f>[44]Julho!$H$34</f>
        <v>12.96</v>
      </c>
      <c r="AF48" s="108">
        <f>[44]Julho!$H$35</f>
        <v>19.440000000000001</v>
      </c>
      <c r="AG48" s="133">
        <f>MAX(B48:AF48)</f>
        <v>34.56</v>
      </c>
      <c r="AH48" s="96">
        <f>AVERAGE(B48:AF48)</f>
        <v>20.334193548387102</v>
      </c>
      <c r="AI48" s="12" t="s">
        <v>47</v>
      </c>
    </row>
    <row r="49" spans="1:38" ht="13.5" thickBot="1" x14ac:dyDescent="0.25">
      <c r="A49" s="113" t="s">
        <v>20</v>
      </c>
      <c r="B49" s="114">
        <f>[45]Julho!$H$5</f>
        <v>7.2</v>
      </c>
      <c r="C49" s="114">
        <f>[45]Julho!$H$6</f>
        <v>11.879999999999999</v>
      </c>
      <c r="D49" s="114">
        <f>[45]Julho!$H$7</f>
        <v>15.48</v>
      </c>
      <c r="E49" s="114">
        <f>[45]Julho!$H$8</f>
        <v>17.28</v>
      </c>
      <c r="F49" s="114">
        <f>[45]Julho!$H$9</f>
        <v>15.840000000000002</v>
      </c>
      <c r="G49" s="114">
        <f>[45]Julho!$H$10</f>
        <v>9.3600000000000012</v>
      </c>
      <c r="H49" s="114">
        <f>[45]Julho!$H$11</f>
        <v>11.879999999999999</v>
      </c>
      <c r="I49" s="114">
        <f>[45]Julho!$H$12</f>
        <v>7.9200000000000008</v>
      </c>
      <c r="J49" s="114">
        <f>[45]Julho!$H$13</f>
        <v>6.48</v>
      </c>
      <c r="K49" s="114">
        <f>[45]Julho!$H$14</f>
        <v>0</v>
      </c>
      <c r="L49" s="114" t="str">
        <f>[45]Julho!$H$15</f>
        <v>*</v>
      </c>
      <c r="M49" s="114" t="str">
        <f>[45]Julho!$H$16</f>
        <v>*</v>
      </c>
      <c r="N49" s="114" t="str">
        <f>[45]Julho!$H$17</f>
        <v>*</v>
      </c>
      <c r="O49" s="114" t="str">
        <f>[45]Julho!$H$18</f>
        <v>*</v>
      </c>
      <c r="P49" s="114" t="str">
        <f>[45]Julho!$H$19</f>
        <v>*</v>
      </c>
      <c r="Q49" s="114" t="str">
        <f>[45]Julho!$H$20</f>
        <v>*</v>
      </c>
      <c r="R49" s="114" t="str">
        <f>[45]Julho!$H$21</f>
        <v>*</v>
      </c>
      <c r="S49" s="114" t="str">
        <f>[45]Julho!$H$22</f>
        <v>*</v>
      </c>
      <c r="T49" s="114" t="str">
        <f>[45]Julho!$H$23</f>
        <v>*</v>
      </c>
      <c r="U49" s="114" t="str">
        <f>[45]Julho!$H$24</f>
        <v>*</v>
      </c>
      <c r="V49" s="114" t="str">
        <f>[45]Julho!$H$25</f>
        <v>*</v>
      </c>
      <c r="W49" s="114" t="str">
        <f>[45]Julho!$H$26</f>
        <v>*</v>
      </c>
      <c r="X49" s="114" t="str">
        <f>[45]Julho!$H$27</f>
        <v>*</v>
      </c>
      <c r="Y49" s="114" t="str">
        <f>[45]Julho!$H$28</f>
        <v>*</v>
      </c>
      <c r="Z49" s="114" t="str">
        <f>[45]Julho!$H$29</f>
        <v>*</v>
      </c>
      <c r="AA49" s="114" t="str">
        <f>[45]Julho!$H$30</f>
        <v>*</v>
      </c>
      <c r="AB49" s="114" t="str">
        <f>[45]Julho!$H$31</f>
        <v>*</v>
      </c>
      <c r="AC49" s="114" t="str">
        <f>[45]Julho!$H$32</f>
        <v>*</v>
      </c>
      <c r="AD49" s="114" t="str">
        <f>[45]Julho!$H$33</f>
        <v>*</v>
      </c>
      <c r="AE49" s="114" t="str">
        <f>[45]Julho!$H$34</f>
        <v>*</v>
      </c>
      <c r="AF49" s="115" t="str">
        <f>[45]Julho!$H$35</f>
        <v>*</v>
      </c>
      <c r="AG49" s="135">
        <f t="shared" si="28"/>
        <v>17.28</v>
      </c>
      <c r="AH49" s="136">
        <f>AVERAGE(B49:AF49)</f>
        <v>10.332000000000001</v>
      </c>
    </row>
    <row r="50" spans="1:38" s="5" customFormat="1" ht="17.100000000000001" customHeight="1" thickBot="1" x14ac:dyDescent="0.25">
      <c r="A50" s="117" t="s">
        <v>33</v>
      </c>
      <c r="B50" s="90">
        <f t="shared" ref="B50:AG50" si="30">MAX(B5:B49)</f>
        <v>19.440000000000001</v>
      </c>
      <c r="C50" s="90">
        <f t="shared" si="30"/>
        <v>23.759999999999998</v>
      </c>
      <c r="D50" s="90">
        <f t="shared" si="30"/>
        <v>33.119999999999997</v>
      </c>
      <c r="E50" s="90">
        <f t="shared" si="30"/>
        <v>30.6</v>
      </c>
      <c r="F50" s="90">
        <f t="shared" si="30"/>
        <v>35.28</v>
      </c>
      <c r="G50" s="90">
        <f t="shared" si="30"/>
        <v>34.56</v>
      </c>
      <c r="H50" s="90">
        <f t="shared" si="30"/>
        <v>26.28</v>
      </c>
      <c r="I50" s="90">
        <f t="shared" si="30"/>
        <v>26.64</v>
      </c>
      <c r="J50" s="90">
        <f t="shared" si="30"/>
        <v>22.68</v>
      </c>
      <c r="K50" s="90">
        <f t="shared" si="30"/>
        <v>21.96</v>
      </c>
      <c r="L50" s="90">
        <f t="shared" si="30"/>
        <v>23.400000000000002</v>
      </c>
      <c r="M50" s="90">
        <f t="shared" si="30"/>
        <v>28.44</v>
      </c>
      <c r="N50" s="90">
        <f t="shared" si="30"/>
        <v>25.2</v>
      </c>
      <c r="O50" s="90">
        <f t="shared" si="30"/>
        <v>27</v>
      </c>
      <c r="P50" s="90">
        <f t="shared" si="30"/>
        <v>33.840000000000003</v>
      </c>
      <c r="Q50" s="90">
        <f t="shared" si="30"/>
        <v>25.56</v>
      </c>
      <c r="R50" s="90">
        <f t="shared" si="30"/>
        <v>29.880000000000003</v>
      </c>
      <c r="S50" s="90">
        <f t="shared" si="30"/>
        <v>27</v>
      </c>
      <c r="T50" s="90">
        <f t="shared" si="30"/>
        <v>27</v>
      </c>
      <c r="U50" s="90">
        <f t="shared" si="30"/>
        <v>29.16</v>
      </c>
      <c r="V50" s="90">
        <f t="shared" si="30"/>
        <v>34.200000000000003</v>
      </c>
      <c r="W50" s="90">
        <f t="shared" si="30"/>
        <v>35.64</v>
      </c>
      <c r="X50" s="90">
        <f t="shared" si="30"/>
        <v>36</v>
      </c>
      <c r="Y50" s="90">
        <f t="shared" si="30"/>
        <v>28.44</v>
      </c>
      <c r="Z50" s="90">
        <f t="shared" si="30"/>
        <v>23.040000000000003</v>
      </c>
      <c r="AA50" s="90">
        <f t="shared" si="30"/>
        <v>19.079999999999998</v>
      </c>
      <c r="AB50" s="90">
        <f t="shared" si="30"/>
        <v>22.68</v>
      </c>
      <c r="AC50" s="90">
        <f t="shared" si="30"/>
        <v>24.48</v>
      </c>
      <c r="AD50" s="90">
        <f t="shared" si="30"/>
        <v>24.12</v>
      </c>
      <c r="AE50" s="90">
        <f t="shared" si="30"/>
        <v>20.16</v>
      </c>
      <c r="AF50" s="95">
        <f t="shared" ref="AF50" si="31">MAX(AF5:AF49)</f>
        <v>23.759999999999998</v>
      </c>
      <c r="AG50" s="127">
        <f t="shared" si="30"/>
        <v>36</v>
      </c>
      <c r="AH50" s="128">
        <f>AVERAGE(AH5:AH49)</f>
        <v>14.714761827956991</v>
      </c>
      <c r="AK50" s="5" t="s">
        <v>47</v>
      </c>
      <c r="AL50" s="5" t="s">
        <v>47</v>
      </c>
    </row>
    <row r="51" spans="1:38" x14ac:dyDescent="0.2">
      <c r="A51" s="42"/>
      <c r="B51" s="43"/>
      <c r="C51" s="43"/>
      <c r="D51" s="43" t="s">
        <v>101</v>
      </c>
      <c r="E51" s="43"/>
      <c r="F51" s="43"/>
      <c r="G51" s="43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50"/>
      <c r="AE51" s="54" t="s">
        <v>47</v>
      </c>
      <c r="AF51" s="54"/>
      <c r="AG51" s="47"/>
      <c r="AH51" s="49"/>
      <c r="AK51" t="s">
        <v>47</v>
      </c>
    </row>
    <row r="52" spans="1:38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81"/>
      <c r="K52" s="81"/>
      <c r="L52" s="81"/>
      <c r="M52" s="81" t="s">
        <v>45</v>
      </c>
      <c r="N52" s="81"/>
      <c r="O52" s="81"/>
      <c r="P52" s="81"/>
      <c r="Q52" s="81"/>
      <c r="R52" s="81"/>
      <c r="S52" s="81"/>
      <c r="T52" s="159" t="s">
        <v>97</v>
      </c>
      <c r="U52" s="159"/>
      <c r="V52" s="159"/>
      <c r="W52" s="159"/>
      <c r="X52" s="159"/>
      <c r="Y52" s="81"/>
      <c r="Z52" s="81"/>
      <c r="AA52" s="81"/>
      <c r="AB52" s="81"/>
      <c r="AC52" s="81"/>
      <c r="AD52" s="81"/>
      <c r="AE52" s="81"/>
      <c r="AF52" s="93"/>
      <c r="AG52" s="47"/>
      <c r="AH52" s="46"/>
      <c r="AJ52" t="s">
        <v>47</v>
      </c>
      <c r="AK52" t="s">
        <v>47</v>
      </c>
      <c r="AL52" t="s">
        <v>47</v>
      </c>
    </row>
    <row r="53" spans="1:38" x14ac:dyDescent="0.2">
      <c r="A53" s="45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46</v>
      </c>
      <c r="N53" s="82"/>
      <c r="O53" s="82"/>
      <c r="P53" s="82"/>
      <c r="Q53" s="81"/>
      <c r="R53" s="81"/>
      <c r="S53" s="81"/>
      <c r="T53" s="160" t="s">
        <v>98</v>
      </c>
      <c r="U53" s="160"/>
      <c r="V53" s="160"/>
      <c r="W53" s="160"/>
      <c r="X53" s="160"/>
      <c r="Y53" s="81"/>
      <c r="Z53" s="81"/>
      <c r="AA53" s="81"/>
      <c r="AB53" s="81"/>
      <c r="AC53" s="81"/>
      <c r="AD53" s="50"/>
      <c r="AE53" s="50"/>
      <c r="AF53" s="50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50"/>
      <c r="AE54" s="50"/>
      <c r="AF54" s="50"/>
      <c r="AG54" s="47"/>
      <c r="AH54" s="84"/>
      <c r="AL54" t="s">
        <v>47</v>
      </c>
    </row>
    <row r="55" spans="1:38" x14ac:dyDescent="0.2">
      <c r="A55" s="45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50"/>
      <c r="AF55" s="50"/>
      <c r="AG55" s="47"/>
      <c r="AH55" s="49"/>
    </row>
    <row r="56" spans="1:38" x14ac:dyDescent="0.2">
      <c r="A56" s="4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51"/>
      <c r="AF56" s="51"/>
      <c r="AG56" s="47"/>
      <c r="AH56" s="49"/>
      <c r="AK56" t="s">
        <v>47</v>
      </c>
    </row>
    <row r="57" spans="1:38" ht="13.5" thickBot="1" x14ac:dyDescent="0.25">
      <c r="A57" s="55"/>
      <c r="B57" s="56"/>
      <c r="C57" s="56"/>
      <c r="D57" s="56"/>
      <c r="E57" s="56"/>
      <c r="F57" s="56"/>
      <c r="G57" s="56" t="s">
        <v>47</v>
      </c>
      <c r="H57" s="56"/>
      <c r="I57" s="56"/>
      <c r="J57" s="56"/>
      <c r="K57" s="56"/>
      <c r="L57" s="56" t="s">
        <v>47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7"/>
      <c r="AH57" s="85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227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  <c r="AK6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8" x14ac:dyDescent="0.2">
      <c r="W65" s="3" t="s">
        <v>47</v>
      </c>
      <c r="Z65" s="3" t="s">
        <v>47</v>
      </c>
    </row>
    <row r="66" spans="7:38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8" x14ac:dyDescent="0.2">
      <c r="K68" s="3" t="s">
        <v>47</v>
      </c>
      <c r="M68" s="3" t="s">
        <v>47</v>
      </c>
    </row>
    <row r="69" spans="7:38" x14ac:dyDescent="0.2">
      <c r="G69" s="3" t="s">
        <v>47</v>
      </c>
    </row>
    <row r="70" spans="7:38" x14ac:dyDescent="0.2">
      <c r="M70" s="3" t="s">
        <v>47</v>
      </c>
    </row>
    <row r="72" spans="7:38" x14ac:dyDescent="0.2">
      <c r="R72" s="3" t="s">
        <v>47</v>
      </c>
    </row>
    <row r="74" spans="7:38" x14ac:dyDescent="0.2">
      <c r="AL74" s="12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L63" sqref="AL63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67" t="s">
        <v>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9"/>
    </row>
    <row r="2" spans="1:38" s="4" customFormat="1" ht="16.5" customHeight="1" thickBot="1" x14ac:dyDescent="0.25">
      <c r="A2" s="196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200"/>
    </row>
    <row r="3" spans="1:38" s="5" customFormat="1" ht="12" customHeight="1" x14ac:dyDescent="0.2">
      <c r="A3" s="197"/>
      <c r="B3" s="198">
        <v>1</v>
      </c>
      <c r="C3" s="192">
        <f>SUM(B3+1)</f>
        <v>2</v>
      </c>
      <c r="D3" s="192">
        <f t="shared" ref="D3:AD3" si="0">SUM(C3+1)</f>
        <v>3</v>
      </c>
      <c r="E3" s="192">
        <f t="shared" si="0"/>
        <v>4</v>
      </c>
      <c r="F3" s="192">
        <f t="shared" si="0"/>
        <v>5</v>
      </c>
      <c r="G3" s="192">
        <f t="shared" si="0"/>
        <v>6</v>
      </c>
      <c r="H3" s="192">
        <f t="shared" si="0"/>
        <v>7</v>
      </c>
      <c r="I3" s="192">
        <f t="shared" si="0"/>
        <v>8</v>
      </c>
      <c r="J3" s="192">
        <f t="shared" si="0"/>
        <v>9</v>
      </c>
      <c r="K3" s="192">
        <f t="shared" si="0"/>
        <v>10</v>
      </c>
      <c r="L3" s="192">
        <f t="shared" si="0"/>
        <v>11</v>
      </c>
      <c r="M3" s="192">
        <f t="shared" si="0"/>
        <v>12</v>
      </c>
      <c r="N3" s="192">
        <f t="shared" si="0"/>
        <v>13</v>
      </c>
      <c r="O3" s="192">
        <f t="shared" si="0"/>
        <v>14</v>
      </c>
      <c r="P3" s="192">
        <f t="shared" si="0"/>
        <v>15</v>
      </c>
      <c r="Q3" s="192">
        <f t="shared" si="0"/>
        <v>16</v>
      </c>
      <c r="R3" s="192">
        <f t="shared" si="0"/>
        <v>17</v>
      </c>
      <c r="S3" s="192">
        <f t="shared" si="0"/>
        <v>18</v>
      </c>
      <c r="T3" s="192">
        <f t="shared" si="0"/>
        <v>19</v>
      </c>
      <c r="U3" s="192">
        <f t="shared" si="0"/>
        <v>20</v>
      </c>
      <c r="V3" s="192">
        <f t="shared" si="0"/>
        <v>21</v>
      </c>
      <c r="W3" s="192">
        <f t="shared" si="0"/>
        <v>22</v>
      </c>
      <c r="X3" s="192">
        <f t="shared" si="0"/>
        <v>23</v>
      </c>
      <c r="Y3" s="192">
        <f t="shared" si="0"/>
        <v>24</v>
      </c>
      <c r="Z3" s="192">
        <f t="shared" si="0"/>
        <v>25</v>
      </c>
      <c r="AA3" s="192">
        <f t="shared" si="0"/>
        <v>26</v>
      </c>
      <c r="AB3" s="192">
        <f t="shared" si="0"/>
        <v>27</v>
      </c>
      <c r="AC3" s="192">
        <f t="shared" si="0"/>
        <v>28</v>
      </c>
      <c r="AD3" s="192">
        <f t="shared" si="0"/>
        <v>29</v>
      </c>
      <c r="AE3" s="201">
        <v>30</v>
      </c>
      <c r="AF3" s="202">
        <v>31</v>
      </c>
      <c r="AG3" s="142" t="s">
        <v>230</v>
      </c>
    </row>
    <row r="4" spans="1:38" s="5" customFormat="1" ht="13.5" customHeight="1" x14ac:dyDescent="0.2">
      <c r="A4" s="197"/>
      <c r="B4" s="199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81"/>
      <c r="AF4" s="163"/>
      <c r="AG4" s="143" t="s">
        <v>35</v>
      </c>
    </row>
    <row r="5" spans="1:38" s="5" customFormat="1" x14ac:dyDescent="0.2">
      <c r="A5" s="86" t="s">
        <v>40</v>
      </c>
      <c r="B5" s="101" t="str">
        <f>[1]Julho!$I$5</f>
        <v>SO</v>
      </c>
      <c r="C5" s="101" t="str">
        <f>[1]Julho!$I$6</f>
        <v>SO</v>
      </c>
      <c r="D5" s="101" t="str">
        <f>[1]Julho!$I$7</f>
        <v>SO</v>
      </c>
      <c r="E5" s="101" t="str">
        <f>[1]Julho!$I$8</f>
        <v>SO</v>
      </c>
      <c r="F5" s="101" t="str">
        <f>[1]Julho!$I$9</f>
        <v>SO</v>
      </c>
      <c r="G5" s="101" t="str">
        <f>[1]Julho!$I$10</f>
        <v>SO</v>
      </c>
      <c r="H5" s="101" t="str">
        <f>[1]Julho!$I$11</f>
        <v>SO</v>
      </c>
      <c r="I5" s="101" t="str">
        <f>[1]Julho!$I$12</f>
        <v>SO</v>
      </c>
      <c r="J5" s="101" t="str">
        <f>[1]Julho!$I$13</f>
        <v>SO</v>
      </c>
      <c r="K5" s="101" t="str">
        <f>[1]Julho!$I$14</f>
        <v>SO</v>
      </c>
      <c r="L5" s="101" t="str">
        <f>[1]Julho!$I$15</f>
        <v>SO</v>
      </c>
      <c r="M5" s="101" t="str">
        <f>[1]Julho!$I$16</f>
        <v>SO</v>
      </c>
      <c r="N5" s="101" t="str">
        <f>[1]Julho!$I$17</f>
        <v>SO</v>
      </c>
      <c r="O5" s="101" t="str">
        <f>[1]Julho!$I$18</f>
        <v>SO</v>
      </c>
      <c r="P5" s="101" t="str">
        <f>[1]Julho!$I$19</f>
        <v>SO</v>
      </c>
      <c r="Q5" s="101" t="str">
        <f>[1]Julho!$I$20</f>
        <v>SO</v>
      </c>
      <c r="R5" s="101" t="str">
        <f>[1]Julho!$I$21</f>
        <v>SO</v>
      </c>
      <c r="S5" s="101" t="str">
        <f>[1]Julho!$I$22</f>
        <v>SO</v>
      </c>
      <c r="T5" s="101" t="str">
        <f>[1]Julho!$I$23</f>
        <v>SO</v>
      </c>
      <c r="U5" s="101" t="str">
        <f>[1]Julho!$I$24</f>
        <v>SO</v>
      </c>
      <c r="V5" s="101" t="str">
        <f>[1]Julho!$I$25</f>
        <v>SO</v>
      </c>
      <c r="W5" s="101" t="str">
        <f>[1]Julho!$I$26</f>
        <v>SO</v>
      </c>
      <c r="X5" s="101" t="str">
        <f>[1]Julho!$I$27</f>
        <v>SO</v>
      </c>
      <c r="Y5" s="101" t="str">
        <f>[1]Julho!$I$28</f>
        <v>SO</v>
      </c>
      <c r="Z5" s="101" t="str">
        <f>[1]Julho!$I$29</f>
        <v>SO</v>
      </c>
      <c r="AA5" s="101" t="str">
        <f>[1]Julho!$I$30</f>
        <v>SO</v>
      </c>
      <c r="AB5" s="101" t="str">
        <f>[1]Julho!$I$31</f>
        <v>SO</v>
      </c>
      <c r="AC5" s="101" t="str">
        <f>[1]Julho!$I$32</f>
        <v>SO</v>
      </c>
      <c r="AD5" s="101" t="str">
        <f>[1]Julho!$I$33</f>
        <v>SO</v>
      </c>
      <c r="AE5" s="101" t="str">
        <f>[1]Julho!$I$34</f>
        <v>SO</v>
      </c>
      <c r="AF5" s="139" t="str">
        <f>[1]Julho!$I$35</f>
        <v>SO</v>
      </c>
      <c r="AG5" s="144" t="str">
        <f>[1]Julho!$I$36</f>
        <v>SO</v>
      </c>
    </row>
    <row r="6" spans="1:38" x14ac:dyDescent="0.2">
      <c r="A6" s="86" t="s">
        <v>0</v>
      </c>
      <c r="B6" s="11" t="str">
        <f>[2]Julho!$I$5</f>
        <v>SO</v>
      </c>
      <c r="C6" s="11" t="str">
        <f>[2]Julho!$I$6</f>
        <v>SO</v>
      </c>
      <c r="D6" s="11" t="str">
        <f>[2]Julho!$I$7</f>
        <v>SO</v>
      </c>
      <c r="E6" s="11" t="str">
        <f>[2]Julho!$I$8</f>
        <v>SO</v>
      </c>
      <c r="F6" s="11" t="str">
        <f>[2]Julho!$I$9</f>
        <v>SO</v>
      </c>
      <c r="G6" s="11" t="str">
        <f>[2]Julho!$I$10</f>
        <v>SO</v>
      </c>
      <c r="H6" s="11" t="str">
        <f>[2]Julho!$I$11</f>
        <v>SO</v>
      </c>
      <c r="I6" s="11" t="str">
        <f>[2]Julho!$I$12</f>
        <v>SO</v>
      </c>
      <c r="J6" s="11" t="str">
        <f>[2]Julho!$I$13</f>
        <v>SO</v>
      </c>
      <c r="K6" s="11" t="str">
        <f>[2]Julho!$I$14</f>
        <v>SO</v>
      </c>
      <c r="L6" s="11" t="str">
        <f>[2]Julho!$I$15</f>
        <v>SO</v>
      </c>
      <c r="M6" s="11" t="str">
        <f>[2]Julho!$I$16</f>
        <v>SO</v>
      </c>
      <c r="N6" s="11" t="str">
        <f>[2]Julho!$I$17</f>
        <v>SO</v>
      </c>
      <c r="O6" s="11" t="str">
        <f>[2]Julho!$I$18</f>
        <v>SO</v>
      </c>
      <c r="P6" s="11" t="str">
        <f>[2]Julho!$I$19</f>
        <v>SO</v>
      </c>
      <c r="Q6" s="11" t="str">
        <f>[2]Julho!$I$20</f>
        <v>SO</v>
      </c>
      <c r="R6" s="11" t="str">
        <f>[2]Julho!$I$21</f>
        <v>SO</v>
      </c>
      <c r="S6" s="11" t="str">
        <f>[2]Julho!$I$22</f>
        <v>SO</v>
      </c>
      <c r="T6" s="100" t="str">
        <f>[2]Julho!$I$23</f>
        <v>SO</v>
      </c>
      <c r="U6" s="100" t="str">
        <f>[2]Julho!$I$24</f>
        <v>SO</v>
      </c>
      <c r="V6" s="100" t="str">
        <f>[2]Julho!$I$25</f>
        <v>SO</v>
      </c>
      <c r="W6" s="100" t="str">
        <f>[2]Julho!$I$26</f>
        <v>SO</v>
      </c>
      <c r="X6" s="100" t="str">
        <f>[2]Julho!$I$27</f>
        <v>SO</v>
      </c>
      <c r="Y6" s="100" t="str">
        <f>[2]Julho!$I$28</f>
        <v>SO</v>
      </c>
      <c r="Z6" s="100" t="str">
        <f>[2]Julho!$I$29</f>
        <v>SO</v>
      </c>
      <c r="AA6" s="100" t="str">
        <f>[2]Julho!$I$30</f>
        <v>SO</v>
      </c>
      <c r="AB6" s="100" t="str">
        <f>[2]Julho!$I$31</f>
        <v>SO</v>
      </c>
      <c r="AC6" s="100" t="str">
        <f>[2]Julho!$I$32</f>
        <v>SO</v>
      </c>
      <c r="AD6" s="100" t="str">
        <f>[2]Julho!$I$33</f>
        <v>SO</v>
      </c>
      <c r="AE6" s="100" t="str">
        <f>[2]Julho!$I$34</f>
        <v>SO</v>
      </c>
      <c r="AF6" s="106" t="str">
        <f>[2]Julho!$I$35</f>
        <v>SO</v>
      </c>
      <c r="AG6" s="145" t="str">
        <f>[2]Julho!$I$36</f>
        <v>SO</v>
      </c>
    </row>
    <row r="7" spans="1:38" x14ac:dyDescent="0.2">
      <c r="A7" s="86" t="s">
        <v>104</v>
      </c>
      <c r="B7" s="100" t="str">
        <f>[3]Julho!$I$5</f>
        <v>NO</v>
      </c>
      <c r="C7" s="100" t="str">
        <f>[3]Julho!$I$6</f>
        <v>L</v>
      </c>
      <c r="D7" s="100" t="str">
        <f>[3]Julho!$I$7</f>
        <v>SO</v>
      </c>
      <c r="E7" s="100" t="str">
        <f>[3]Julho!$I$8</f>
        <v>O</v>
      </c>
      <c r="F7" s="100" t="str">
        <f>[3]Julho!$I$9</f>
        <v>S</v>
      </c>
      <c r="G7" s="100" t="str">
        <f>[3]Julho!$I$10</f>
        <v>S</v>
      </c>
      <c r="H7" s="100" t="str">
        <f>[3]Julho!$I$11</f>
        <v>L</v>
      </c>
      <c r="I7" s="100" t="str">
        <f>[3]Julho!$I$12</f>
        <v>L</v>
      </c>
      <c r="J7" s="100" t="str">
        <f>[3]Julho!$I$13</f>
        <v>SE</v>
      </c>
      <c r="K7" s="100" t="str">
        <f>[3]Julho!$I$14</f>
        <v>SE</v>
      </c>
      <c r="L7" s="100" t="str">
        <f>[3]Julho!$I$15</f>
        <v>NE</v>
      </c>
      <c r="M7" s="100" t="str">
        <f>[3]Julho!$I$16</f>
        <v>L</v>
      </c>
      <c r="N7" s="100" t="str">
        <f>[3]Julho!$I$17</f>
        <v>N</v>
      </c>
      <c r="O7" s="100" t="str">
        <f>[3]Julho!$I$18</f>
        <v>N</v>
      </c>
      <c r="P7" s="100" t="str">
        <f>[3]Julho!$I$19</f>
        <v>S</v>
      </c>
      <c r="Q7" s="100" t="str">
        <f>[3]Julho!$I$20</f>
        <v>S</v>
      </c>
      <c r="R7" s="100" t="str">
        <f>[3]Julho!$I$21</f>
        <v>SE</v>
      </c>
      <c r="S7" s="100" t="str">
        <f>[3]Julho!$I$22</f>
        <v>L</v>
      </c>
      <c r="T7" s="100" t="str">
        <f>[3]Julho!$I$23</f>
        <v>L</v>
      </c>
      <c r="U7" s="100" t="str">
        <f>[3]Julho!$I$24</f>
        <v>L</v>
      </c>
      <c r="V7" s="100" t="str">
        <f>[3]Julho!$I$25</f>
        <v>NE</v>
      </c>
      <c r="W7" s="100" t="str">
        <f>[3]Julho!$I$26</f>
        <v>NE</v>
      </c>
      <c r="X7" s="100" t="str">
        <f>[3]Julho!$I$27</f>
        <v>NE</v>
      </c>
      <c r="Y7" s="100" t="str">
        <f>[3]Julho!$I$28</f>
        <v>S</v>
      </c>
      <c r="Z7" s="100" t="str">
        <f>[3]Julho!$I$29</f>
        <v>SO</v>
      </c>
      <c r="AA7" s="100" t="str">
        <f>[3]Julho!$I$30</f>
        <v>SO</v>
      </c>
      <c r="AB7" s="100" t="str">
        <f>[3]Julho!$I$31</f>
        <v>S</v>
      </c>
      <c r="AC7" s="100" t="str">
        <f>[3]Julho!$I$32</f>
        <v>L</v>
      </c>
      <c r="AD7" s="100" t="str">
        <f>[3]Julho!$I$33</f>
        <v>L</v>
      </c>
      <c r="AE7" s="100" t="str">
        <f>[3]Julho!$I$34</f>
        <v>SE</v>
      </c>
      <c r="AF7" s="106" t="str">
        <f>[3]Julho!$I$35</f>
        <v>NE</v>
      </c>
      <c r="AG7" s="145" t="str">
        <f>[3]Julho!$I$36</f>
        <v>L</v>
      </c>
    </row>
    <row r="8" spans="1:38" x14ac:dyDescent="0.2">
      <c r="A8" s="86" t="s">
        <v>1</v>
      </c>
      <c r="B8" s="11" t="str">
        <f>[4]Julho!$I$5</f>
        <v>SE</v>
      </c>
      <c r="C8" s="11" t="str">
        <f>[4]Julho!$I$6</f>
        <v>S</v>
      </c>
      <c r="D8" s="11" t="str">
        <f>[4]Julho!$I$7</f>
        <v>*</v>
      </c>
      <c r="E8" s="11" t="str">
        <f>[4]Julho!$I$8</f>
        <v>*</v>
      </c>
      <c r="F8" s="11" t="str">
        <f>[4]Julho!$I$9</f>
        <v>*</v>
      </c>
      <c r="G8" s="11" t="str">
        <f>[4]Julho!$I$10</f>
        <v>S</v>
      </c>
      <c r="H8" s="11" t="str">
        <f>[4]Julho!$I$11</f>
        <v>SE</v>
      </c>
      <c r="I8" s="11" t="str">
        <f>[4]Julho!$I$12</f>
        <v>S</v>
      </c>
      <c r="J8" s="11" t="str">
        <f>[4]Julho!$I$13</f>
        <v>SE</v>
      </c>
      <c r="K8" s="11" t="str">
        <f>[4]Julho!$I$14</f>
        <v>SE</v>
      </c>
      <c r="L8" s="11" t="str">
        <f>[4]Julho!$I$15</f>
        <v>SE</v>
      </c>
      <c r="M8" s="11" t="str">
        <f>[4]Julho!$I$16</f>
        <v>SE</v>
      </c>
      <c r="N8" s="11" t="str">
        <f>[4]Julho!$I$17</f>
        <v>S</v>
      </c>
      <c r="O8" s="11" t="str">
        <f>[4]Julho!$I$18</f>
        <v>*</v>
      </c>
      <c r="P8" s="11" t="str">
        <f>[4]Julho!$I$19</f>
        <v>*</v>
      </c>
      <c r="Q8" s="11" t="str">
        <f>[4]Julho!$I$20</f>
        <v>*</v>
      </c>
      <c r="R8" s="11" t="str">
        <f>[4]Julho!$I$21</f>
        <v>*</v>
      </c>
      <c r="S8" s="11" t="str">
        <f>[4]Julho!$I$22</f>
        <v>*</v>
      </c>
      <c r="T8" s="100" t="str">
        <f>[4]Julho!$I$23</f>
        <v>*</v>
      </c>
      <c r="U8" s="100" t="str">
        <f>[4]Julho!$I$24</f>
        <v>*</v>
      </c>
      <c r="V8" s="100" t="str">
        <f>[4]Julho!$I$25</f>
        <v>*</v>
      </c>
      <c r="W8" s="100" t="str">
        <f>[4]Julho!$I$26</f>
        <v>N</v>
      </c>
      <c r="X8" s="100" t="str">
        <f>[4]Julho!$I$27</f>
        <v>SE</v>
      </c>
      <c r="Y8" s="100" t="str">
        <f>[4]Julho!$I$28</f>
        <v>S</v>
      </c>
      <c r="Z8" s="100" t="str">
        <f>[4]Julho!$I$29</f>
        <v>S</v>
      </c>
      <c r="AA8" s="100" t="str">
        <f>[4]Julho!$I$30</f>
        <v>S</v>
      </c>
      <c r="AB8" s="100" t="str">
        <f>[4]Julho!$I$31</f>
        <v>S</v>
      </c>
      <c r="AC8" s="100" t="str">
        <f>[4]Julho!$I$32</f>
        <v>S</v>
      </c>
      <c r="AD8" s="100" t="str">
        <f>[4]Julho!$I$33</f>
        <v>SE</v>
      </c>
      <c r="AE8" s="100" t="str">
        <f>[4]Julho!$I$34</f>
        <v>S</v>
      </c>
      <c r="AF8" s="106" t="str">
        <f>[4]Julho!$I$35</f>
        <v>SE</v>
      </c>
      <c r="AG8" s="145" t="str">
        <f>[4]Julho!$I$36</f>
        <v>S</v>
      </c>
    </row>
    <row r="9" spans="1:38" x14ac:dyDescent="0.2">
      <c r="A9" s="86" t="s">
        <v>167</v>
      </c>
      <c r="B9" s="11" t="str">
        <f>[5]Julho!$I$5</f>
        <v>SO</v>
      </c>
      <c r="C9" s="11" t="str">
        <f>[5]Julho!$I$6</f>
        <v>NE</v>
      </c>
      <c r="D9" s="11" t="str">
        <f>[5]Julho!$I$7</f>
        <v>O</v>
      </c>
      <c r="E9" s="11" t="str">
        <f>[5]Julho!$I$8</f>
        <v>L</v>
      </c>
      <c r="F9" s="11" t="str">
        <f>[5]Julho!$I$9</f>
        <v>S</v>
      </c>
      <c r="G9" s="11" t="str">
        <f>[5]Julho!$I$10</f>
        <v>S</v>
      </c>
      <c r="H9" s="11" t="str">
        <f>[5]Julho!$I$11</f>
        <v>L</v>
      </c>
      <c r="I9" s="11" t="str">
        <f>[5]Julho!$I$12</f>
        <v>NE</v>
      </c>
      <c r="J9" s="11" t="str">
        <f>[5]Julho!$I$13</f>
        <v>NE</v>
      </c>
      <c r="K9" s="11" t="str">
        <f>[5]Julho!$I$14</f>
        <v>NE</v>
      </c>
      <c r="L9" s="11" t="str">
        <f>[5]Julho!$I$15</f>
        <v>N</v>
      </c>
      <c r="M9" s="11" t="str">
        <f>[5]Julho!$I$16</f>
        <v>N</v>
      </c>
      <c r="N9" s="11" t="str">
        <f>[5]Julho!$I$17</f>
        <v>N</v>
      </c>
      <c r="O9" s="11" t="str">
        <f>[5]Julho!$I$18</f>
        <v>N</v>
      </c>
      <c r="P9" s="11" t="str">
        <f>[5]Julho!$I$19</f>
        <v>L</v>
      </c>
      <c r="Q9" s="11" t="str">
        <f>[5]Julho!$I$20</f>
        <v>SE</v>
      </c>
      <c r="R9" s="11" t="str">
        <f>[5]Julho!$I$21</f>
        <v>L</v>
      </c>
      <c r="S9" s="11" t="str">
        <f>[5]Julho!$I$22</f>
        <v>NE</v>
      </c>
      <c r="T9" s="100" t="str">
        <f>[5]Julho!$I$23</f>
        <v>NE</v>
      </c>
      <c r="U9" s="100" t="str">
        <f>[5]Julho!$I$24</f>
        <v>NE</v>
      </c>
      <c r="V9" s="100" t="str">
        <f>[5]Julho!$I$25</f>
        <v>NE</v>
      </c>
      <c r="W9" s="100" t="str">
        <f>[5]Julho!$I$26</f>
        <v>N</v>
      </c>
      <c r="X9" s="100" t="str">
        <f>[5]Julho!$I$27</f>
        <v>NE</v>
      </c>
      <c r="Y9" s="100" t="str">
        <f>[5]Julho!$I$28</f>
        <v>SO</v>
      </c>
      <c r="Z9" s="100" t="str">
        <f>[5]Julho!$I$29</f>
        <v>SO</v>
      </c>
      <c r="AA9" s="100" t="str">
        <f>[5]Julho!$I$30</f>
        <v>SO</v>
      </c>
      <c r="AB9" s="100" t="str">
        <f>[5]Julho!$I$31</f>
        <v>S</v>
      </c>
      <c r="AC9" s="100" t="str">
        <f>[5]Julho!$I$32</f>
        <v>NE</v>
      </c>
      <c r="AD9" s="100" t="str">
        <f>[5]Julho!$I$33</f>
        <v>NE</v>
      </c>
      <c r="AE9" s="100" t="str">
        <f>[5]Julho!$I$34</f>
        <v>N</v>
      </c>
      <c r="AF9" s="106" t="str">
        <f>[5]Julho!$I$35</f>
        <v>N</v>
      </c>
      <c r="AG9" s="146" t="str">
        <f>[5]Julho!$I$36</f>
        <v>NE</v>
      </c>
    </row>
    <row r="10" spans="1:38" x14ac:dyDescent="0.2">
      <c r="A10" s="86" t="s">
        <v>111</v>
      </c>
      <c r="B10" s="11" t="str">
        <f>[6]Julho!$I$5</f>
        <v>*</v>
      </c>
      <c r="C10" s="11" t="str">
        <f>[6]Julho!$I$6</f>
        <v>*</v>
      </c>
      <c r="D10" s="11" t="str">
        <f>[6]Julho!$I$7</f>
        <v>*</v>
      </c>
      <c r="E10" s="11" t="str">
        <f>[6]Julho!$I$8</f>
        <v>*</v>
      </c>
      <c r="F10" s="11" t="str">
        <f>[6]Julho!$I$9</f>
        <v>*</v>
      </c>
      <c r="G10" s="11" t="str">
        <f>[6]Julho!$I$10</f>
        <v>*</v>
      </c>
      <c r="H10" s="11" t="str">
        <f>[6]Julho!$I$11</f>
        <v>*</v>
      </c>
      <c r="I10" s="11" t="str">
        <f>[6]Julho!$I$12</f>
        <v>*</v>
      </c>
      <c r="J10" s="11" t="str">
        <f>[6]Julho!$I$13</f>
        <v>*</v>
      </c>
      <c r="K10" s="11" t="str">
        <f>[6]Julho!$I$14</f>
        <v>*</v>
      </c>
      <c r="L10" s="11" t="str">
        <f>[6]Julho!$I$15</f>
        <v>*</v>
      </c>
      <c r="M10" s="11" t="str">
        <f>[6]Julho!$I$16</f>
        <v>*</v>
      </c>
      <c r="N10" s="11" t="str">
        <f>[6]Julho!$I$17</f>
        <v>*</v>
      </c>
      <c r="O10" s="11" t="str">
        <f>[6]Julho!$I$18</f>
        <v>*</v>
      </c>
      <c r="P10" s="11" t="str">
        <f>[6]Julho!$I$19</f>
        <v>*</v>
      </c>
      <c r="Q10" s="11" t="str">
        <f>[6]Julho!$I$20</f>
        <v>*</v>
      </c>
      <c r="R10" s="11" t="str">
        <f>[6]Julho!$I$21</f>
        <v>*</v>
      </c>
      <c r="S10" s="11" t="str">
        <f>[6]Julho!$I$22</f>
        <v>*</v>
      </c>
      <c r="T10" s="100" t="str">
        <f>[6]Julho!$I$23</f>
        <v>*</v>
      </c>
      <c r="U10" s="100" t="str">
        <f>[6]Julho!$I$24</f>
        <v>*</v>
      </c>
      <c r="V10" s="100" t="str">
        <f>[6]Julho!$I$25</f>
        <v>*</v>
      </c>
      <c r="W10" s="100" t="str">
        <f>[6]Julho!$I$26</f>
        <v>*</v>
      </c>
      <c r="X10" s="100" t="str">
        <f>[6]Julho!$I$27</f>
        <v>*</v>
      </c>
      <c r="Y10" s="100" t="str">
        <f>[6]Julho!$I$28</f>
        <v>*</v>
      </c>
      <c r="Z10" s="100" t="str">
        <f>[6]Julho!$I$29</f>
        <v>*</v>
      </c>
      <c r="AA10" s="100" t="str">
        <f>[6]Julho!$I$30</f>
        <v>*</v>
      </c>
      <c r="AB10" s="100" t="str">
        <f>[6]Julho!$I$31</f>
        <v>*</v>
      </c>
      <c r="AC10" s="100" t="str">
        <f>[6]Julho!$I$32</f>
        <v>*</v>
      </c>
      <c r="AD10" s="100" t="str">
        <f>[6]Julho!$I$33</f>
        <v>*</v>
      </c>
      <c r="AE10" s="100" t="str">
        <f>[6]Julho!$I$34</f>
        <v>*</v>
      </c>
      <c r="AF10" s="106" t="str">
        <f>[6]Julho!$I$35</f>
        <v>*</v>
      </c>
      <c r="AG10" s="146" t="str">
        <f>[6]Julho!$I$36</f>
        <v>*</v>
      </c>
    </row>
    <row r="11" spans="1:38" x14ac:dyDescent="0.2">
      <c r="A11" s="86" t="s">
        <v>64</v>
      </c>
      <c r="B11" s="11" t="str">
        <f>[7]Julho!$I$5</f>
        <v>N</v>
      </c>
      <c r="C11" s="11" t="str">
        <f>[7]Julho!$I$6</f>
        <v>SE</v>
      </c>
      <c r="D11" s="11" t="str">
        <f>[7]Julho!$I$7</f>
        <v>NO</v>
      </c>
      <c r="E11" s="11" t="str">
        <f>[7]Julho!$I$8</f>
        <v>NO</v>
      </c>
      <c r="F11" s="11" t="str">
        <f>[7]Julho!$I$9</f>
        <v>SO</v>
      </c>
      <c r="G11" s="11" t="str">
        <f>[7]Julho!$I$10</f>
        <v>SO</v>
      </c>
      <c r="H11" s="11" t="str">
        <f>[7]Julho!$I$11</f>
        <v>L</v>
      </c>
      <c r="I11" s="11" t="str">
        <f>[7]Julho!$I$12</f>
        <v>L</v>
      </c>
      <c r="J11" s="11" t="str">
        <f>[7]Julho!$I$13</f>
        <v>SE</v>
      </c>
      <c r="K11" s="11" t="str">
        <f>[7]Julho!$I$14</f>
        <v>L</v>
      </c>
      <c r="L11" s="11" t="str">
        <f>[7]Julho!$I$15</f>
        <v>L</v>
      </c>
      <c r="M11" s="11" t="str">
        <f>[7]Julho!$I$16</f>
        <v>L</v>
      </c>
      <c r="N11" s="11" t="str">
        <f>[7]Julho!$I$17</f>
        <v>NE</v>
      </c>
      <c r="O11" s="11" t="str">
        <f>[7]Julho!$I$18</f>
        <v>NE</v>
      </c>
      <c r="P11" s="11" t="str">
        <f>[7]Julho!$I$19</f>
        <v>NE</v>
      </c>
      <c r="Q11" s="11" t="str">
        <f>[7]Julho!$I$20</f>
        <v>S</v>
      </c>
      <c r="R11" s="11" t="str">
        <f>[7]Julho!$I$21</f>
        <v>SE</v>
      </c>
      <c r="S11" s="11" t="str">
        <f>[7]Julho!$I$22</f>
        <v>L</v>
      </c>
      <c r="T11" s="100" t="str">
        <f>[7]Julho!$I$23</f>
        <v>L</v>
      </c>
      <c r="U11" s="100" t="str">
        <f>[7]Julho!$I$24</f>
        <v>L</v>
      </c>
      <c r="V11" s="100" t="str">
        <f>[7]Julho!$I$25</f>
        <v>L</v>
      </c>
      <c r="W11" s="100" t="str">
        <f>[7]Julho!$I$26</f>
        <v>NE</v>
      </c>
      <c r="X11" s="100" t="str">
        <f>[7]Julho!$I$27</f>
        <v>L</v>
      </c>
      <c r="Y11" s="100" t="str">
        <f>[7]Julho!$I$28</f>
        <v>L</v>
      </c>
      <c r="Z11" s="100" t="str">
        <f>[7]Julho!$I$29</f>
        <v>SO</v>
      </c>
      <c r="AA11" s="100" t="str">
        <f>[7]Julho!$I$30</f>
        <v>SO</v>
      </c>
      <c r="AB11" s="100" t="str">
        <f>[7]Julho!$I$31</f>
        <v>SO</v>
      </c>
      <c r="AC11" s="100" t="str">
        <f>[7]Julho!$I$32</f>
        <v>L</v>
      </c>
      <c r="AD11" s="100" t="str">
        <f>[7]Julho!$I$33</f>
        <v>L</v>
      </c>
      <c r="AE11" s="100" t="str">
        <f>[7]Julho!$I$34</f>
        <v>SE</v>
      </c>
      <c r="AF11" s="106" t="str">
        <f>[7]Julho!$I$35</f>
        <v>SE</v>
      </c>
      <c r="AG11" s="145" t="str">
        <f>[7]Julho!$I$36</f>
        <v>L</v>
      </c>
    </row>
    <row r="12" spans="1:38" x14ac:dyDescent="0.2">
      <c r="A12" s="86" t="s">
        <v>41</v>
      </c>
      <c r="B12" s="102" t="str">
        <f>[8]Julho!$I$5</f>
        <v>S</v>
      </c>
      <c r="C12" s="102" t="str">
        <f>[8]Julho!$I$6</f>
        <v>NE</v>
      </c>
      <c r="D12" s="102" t="str">
        <f>[8]Julho!$I$7</f>
        <v>N</v>
      </c>
      <c r="E12" s="102" t="str">
        <f>[8]Julho!$I$8</f>
        <v>SO</v>
      </c>
      <c r="F12" s="102" t="str">
        <f>[8]Julho!$I$9</f>
        <v>S</v>
      </c>
      <c r="G12" s="102" t="str">
        <f>[8]Julho!$I$10</f>
        <v>S</v>
      </c>
      <c r="H12" s="102" t="str">
        <f>[8]Julho!$I$11</f>
        <v>NE</v>
      </c>
      <c r="I12" s="102" t="str">
        <f>[8]Julho!$I$12</f>
        <v>NE</v>
      </c>
      <c r="J12" s="102" t="str">
        <f>[8]Julho!$I$13</f>
        <v>NE</v>
      </c>
      <c r="K12" s="102" t="str">
        <f>[8]Julho!$I$14</f>
        <v>NE</v>
      </c>
      <c r="L12" s="102" t="str">
        <f>[8]Julho!$I$15</f>
        <v>NE</v>
      </c>
      <c r="M12" s="102" t="str">
        <f>[8]Julho!$I$16</f>
        <v>NE</v>
      </c>
      <c r="N12" s="102" t="str">
        <f>[8]Julho!$I$17</f>
        <v>NE</v>
      </c>
      <c r="O12" s="102" t="str">
        <f>[8]Julho!$I$18</f>
        <v>NE</v>
      </c>
      <c r="P12" s="102" t="str">
        <f>[8]Julho!$I$19</f>
        <v>NE</v>
      </c>
      <c r="Q12" s="102" t="str">
        <f>[8]Julho!$I$20</f>
        <v>S</v>
      </c>
      <c r="R12" s="102" t="str">
        <f>[8]Julho!$I$21</f>
        <v>NE</v>
      </c>
      <c r="S12" s="102" t="str">
        <f>[8]Julho!$I$22</f>
        <v>NE</v>
      </c>
      <c r="T12" s="100" t="str">
        <f>[8]Julho!$I$23</f>
        <v>NE</v>
      </c>
      <c r="U12" s="100" t="str">
        <f>[8]Julho!$I$24</f>
        <v>N</v>
      </c>
      <c r="V12" s="100" t="str">
        <f>[8]Julho!$I$25</f>
        <v>NE</v>
      </c>
      <c r="W12" s="100" t="str">
        <f>[8]Julho!$I$26</f>
        <v>N</v>
      </c>
      <c r="X12" s="100" t="str">
        <f>[8]Julho!$I$27</f>
        <v>NE</v>
      </c>
      <c r="Y12" s="100" t="str">
        <f>[8]Julho!$I$28</f>
        <v>SO</v>
      </c>
      <c r="Z12" s="100" t="str">
        <f>[8]Julho!$I$29</f>
        <v>SO</v>
      </c>
      <c r="AA12" s="100" t="str">
        <f>[8]Julho!$I$30</f>
        <v>S</v>
      </c>
      <c r="AB12" s="100" t="str">
        <f>[8]Julho!$I$31</f>
        <v>SO</v>
      </c>
      <c r="AC12" s="100" t="str">
        <f>[8]Julho!$I$32</f>
        <v>SO</v>
      </c>
      <c r="AD12" s="100" t="str">
        <f>[8]Julho!$I$33</f>
        <v>NE</v>
      </c>
      <c r="AE12" s="100" t="str">
        <f>[8]Julho!$I$34</f>
        <v>NE</v>
      </c>
      <c r="AF12" s="106" t="str">
        <f>[8]Julho!$I$35</f>
        <v>NE</v>
      </c>
      <c r="AG12" s="145" t="str">
        <f>[8]Julho!$I$36</f>
        <v>NE</v>
      </c>
      <c r="AJ12" t="s">
        <v>47</v>
      </c>
    </row>
    <row r="13" spans="1:38" x14ac:dyDescent="0.2">
      <c r="A13" s="86" t="s">
        <v>114</v>
      </c>
      <c r="B13" s="11" t="str">
        <f>[9]Julho!$I$5</f>
        <v>*</v>
      </c>
      <c r="C13" s="11" t="str">
        <f>[9]Julho!$I$6</f>
        <v>*</v>
      </c>
      <c r="D13" s="11" t="str">
        <f>[9]Julho!$I$7</f>
        <v>*</v>
      </c>
      <c r="E13" s="11" t="str">
        <f>[9]Julho!$I$8</f>
        <v>*</v>
      </c>
      <c r="F13" s="11" t="str">
        <f>[9]Julho!$I$9</f>
        <v>*</v>
      </c>
      <c r="G13" s="11" t="str">
        <f>[9]Julho!$I$10</f>
        <v>*</v>
      </c>
      <c r="H13" s="11" t="str">
        <f>[9]Julho!$I$11</f>
        <v>*</v>
      </c>
      <c r="I13" s="11" t="str">
        <f>[9]Julho!$I$12</f>
        <v>*</v>
      </c>
      <c r="J13" s="11" t="str">
        <f>[9]Julho!$I$13</f>
        <v>*</v>
      </c>
      <c r="K13" s="11" t="str">
        <f>[9]Julho!$I$14</f>
        <v>*</v>
      </c>
      <c r="L13" s="11" t="str">
        <f>[9]Julho!$I$15</f>
        <v>*</v>
      </c>
      <c r="M13" s="11" t="str">
        <f>[9]Julho!$I$16</f>
        <v>*</v>
      </c>
      <c r="N13" s="11" t="str">
        <f>[9]Julho!$I$17</f>
        <v>*</v>
      </c>
      <c r="O13" s="11" t="str">
        <f>[9]Julho!$I$18</f>
        <v>*</v>
      </c>
      <c r="P13" s="11" t="str">
        <f>[9]Julho!$I$19</f>
        <v>*</v>
      </c>
      <c r="Q13" s="11" t="str">
        <f>[9]Julho!$I$20</f>
        <v>*</v>
      </c>
      <c r="R13" s="11" t="str">
        <f>[9]Julho!$I$21</f>
        <v>*</v>
      </c>
      <c r="S13" s="11" t="str">
        <f>[9]Julho!$I$22</f>
        <v>*</v>
      </c>
      <c r="T13" s="11" t="str">
        <f>[9]Julho!$I$23</f>
        <v>*</v>
      </c>
      <c r="U13" s="11" t="str">
        <f>[9]Julho!$I$24</f>
        <v>*</v>
      </c>
      <c r="V13" s="11" t="str">
        <f>[9]Julho!$I$25</f>
        <v>*</v>
      </c>
      <c r="W13" s="11" t="str">
        <f>[9]Julho!$I$26</f>
        <v>*</v>
      </c>
      <c r="X13" s="11" t="str">
        <f>[9]Julho!$I$27</f>
        <v>*</v>
      </c>
      <c r="Y13" s="11" t="str">
        <f>[9]Julho!$I$28</f>
        <v>*</v>
      </c>
      <c r="Z13" s="11" t="str">
        <f>[9]Julho!$I$29</f>
        <v>*</v>
      </c>
      <c r="AA13" s="11" t="str">
        <f>[9]Julho!$I$30</f>
        <v>*</v>
      </c>
      <c r="AB13" s="11" t="str">
        <f>[9]Julho!$I$31</f>
        <v>*</v>
      </c>
      <c r="AC13" s="11" t="str">
        <f>[9]Julho!$I$32</f>
        <v>*</v>
      </c>
      <c r="AD13" s="11" t="str">
        <f>[9]Julho!$I$33</f>
        <v>*</v>
      </c>
      <c r="AE13" s="11" t="str">
        <f>[9]Julho!$I$34</f>
        <v>*</v>
      </c>
      <c r="AF13" s="108" t="str">
        <f>[9]Julho!$I$35</f>
        <v>*</v>
      </c>
      <c r="AG13" s="146" t="str">
        <f>[9]Julho!$I$36</f>
        <v>*</v>
      </c>
      <c r="AL13" t="s">
        <v>47</v>
      </c>
    </row>
    <row r="14" spans="1:38" x14ac:dyDescent="0.2">
      <c r="A14" s="86" t="s">
        <v>118</v>
      </c>
      <c r="B14" s="102" t="str">
        <f>[10]Julho!$I$5</f>
        <v>N</v>
      </c>
      <c r="C14" s="102" t="str">
        <f>[10]Julho!$I$6</f>
        <v>N</v>
      </c>
      <c r="D14" s="102" t="str">
        <f>[10]Julho!$I$7</f>
        <v>N</v>
      </c>
      <c r="E14" s="102" t="str">
        <f>[10]Julho!$I$8</f>
        <v>N</v>
      </c>
      <c r="F14" s="102" t="str">
        <f>[10]Julho!$I$9</f>
        <v>N</v>
      </c>
      <c r="G14" s="102" t="str">
        <f>[10]Julho!$I$10</f>
        <v>N</v>
      </c>
      <c r="H14" s="102" t="str">
        <f>[10]Julho!$I$11</f>
        <v>N</v>
      </c>
      <c r="I14" s="102" t="str">
        <f>[10]Julho!$I$12</f>
        <v>N</v>
      </c>
      <c r="J14" s="102" t="str">
        <f>[10]Julho!$I$13</f>
        <v>N</v>
      </c>
      <c r="K14" s="102" t="str">
        <f>[10]Julho!$I$14</f>
        <v>N</v>
      </c>
      <c r="L14" s="102" t="str">
        <f>[10]Julho!$I$15</f>
        <v>N</v>
      </c>
      <c r="M14" s="102" t="str">
        <f>[10]Julho!$I$16</f>
        <v>N</v>
      </c>
      <c r="N14" s="102" t="str">
        <f>[10]Julho!$I$17</f>
        <v>N</v>
      </c>
      <c r="O14" s="102" t="str">
        <f>[10]Julho!$I$18</f>
        <v>S</v>
      </c>
      <c r="P14" s="102" t="str">
        <f>[10]Julho!$I$19</f>
        <v>SO</v>
      </c>
      <c r="Q14" s="102" t="str">
        <f>[10]Julho!$I$20</f>
        <v>SO</v>
      </c>
      <c r="R14" s="102" t="str">
        <f>[10]Julho!$I$21</f>
        <v>S</v>
      </c>
      <c r="S14" s="102" t="str">
        <f>[10]Julho!$I$22</f>
        <v>SE</v>
      </c>
      <c r="T14" s="100" t="str">
        <f>[10]Julho!$I$23</f>
        <v>SE</v>
      </c>
      <c r="U14" s="100" t="str">
        <f>[10]Julho!$I$24</f>
        <v>L</v>
      </c>
      <c r="V14" s="100" t="str">
        <f>[10]Julho!$I$25</f>
        <v>SE</v>
      </c>
      <c r="W14" s="100" t="str">
        <f>[10]Julho!$I$26</f>
        <v>SE</v>
      </c>
      <c r="X14" s="100" t="str">
        <f>[10]Julho!$I$27</f>
        <v>SE</v>
      </c>
      <c r="Y14" s="100" t="str">
        <f>[10]Julho!$I$28</f>
        <v>SE</v>
      </c>
      <c r="Z14" s="100" t="str">
        <f>[10]Julho!$I$29</f>
        <v>S</v>
      </c>
      <c r="AA14" s="100" t="str">
        <f>[10]Julho!$I$30</f>
        <v>SO</v>
      </c>
      <c r="AB14" s="100" t="str">
        <f>[10]Julho!$I$31</f>
        <v>SO</v>
      </c>
      <c r="AC14" s="100" t="str">
        <f>[10]Julho!$I$32</f>
        <v>SO</v>
      </c>
      <c r="AD14" s="100" t="str">
        <f>[10]Julho!$I$33</f>
        <v>L</v>
      </c>
      <c r="AE14" s="100" t="str">
        <f>[10]Julho!$I$34</f>
        <v>S</v>
      </c>
      <c r="AF14" s="106" t="str">
        <f>[10]Julho!$I$35</f>
        <v>*</v>
      </c>
      <c r="AG14" s="146" t="str">
        <f>[10]Julho!$I$36</f>
        <v>N</v>
      </c>
    </row>
    <row r="15" spans="1:38" x14ac:dyDescent="0.2">
      <c r="A15" s="86" t="s">
        <v>121</v>
      </c>
      <c r="B15" s="102" t="str">
        <f>[11]Julho!$I$5</f>
        <v>SO</v>
      </c>
      <c r="C15" s="102" t="str">
        <f>[11]Julho!$I$6</f>
        <v>N</v>
      </c>
      <c r="D15" s="102" t="str">
        <f>[11]Julho!$I$7</f>
        <v>S</v>
      </c>
      <c r="E15" s="102" t="str">
        <f>[11]Julho!$I$8</f>
        <v>S</v>
      </c>
      <c r="F15" s="102" t="str">
        <f>[11]Julho!$I$9</f>
        <v>S</v>
      </c>
      <c r="G15" s="102" t="str">
        <f>[11]Julho!$I$10</f>
        <v>S</v>
      </c>
      <c r="H15" s="102" t="str">
        <f>[11]Julho!$I$11</f>
        <v>NE</v>
      </c>
      <c r="I15" s="102" t="str">
        <f>[11]Julho!$I$12</f>
        <v>NE</v>
      </c>
      <c r="J15" s="102" t="str">
        <f>[11]Julho!$I$13</f>
        <v>NE</v>
      </c>
      <c r="K15" s="102" t="str">
        <f>[11]Julho!$I$14</f>
        <v>N</v>
      </c>
      <c r="L15" s="102" t="str">
        <f>[11]Julho!$I$15</f>
        <v>NE</v>
      </c>
      <c r="M15" s="102" t="str">
        <f>[11]Julho!$I$16</f>
        <v>NE</v>
      </c>
      <c r="N15" s="102" t="str">
        <f>[11]Julho!$I$17</f>
        <v>N</v>
      </c>
      <c r="O15" s="102" t="str">
        <f>[11]Julho!$I$18</f>
        <v>N</v>
      </c>
      <c r="P15" s="102" t="str">
        <f>[11]Julho!$I$19</f>
        <v>S</v>
      </c>
      <c r="Q15" s="102" t="str">
        <f>[11]Julho!$I$20</f>
        <v>SE</v>
      </c>
      <c r="R15" s="102" t="str">
        <f>[11]Julho!$I$21</f>
        <v>L</v>
      </c>
      <c r="S15" s="102" t="str">
        <f>[11]Julho!$I$22</f>
        <v>NE</v>
      </c>
      <c r="T15" s="100" t="str">
        <f>[11]Julho!$I$23</f>
        <v>NE</v>
      </c>
      <c r="U15" s="100" t="str">
        <f>[11]Julho!$I$24</f>
        <v>NE</v>
      </c>
      <c r="V15" s="102" t="str">
        <f>[11]Julho!$I$25</f>
        <v>NE</v>
      </c>
      <c r="W15" s="100" t="str">
        <f>[11]Julho!$I$26</f>
        <v>N</v>
      </c>
      <c r="X15" s="100" t="str">
        <f>[11]Julho!$I$27</f>
        <v>N</v>
      </c>
      <c r="Y15" s="100" t="str">
        <f>[11]Julho!$I$28</f>
        <v>SO</v>
      </c>
      <c r="Z15" s="100" t="str">
        <f>[11]Julho!$I$29</f>
        <v>SO</v>
      </c>
      <c r="AA15" s="100" t="str">
        <f>[11]Julho!$I$30</f>
        <v>S</v>
      </c>
      <c r="AB15" s="100" t="str">
        <f>[11]Julho!$I$31</f>
        <v>S</v>
      </c>
      <c r="AC15" s="100" t="str">
        <f>[11]Julho!$I$32</f>
        <v>NE</v>
      </c>
      <c r="AD15" s="100" t="str">
        <f>[11]Julho!$I$33</f>
        <v>NE</v>
      </c>
      <c r="AE15" s="100" t="str">
        <f>[11]Julho!$I$34</f>
        <v>S</v>
      </c>
      <c r="AF15" s="106" t="str">
        <f>[11]Julho!$I$35</f>
        <v>NE</v>
      </c>
      <c r="AG15" s="146" t="str">
        <f>[11]Julho!$I$36</f>
        <v>NE</v>
      </c>
    </row>
    <row r="16" spans="1:38" x14ac:dyDescent="0.2">
      <c r="A16" s="86" t="s">
        <v>168</v>
      </c>
      <c r="B16" s="102" t="str">
        <f>[12]Julho!$I$5</f>
        <v>*</v>
      </c>
      <c r="C16" s="102" t="str">
        <f>[12]Julho!$I$6</f>
        <v>*</v>
      </c>
      <c r="D16" s="102" t="str">
        <f>[12]Julho!$I$7</f>
        <v>*</v>
      </c>
      <c r="E16" s="102" t="str">
        <f>[12]Julho!$I$8</f>
        <v>*</v>
      </c>
      <c r="F16" s="102" t="str">
        <f>[12]Julho!$I$9</f>
        <v>*</v>
      </c>
      <c r="G16" s="102" t="str">
        <f>[12]Julho!$I$10</f>
        <v>*</v>
      </c>
      <c r="H16" s="102" t="str">
        <f>[12]Julho!$I$11</f>
        <v>*</v>
      </c>
      <c r="I16" s="102" t="str">
        <f>[12]Julho!$I$12</f>
        <v>*</v>
      </c>
      <c r="J16" s="102" t="str">
        <f>[12]Julho!$I$13</f>
        <v>*</v>
      </c>
      <c r="K16" s="102" t="str">
        <f>[12]Julho!$I$14</f>
        <v>*</v>
      </c>
      <c r="L16" s="102" t="str">
        <f>[12]Julho!$I$15</f>
        <v>*</v>
      </c>
      <c r="M16" s="102" t="str">
        <f>[12]Julho!$I$16</f>
        <v>*</v>
      </c>
      <c r="N16" s="102" t="str">
        <f>[12]Julho!$I$17</f>
        <v>*</v>
      </c>
      <c r="O16" s="102" t="str">
        <f>[12]Julho!$I$18</f>
        <v>*</v>
      </c>
      <c r="P16" s="102" t="str">
        <f>[12]Julho!$I$19</f>
        <v>*</v>
      </c>
      <c r="Q16" s="102" t="str">
        <f>[12]Julho!$I$20</f>
        <v>*</v>
      </c>
      <c r="R16" s="102" t="str">
        <f>[12]Julho!$I$21</f>
        <v>*</v>
      </c>
      <c r="S16" s="102" t="str">
        <f>[12]Julho!$I$22</f>
        <v>*</v>
      </c>
      <c r="T16" s="100" t="str">
        <f>[12]Julho!$I$23</f>
        <v>*</v>
      </c>
      <c r="U16" s="100" t="str">
        <f>[12]Julho!$I$24</f>
        <v>*</v>
      </c>
      <c r="V16" s="100" t="str">
        <f>[12]Julho!$I$25</f>
        <v>*</v>
      </c>
      <c r="W16" s="100" t="str">
        <f>[12]Julho!$I$26</f>
        <v>*</v>
      </c>
      <c r="X16" s="100" t="str">
        <f>[12]Julho!$I$27</f>
        <v>*</v>
      </c>
      <c r="Y16" s="100" t="str">
        <f>[12]Julho!$I$28</f>
        <v>*</v>
      </c>
      <c r="Z16" s="100" t="str">
        <f>[12]Julho!$I$29</f>
        <v>*</v>
      </c>
      <c r="AA16" s="100" t="str">
        <f>[12]Julho!$I$30</f>
        <v>*</v>
      </c>
      <c r="AB16" s="100" t="str">
        <f>[12]Julho!$I$31</f>
        <v>*</v>
      </c>
      <c r="AC16" s="100" t="str">
        <f>[12]Julho!$I$32</f>
        <v>*</v>
      </c>
      <c r="AD16" s="100" t="str">
        <f>[12]Julho!$I$33</f>
        <v>*</v>
      </c>
      <c r="AE16" s="100" t="str">
        <f>[12]Julho!$I$34</f>
        <v>*</v>
      </c>
      <c r="AF16" s="106" t="str">
        <f>[12]Julho!$I$35</f>
        <v>*</v>
      </c>
      <c r="AG16" s="146" t="str">
        <f>[12]Julho!$I$36</f>
        <v>*</v>
      </c>
      <c r="AJ16" t="s">
        <v>47</v>
      </c>
    </row>
    <row r="17" spans="1:40" x14ac:dyDescent="0.2">
      <c r="A17" s="86" t="s">
        <v>2</v>
      </c>
      <c r="B17" s="102" t="str">
        <f>[13]Julho!$I$5</f>
        <v>N</v>
      </c>
      <c r="C17" s="102" t="str">
        <f>[13]Julho!$I$6</f>
        <v>N</v>
      </c>
      <c r="D17" s="102" t="str">
        <f>[13]Julho!$I$7</f>
        <v>N</v>
      </c>
      <c r="E17" s="102" t="str">
        <f>[13]Julho!$I$8</f>
        <v>N</v>
      </c>
      <c r="F17" s="102" t="str">
        <f>[13]Julho!$I$9</f>
        <v>N</v>
      </c>
      <c r="G17" s="102" t="str">
        <f>[13]Julho!$I$10</f>
        <v>NE</v>
      </c>
      <c r="H17" s="102" t="str">
        <f>[13]Julho!$I$11</f>
        <v>SE</v>
      </c>
      <c r="I17" s="102" t="str">
        <f>[13]Julho!$I$12</f>
        <v>L</v>
      </c>
      <c r="J17" s="102" t="str">
        <f>[13]Julho!$I$13</f>
        <v>L</v>
      </c>
      <c r="K17" s="102" t="str">
        <f>[13]Julho!$I$14</f>
        <v>L</v>
      </c>
      <c r="L17" s="102" t="str">
        <f>[13]Julho!$I$15</f>
        <v>L</v>
      </c>
      <c r="M17" s="102" t="str">
        <f>[13]Julho!$I$16</f>
        <v>L</v>
      </c>
      <c r="N17" s="102" t="str">
        <f>[13]Julho!$I$17</f>
        <v>L</v>
      </c>
      <c r="O17" s="102" t="str">
        <f>[13]Julho!$I$18</f>
        <v>L</v>
      </c>
      <c r="P17" s="102" t="str">
        <f>[13]Julho!$I$19</f>
        <v>NE</v>
      </c>
      <c r="Q17" s="102" t="str">
        <f>[13]Julho!$I$20</f>
        <v>SE</v>
      </c>
      <c r="R17" s="102" t="str">
        <f>[13]Julho!$I$21</f>
        <v>L</v>
      </c>
      <c r="S17" s="102" t="str">
        <f>[13]Julho!$I$22</f>
        <v>L</v>
      </c>
      <c r="T17" s="100" t="str">
        <f>[13]Julho!$I$23</f>
        <v>L</v>
      </c>
      <c r="U17" s="100" t="str">
        <f>[13]Julho!$I$24</f>
        <v>NE</v>
      </c>
      <c r="V17" s="102" t="str">
        <f>[13]Julho!$I$25</f>
        <v>L</v>
      </c>
      <c r="W17" s="100" t="str">
        <f>[13]Julho!$I$26</f>
        <v>NE</v>
      </c>
      <c r="X17" s="100" t="str">
        <f>[13]Julho!$I$27</f>
        <v>NE</v>
      </c>
      <c r="Y17" s="100" t="str">
        <f>[13]Julho!$I$28</f>
        <v>N</v>
      </c>
      <c r="Z17" s="100" t="str">
        <f>[13]Julho!$I$29</f>
        <v>N</v>
      </c>
      <c r="AA17" s="100" t="str">
        <f>[13]Julho!$I$30</f>
        <v>N</v>
      </c>
      <c r="AB17" s="100" t="str">
        <f>[13]Julho!$I$31</f>
        <v>L</v>
      </c>
      <c r="AC17" s="100" t="str">
        <f>[13]Julho!$I$32</f>
        <v>SE</v>
      </c>
      <c r="AD17" s="100" t="str">
        <f>[13]Julho!$I$33</f>
        <v>L</v>
      </c>
      <c r="AE17" s="100" t="str">
        <f>[13]Julho!$I$34</f>
        <v>N</v>
      </c>
      <c r="AF17" s="106" t="str">
        <f>[13]Julho!$I$35</f>
        <v>L</v>
      </c>
      <c r="AG17" s="145" t="str">
        <f>[13]Julho!$I$36</f>
        <v>L</v>
      </c>
      <c r="AI17" s="12" t="s">
        <v>47</v>
      </c>
      <c r="AJ17" t="s">
        <v>47</v>
      </c>
    </row>
    <row r="18" spans="1:40" x14ac:dyDescent="0.2">
      <c r="A18" s="86" t="s">
        <v>3</v>
      </c>
      <c r="B18" s="102" t="str">
        <f>[14]Julho!$I$5</f>
        <v>SO</v>
      </c>
      <c r="C18" s="102" t="str">
        <f>[14]Julho!$I$6</f>
        <v>NO</v>
      </c>
      <c r="D18" s="102" t="str">
        <f>[14]Julho!$I$7</f>
        <v>NO</v>
      </c>
      <c r="E18" s="102" t="str">
        <f>[14]Julho!$I$8</f>
        <v>SO</v>
      </c>
      <c r="F18" s="102" t="str">
        <f>[14]Julho!$I$9</f>
        <v>SO</v>
      </c>
      <c r="G18" s="102" t="str">
        <f>[14]Julho!$I$10</f>
        <v>SO</v>
      </c>
      <c r="H18" s="102" t="str">
        <f>[14]Julho!$I$11</f>
        <v>O</v>
      </c>
      <c r="I18" s="102" t="str">
        <f>[14]Julho!$I$12</f>
        <v>SO</v>
      </c>
      <c r="J18" s="102" t="str">
        <f>[14]Julho!$I$13</f>
        <v>SO</v>
      </c>
      <c r="K18" s="102" t="str">
        <f>[14]Julho!$I$14</f>
        <v>O</v>
      </c>
      <c r="L18" s="102" t="str">
        <f>[14]Julho!$I$15</f>
        <v>SO</v>
      </c>
      <c r="M18" s="102" t="str">
        <f>[14]Julho!$I$16</f>
        <v>SO</v>
      </c>
      <c r="N18" s="102" t="str">
        <f>[14]Julho!$I$17</f>
        <v>O</v>
      </c>
      <c r="O18" s="102" t="str">
        <f>[14]Julho!$I$18</f>
        <v>O</v>
      </c>
      <c r="P18" s="102" t="str">
        <f>[14]Julho!$I$19</f>
        <v>O</v>
      </c>
      <c r="Q18" s="102" t="str">
        <f>[14]Julho!$I$20</f>
        <v>SO</v>
      </c>
      <c r="R18" s="102" t="str">
        <f>[14]Julho!$I$21</f>
        <v>SO</v>
      </c>
      <c r="S18" s="102" t="str">
        <f>[14]Julho!$I$22</f>
        <v>SO</v>
      </c>
      <c r="T18" s="100" t="str">
        <f>[14]Julho!$I$23</f>
        <v>SO</v>
      </c>
      <c r="U18" s="100" t="str">
        <f>[14]Julho!$I$24</f>
        <v>SO</v>
      </c>
      <c r="V18" s="100" t="str">
        <f>[14]Julho!$I$25</f>
        <v>SO</v>
      </c>
      <c r="W18" s="100" t="str">
        <f>[14]Julho!$I$26</f>
        <v>SO</v>
      </c>
      <c r="X18" s="100" t="str">
        <f>[14]Julho!$I$27</f>
        <v>SO</v>
      </c>
      <c r="Y18" s="100" t="str">
        <f>[14]Julho!$I$28</f>
        <v>SO</v>
      </c>
      <c r="Z18" s="100" t="str">
        <f>[14]Julho!$I$29</f>
        <v>SO</v>
      </c>
      <c r="AA18" s="100" t="str">
        <f>[14]Julho!$I$30</f>
        <v>O</v>
      </c>
      <c r="AB18" s="100" t="str">
        <f>[14]Julho!$I$31</f>
        <v>SO</v>
      </c>
      <c r="AC18" s="100" t="str">
        <f>[14]Julho!$I$32</f>
        <v>SO</v>
      </c>
      <c r="AD18" s="100" t="str">
        <f>[14]Julho!$I$33</f>
        <v>O</v>
      </c>
      <c r="AE18" s="100" t="str">
        <f>[14]Julho!$I$34</f>
        <v>SO</v>
      </c>
      <c r="AF18" s="106" t="str">
        <f>[14]Julho!$I$35</f>
        <v>O</v>
      </c>
      <c r="AG18" s="145" t="str">
        <f>[14]Julho!$I$36</f>
        <v>SO</v>
      </c>
      <c r="AH18" s="12" t="s">
        <v>47</v>
      </c>
      <c r="AI18" s="12" t="s">
        <v>47</v>
      </c>
      <c r="AJ18" t="s">
        <v>47</v>
      </c>
    </row>
    <row r="19" spans="1:40" x14ac:dyDescent="0.2">
      <c r="A19" s="86" t="s">
        <v>4</v>
      </c>
      <c r="B19" s="102" t="str">
        <f>[15]Julho!$I$5</f>
        <v>S</v>
      </c>
      <c r="C19" s="102" t="str">
        <f>[15]Julho!$I$6</f>
        <v>S</v>
      </c>
      <c r="D19" s="102" t="str">
        <f>[15]Julho!$I$7</f>
        <v>S</v>
      </c>
      <c r="E19" s="102" t="str">
        <f>[15]Julho!$I$8</f>
        <v>SE</v>
      </c>
      <c r="F19" s="102" t="str">
        <f>[15]Julho!$I$9</f>
        <v>SE</v>
      </c>
      <c r="G19" s="102" t="str">
        <f>[15]Julho!$I$10</f>
        <v>NE</v>
      </c>
      <c r="H19" s="102" t="str">
        <f>[15]Julho!$I$11</f>
        <v>N</v>
      </c>
      <c r="I19" s="102" t="str">
        <f>[15]Julho!$I$12</f>
        <v>NO</v>
      </c>
      <c r="J19" s="102" t="str">
        <f>[15]Julho!$I$13</f>
        <v>NO</v>
      </c>
      <c r="K19" s="102" t="str">
        <f>[15]Julho!$I$14</f>
        <v>O</v>
      </c>
      <c r="L19" s="102" t="str">
        <f>[15]Julho!$I$15</f>
        <v>O</v>
      </c>
      <c r="M19" s="102" t="str">
        <f>[15]Julho!$I$16</f>
        <v>O</v>
      </c>
      <c r="N19" s="102" t="str">
        <f>[15]Julho!$I$17</f>
        <v>O</v>
      </c>
      <c r="O19" s="102" t="str">
        <f>[15]Julho!$I$18</f>
        <v>N</v>
      </c>
      <c r="P19" s="102" t="str">
        <f>[15]Julho!$I$19</f>
        <v>N</v>
      </c>
      <c r="Q19" s="102" t="str">
        <f>[15]Julho!$I$20</f>
        <v>NO</v>
      </c>
      <c r="R19" s="102" t="str">
        <f>[15]Julho!$I$21</f>
        <v>N</v>
      </c>
      <c r="S19" s="102" t="str">
        <f>[15]Julho!$I$22</f>
        <v>NO</v>
      </c>
      <c r="T19" s="100" t="str">
        <f>[15]Julho!$I$23</f>
        <v>NO</v>
      </c>
      <c r="U19" s="100" t="str">
        <f>[15]Julho!$I$24</f>
        <v>O</v>
      </c>
      <c r="V19" s="100" t="str">
        <f>[15]Julho!$I$25</f>
        <v>SO</v>
      </c>
      <c r="W19" s="100" t="str">
        <f>[15]Julho!$I$26</f>
        <v>SO</v>
      </c>
      <c r="X19" s="100" t="str">
        <f>[15]Julho!$I$27</f>
        <v>O</v>
      </c>
      <c r="Y19" s="100" t="str">
        <f>[15]Julho!$I$28</f>
        <v>O</v>
      </c>
      <c r="Z19" s="100" t="str">
        <f>[15]Julho!$I$29</f>
        <v>O</v>
      </c>
      <c r="AA19" s="100" t="str">
        <f>[15]Julho!$I$30</f>
        <v>L</v>
      </c>
      <c r="AB19" s="100" t="str">
        <f>[15]Julho!$I$31</f>
        <v>NO</v>
      </c>
      <c r="AC19" s="100" t="str">
        <f>[15]Julho!$I$32</f>
        <v>NO</v>
      </c>
      <c r="AD19" s="100" t="str">
        <f>[15]Julho!$I$33</f>
        <v>O</v>
      </c>
      <c r="AE19" s="100" t="str">
        <f>[15]Julho!$I$34</f>
        <v>SE</v>
      </c>
      <c r="AF19" s="106" t="str">
        <f>[15]Julho!$I$35</f>
        <v>NO</v>
      </c>
      <c r="AG19" s="145" t="str">
        <f>[15]Julho!$I$36</f>
        <v>O</v>
      </c>
      <c r="AJ19" t="s">
        <v>47</v>
      </c>
    </row>
    <row r="20" spans="1:40" x14ac:dyDescent="0.2">
      <c r="A20" s="86" t="s">
        <v>5</v>
      </c>
      <c r="B20" s="100" t="str">
        <f>[16]Julho!$I$5</f>
        <v>SO</v>
      </c>
      <c r="C20" s="100" t="str">
        <f>[16]Julho!$I$6</f>
        <v>SO</v>
      </c>
      <c r="D20" s="100" t="str">
        <f>[16]Julho!$I$7</f>
        <v>SE</v>
      </c>
      <c r="E20" s="100" t="str">
        <f>[16]Julho!$I$8</f>
        <v>O</v>
      </c>
      <c r="F20" s="100" t="str">
        <f>[16]Julho!$I$9</f>
        <v>SO</v>
      </c>
      <c r="G20" s="100" t="str">
        <f>[16]Julho!$I$10</f>
        <v>S</v>
      </c>
      <c r="H20" s="100" t="str">
        <f>[16]Julho!$I$11</f>
        <v>S</v>
      </c>
      <c r="I20" s="100" t="str">
        <f>[16]Julho!$I$12</f>
        <v>L</v>
      </c>
      <c r="J20" s="100" t="str">
        <f>[16]Julho!$I$13</f>
        <v>L</v>
      </c>
      <c r="K20" s="100" t="str">
        <f>[16]Julho!$I$14</f>
        <v>L</v>
      </c>
      <c r="L20" s="100" t="str">
        <f>[16]Julho!$I$15</f>
        <v>L</v>
      </c>
      <c r="M20" s="100" t="str">
        <f>[16]Julho!$I$16</f>
        <v>L</v>
      </c>
      <c r="N20" s="100" t="str">
        <f>[16]Julho!$I$17</f>
        <v>L</v>
      </c>
      <c r="O20" s="100" t="str">
        <f>[16]Julho!$I$18</f>
        <v>L</v>
      </c>
      <c r="P20" s="100" t="str">
        <f>[16]Julho!$I$19</f>
        <v>NO</v>
      </c>
      <c r="Q20" s="100" t="str">
        <f>[16]Julho!$I$20</f>
        <v>SO</v>
      </c>
      <c r="R20" s="100" t="str">
        <f>[16]Julho!$I$21</f>
        <v>NE</v>
      </c>
      <c r="S20" s="100" t="str">
        <f>[16]Julho!$I$22</f>
        <v>SE</v>
      </c>
      <c r="T20" s="100" t="str">
        <f>[16]Julho!$I$23</f>
        <v>L</v>
      </c>
      <c r="U20" s="100" t="str">
        <f>[16]Julho!$I$24</f>
        <v>L</v>
      </c>
      <c r="V20" s="100" t="str">
        <f>[16]Julho!$I$25</f>
        <v>NE</v>
      </c>
      <c r="W20" s="100" t="str">
        <f>[16]Julho!$I$26</f>
        <v>L</v>
      </c>
      <c r="X20" s="100" t="str">
        <f>[16]Julho!$I$27</f>
        <v>L</v>
      </c>
      <c r="Y20" s="100" t="str">
        <f>[16]Julho!$I$28</f>
        <v>SO</v>
      </c>
      <c r="Z20" s="100" t="str">
        <f>[16]Julho!$I$29</f>
        <v>SO</v>
      </c>
      <c r="AA20" s="100" t="str">
        <f>[16]Julho!$I$30</f>
        <v>SO</v>
      </c>
      <c r="AB20" s="100" t="str">
        <f>[16]Julho!$I$31</f>
        <v>SO</v>
      </c>
      <c r="AC20" s="100" t="str">
        <f>[16]Julho!$I$32</f>
        <v>S</v>
      </c>
      <c r="AD20" s="100" t="str">
        <f>[16]Julho!$I$33</f>
        <v>L</v>
      </c>
      <c r="AE20" s="100" t="str">
        <f>[16]Julho!$I$34</f>
        <v>SE</v>
      </c>
      <c r="AF20" s="106" t="str">
        <f>[16]Julho!$I$35</f>
        <v>L</v>
      </c>
      <c r="AG20" s="145" t="str">
        <f>[16]Julho!$I$36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86" t="s">
        <v>43</v>
      </c>
      <c r="B21" s="100" t="str">
        <f>[17]Julho!$I$5</f>
        <v>NE</v>
      </c>
      <c r="C21" s="100" t="str">
        <f>[17]Julho!$I$6</f>
        <v>NE</v>
      </c>
      <c r="D21" s="100" t="str">
        <f>[17]Julho!$I$7</f>
        <v>N</v>
      </c>
      <c r="E21" s="100" t="str">
        <f>[17]Julho!$I$8</f>
        <v>NO</v>
      </c>
      <c r="F21" s="100" t="str">
        <f>[17]Julho!$I$9</f>
        <v>O</v>
      </c>
      <c r="G21" s="100" t="str">
        <f>[17]Julho!$I$10</f>
        <v>S</v>
      </c>
      <c r="H21" s="100" t="str">
        <f>[17]Julho!$I$11</f>
        <v>L</v>
      </c>
      <c r="I21" s="100" t="str">
        <f>[17]Julho!$I$12</f>
        <v>L</v>
      </c>
      <c r="J21" s="100" t="str">
        <f>[17]Julho!$I$13</f>
        <v>NE</v>
      </c>
      <c r="K21" s="100" t="str">
        <f>[17]Julho!$I$14</f>
        <v>NE</v>
      </c>
      <c r="L21" s="100" t="str">
        <f>[17]Julho!$I$15</f>
        <v>NE</v>
      </c>
      <c r="M21" s="100" t="str">
        <f>[17]Julho!$I$16</f>
        <v>NE</v>
      </c>
      <c r="N21" s="100" t="str">
        <f>[17]Julho!$I$17</f>
        <v>NE</v>
      </c>
      <c r="O21" s="100" t="str">
        <f>[17]Julho!$I$18</f>
        <v>NE</v>
      </c>
      <c r="P21" s="100" t="str">
        <f>[17]Julho!$I$19</f>
        <v>NE</v>
      </c>
      <c r="Q21" s="100" t="str">
        <f>[17]Julho!$I$20</f>
        <v>L</v>
      </c>
      <c r="R21" s="100" t="str">
        <f>[17]Julho!$I$21</f>
        <v>L</v>
      </c>
      <c r="S21" s="100" t="str">
        <f>[17]Julho!$I$22</f>
        <v>NE</v>
      </c>
      <c r="T21" s="100" t="str">
        <f>[17]Julho!$I$23</f>
        <v>NE</v>
      </c>
      <c r="U21" s="100" t="str">
        <f>[17]Julho!$I$24</f>
        <v>NE</v>
      </c>
      <c r="V21" s="100" t="str">
        <f>[17]Julho!$I$25</f>
        <v>NE</v>
      </c>
      <c r="W21" s="100" t="str">
        <f>[17]Julho!$I$26</f>
        <v>NE</v>
      </c>
      <c r="X21" s="100" t="str">
        <f>[17]Julho!$I$27</f>
        <v>NE</v>
      </c>
      <c r="Y21" s="100" t="str">
        <f>[17]Julho!$I$28</f>
        <v>NE</v>
      </c>
      <c r="Z21" s="100" t="str">
        <f>[17]Julho!$I$29</f>
        <v>O</v>
      </c>
      <c r="AA21" s="100" t="str">
        <f>[17]Julho!$I$30</f>
        <v>O</v>
      </c>
      <c r="AB21" s="100" t="str">
        <f>[17]Julho!$I$31</f>
        <v>SE</v>
      </c>
      <c r="AC21" s="100" t="str">
        <f>[17]Julho!$I$32</f>
        <v>L</v>
      </c>
      <c r="AD21" s="100" t="str">
        <f>[17]Julho!$I$33</f>
        <v>NE</v>
      </c>
      <c r="AE21" s="100" t="str">
        <f>[17]Julho!$I$34</f>
        <v>NE</v>
      </c>
      <c r="AF21" s="106" t="str">
        <f>[17]Julho!$I$35</f>
        <v>L</v>
      </c>
      <c r="AG21" s="145" t="str">
        <f>[17]Julho!$I$36</f>
        <v>NE</v>
      </c>
      <c r="AK21" t="s">
        <v>47</v>
      </c>
    </row>
    <row r="22" spans="1:40" x14ac:dyDescent="0.2">
      <c r="A22" s="86" t="s">
        <v>6</v>
      </c>
      <c r="B22" s="100" t="str">
        <f>[18]Julho!$I$5</f>
        <v>O</v>
      </c>
      <c r="C22" s="100" t="str">
        <f>[18]Julho!$I$6</f>
        <v>NO</v>
      </c>
      <c r="D22" s="100" t="str">
        <f>[18]Julho!$I$7</f>
        <v>NO</v>
      </c>
      <c r="E22" s="100" t="str">
        <f>[18]Julho!$I$8</f>
        <v>NO</v>
      </c>
      <c r="F22" s="100" t="str">
        <f>[18]Julho!$I$9</f>
        <v>SO</v>
      </c>
      <c r="G22" s="100" t="str">
        <f>[18]Julho!$I$10</f>
        <v>SE</v>
      </c>
      <c r="H22" s="100" t="str">
        <f>[18]Julho!$I$11</f>
        <v>SE</v>
      </c>
      <c r="I22" s="100" t="str">
        <f>[18]Julho!$I$12</f>
        <v>SE</v>
      </c>
      <c r="J22" s="100" t="str">
        <f>[18]Julho!$I$13</f>
        <v>L</v>
      </c>
      <c r="K22" s="100" t="str">
        <f>[18]Julho!$I$14</f>
        <v>L</v>
      </c>
      <c r="L22" s="100" t="str">
        <f>[18]Julho!$I$15</f>
        <v>L</v>
      </c>
      <c r="M22" s="100" t="str">
        <f>[18]Julho!$I$16</f>
        <v>SE</v>
      </c>
      <c r="N22" s="100" t="str">
        <f>[18]Julho!$I$17</f>
        <v>L</v>
      </c>
      <c r="O22" s="100" t="str">
        <f>[18]Julho!$I$18</f>
        <v>NO</v>
      </c>
      <c r="P22" s="100" t="str">
        <f>[18]Julho!$I$19</f>
        <v>O</v>
      </c>
      <c r="Q22" s="100" t="str">
        <f>[18]Julho!$I$20</f>
        <v>SE</v>
      </c>
      <c r="R22" s="100" t="str">
        <f>[18]Julho!$I$21</f>
        <v>SE</v>
      </c>
      <c r="S22" s="100" t="str">
        <f>[18]Julho!$I$22</f>
        <v>SE</v>
      </c>
      <c r="T22" s="100" t="str">
        <f>[18]Julho!$I$23</f>
        <v>SE</v>
      </c>
      <c r="U22" s="100" t="str">
        <f>[18]Julho!$I$24</f>
        <v>L</v>
      </c>
      <c r="V22" s="100" t="str">
        <f>[18]Julho!$I$25</f>
        <v>N</v>
      </c>
      <c r="W22" s="100" t="str">
        <f>[18]Julho!$I$26</f>
        <v>NO</v>
      </c>
      <c r="X22" s="100" t="str">
        <f>[18]Julho!$I$27</f>
        <v>L</v>
      </c>
      <c r="Y22" s="100" t="str">
        <f>[18]Julho!$I$28</f>
        <v>O</v>
      </c>
      <c r="Z22" s="100" t="str">
        <f>[18]Julho!$I$29</f>
        <v>O</v>
      </c>
      <c r="AA22" s="100" t="str">
        <f>[18]Julho!$I$30</f>
        <v>NO</v>
      </c>
      <c r="AB22" s="100" t="str">
        <f>[18]Julho!$I$31</f>
        <v>SE</v>
      </c>
      <c r="AC22" s="100" t="str">
        <f>[18]Julho!$I$32</f>
        <v>SE</v>
      </c>
      <c r="AD22" s="100" t="str">
        <f>[18]Julho!$I$33</f>
        <v>O</v>
      </c>
      <c r="AE22" s="100" t="str">
        <f>[18]Julho!$I$34</f>
        <v>SO</v>
      </c>
      <c r="AF22" s="106" t="str">
        <f>[18]Julho!$I$35</f>
        <v>SE</v>
      </c>
      <c r="AG22" s="145" t="str">
        <f>[18]Julho!$I$36</f>
        <v>SE</v>
      </c>
      <c r="AK22" t="s">
        <v>47</v>
      </c>
    </row>
    <row r="23" spans="1:40" x14ac:dyDescent="0.2">
      <c r="A23" s="86" t="s">
        <v>7</v>
      </c>
      <c r="B23" s="102" t="str">
        <f>[19]Julho!$I$5</f>
        <v>L</v>
      </c>
      <c r="C23" s="102" t="str">
        <f>[19]Julho!$I$6</f>
        <v>SO</v>
      </c>
      <c r="D23" s="102" t="str">
        <f>[19]Julho!$I$7</f>
        <v>S</v>
      </c>
      <c r="E23" s="102" t="str">
        <f>[19]Julho!$I$8</f>
        <v>NO</v>
      </c>
      <c r="F23" s="102" t="str">
        <f>[19]Julho!$I$9</f>
        <v>N</v>
      </c>
      <c r="G23" s="102" t="str">
        <f>[19]Julho!$I$10</f>
        <v>N</v>
      </c>
      <c r="H23" s="102" t="str">
        <f>[19]Julho!$I$11</f>
        <v>N</v>
      </c>
      <c r="I23" s="102" t="str">
        <f>[19]Julho!$I$12</f>
        <v>SO</v>
      </c>
      <c r="J23" s="102" t="str">
        <f>[19]Julho!$I$13</f>
        <v>SO</v>
      </c>
      <c r="K23" s="102" t="str">
        <f>[19]Julho!$I$14</f>
        <v>SO</v>
      </c>
      <c r="L23" s="102" t="str">
        <f>[19]Julho!$I$15</f>
        <v>S</v>
      </c>
      <c r="M23" s="102" t="str">
        <f>[19]Julho!$I$16</f>
        <v>SO</v>
      </c>
      <c r="N23" s="102" t="str">
        <f>[19]Julho!$I$17</f>
        <v>S</v>
      </c>
      <c r="O23" s="102" t="str">
        <f>[19]Julho!$I$18</f>
        <v>S</v>
      </c>
      <c r="P23" s="102" t="str">
        <f>[19]Julho!$I$19</f>
        <v>NO</v>
      </c>
      <c r="Q23" s="102" t="str">
        <f>[19]Julho!$I$20</f>
        <v>NO</v>
      </c>
      <c r="R23" s="102" t="str">
        <f>[19]Julho!$I$21</f>
        <v>NO</v>
      </c>
      <c r="S23" s="102" t="str">
        <f>[19]Julho!$I$22</f>
        <v>O</v>
      </c>
      <c r="T23" s="100" t="str">
        <f>[19]Julho!$I$23</f>
        <v>SO</v>
      </c>
      <c r="U23" s="100" t="str">
        <f>[19]Julho!$I$24</f>
        <v>SO</v>
      </c>
      <c r="V23" s="100" t="str">
        <f>[19]Julho!$I$25</f>
        <v>SO</v>
      </c>
      <c r="W23" s="100" t="str">
        <f>[19]Julho!$I$26</f>
        <v>S</v>
      </c>
      <c r="X23" s="100" t="str">
        <f>[19]Julho!$I$27</f>
        <v>SO</v>
      </c>
      <c r="Y23" s="100" t="str">
        <f>[19]Julho!$I$28</f>
        <v>N</v>
      </c>
      <c r="Z23" s="100" t="str">
        <f>[19]Julho!$I$29</f>
        <v>N</v>
      </c>
      <c r="AA23" s="100" t="str">
        <f>[19]Julho!$I$30</f>
        <v>N</v>
      </c>
      <c r="AB23" s="100" t="str">
        <f>[19]Julho!$I$31</f>
        <v>N</v>
      </c>
      <c r="AC23" s="100" t="str">
        <f>[19]Julho!$I$32</f>
        <v>N</v>
      </c>
      <c r="AD23" s="100" t="str">
        <f>[19]Julho!$I$33</f>
        <v>SO</v>
      </c>
      <c r="AE23" s="100" t="str">
        <f>[19]Julho!$I$34</f>
        <v>S</v>
      </c>
      <c r="AF23" s="106" t="str">
        <f>[19]Julho!$I$35</f>
        <v>SO</v>
      </c>
      <c r="AG23" s="145" t="str">
        <f>[19]Julho!$I$36</f>
        <v>SO</v>
      </c>
      <c r="AJ23" t="s">
        <v>47</v>
      </c>
      <c r="AK23" t="s">
        <v>47</v>
      </c>
      <c r="AL23" t="s">
        <v>47</v>
      </c>
    </row>
    <row r="24" spans="1:40" x14ac:dyDescent="0.2">
      <c r="A24" s="86" t="s">
        <v>169</v>
      </c>
      <c r="B24" s="102" t="str">
        <f>[20]Julho!$I$5</f>
        <v>*</v>
      </c>
      <c r="C24" s="102" t="str">
        <f>[20]Julho!$I$6</f>
        <v>*</v>
      </c>
      <c r="D24" s="102" t="str">
        <f>[20]Julho!$I$7</f>
        <v>*</v>
      </c>
      <c r="E24" s="102" t="str">
        <f>[20]Julho!$I$8</f>
        <v>*</v>
      </c>
      <c r="F24" s="102" t="str">
        <f>[20]Julho!$I$9</f>
        <v>*</v>
      </c>
      <c r="G24" s="102" t="str">
        <f>[20]Julho!$I$10</f>
        <v>*</v>
      </c>
      <c r="H24" s="102" t="str">
        <f>[20]Julho!$I$11</f>
        <v>*</v>
      </c>
      <c r="I24" s="102" t="str">
        <f>[20]Julho!$I$12</f>
        <v>*</v>
      </c>
      <c r="J24" s="102" t="str">
        <f>[20]Julho!$I$13</f>
        <v>*</v>
      </c>
      <c r="K24" s="102" t="str">
        <f>[20]Julho!$I$14</f>
        <v>*</v>
      </c>
      <c r="L24" s="102" t="str">
        <f>[20]Julho!$I$15</f>
        <v>*</v>
      </c>
      <c r="M24" s="102" t="str">
        <f>[20]Julho!$I$16</f>
        <v>*</v>
      </c>
      <c r="N24" s="102" t="str">
        <f>[20]Julho!$I$17</f>
        <v>*</v>
      </c>
      <c r="O24" s="102" t="str">
        <f>[20]Julho!$I$18</f>
        <v>*</v>
      </c>
      <c r="P24" s="102" t="str">
        <f>[20]Julho!$I$19</f>
        <v>*</v>
      </c>
      <c r="Q24" s="102" t="str">
        <f>[20]Julho!$I$20</f>
        <v>*</v>
      </c>
      <c r="R24" s="102" t="str">
        <f>[20]Julho!$I$21</f>
        <v>*</v>
      </c>
      <c r="S24" s="102" t="str">
        <f>[20]Julho!$I$22</f>
        <v>*</v>
      </c>
      <c r="T24" s="102" t="str">
        <f>[20]Julho!$I$23</f>
        <v>*</v>
      </c>
      <c r="U24" s="102" t="str">
        <f>[20]Julho!$I$24</f>
        <v>*</v>
      </c>
      <c r="V24" s="102" t="str">
        <f>[20]Julho!$I$25</f>
        <v>*</v>
      </c>
      <c r="W24" s="102" t="str">
        <f>[20]Julho!$I$26</f>
        <v>*</v>
      </c>
      <c r="X24" s="102" t="str">
        <f>[20]Julho!$I$27</f>
        <v>*</v>
      </c>
      <c r="Y24" s="102" t="str">
        <f>[20]Julho!$I$28</f>
        <v>*</v>
      </c>
      <c r="Z24" s="102" t="str">
        <f>[20]Julho!$I$29</f>
        <v>*</v>
      </c>
      <c r="AA24" s="102" t="str">
        <f>[20]Julho!$I$30</f>
        <v>*</v>
      </c>
      <c r="AB24" s="102" t="str">
        <f>[20]Julho!$I$31</f>
        <v>*</v>
      </c>
      <c r="AC24" s="102" t="str">
        <f>[20]Julho!$I$32</f>
        <v>*</v>
      </c>
      <c r="AD24" s="102" t="str">
        <f>[20]Julho!$I$33</f>
        <v>*</v>
      </c>
      <c r="AE24" s="102" t="str">
        <f>[20]Julho!$I$34</f>
        <v>*</v>
      </c>
      <c r="AF24" s="140" t="str">
        <f>[20]Julho!$I$35</f>
        <v>*</v>
      </c>
      <c r="AG24" s="146" t="str">
        <f>[20]Julho!$I$36</f>
        <v>*</v>
      </c>
      <c r="AK24" t="s">
        <v>47</v>
      </c>
      <c r="AL24" t="s">
        <v>47</v>
      </c>
    </row>
    <row r="25" spans="1:40" x14ac:dyDescent="0.2">
      <c r="A25" s="86" t="s">
        <v>170</v>
      </c>
      <c r="B25" s="100" t="str">
        <f>[21]Julho!$I$5</f>
        <v>SO</v>
      </c>
      <c r="C25" s="100" t="str">
        <f>[21]Julho!$I$6</f>
        <v>N</v>
      </c>
      <c r="D25" s="100" t="str">
        <f>[21]Julho!$I$7</f>
        <v>S</v>
      </c>
      <c r="E25" s="100" t="str">
        <f>[21]Julho!$I$8</f>
        <v>S</v>
      </c>
      <c r="F25" s="100" t="str">
        <f>[21]Julho!$I$9</f>
        <v>S</v>
      </c>
      <c r="G25" s="100" t="str">
        <f>[21]Julho!$I$10</f>
        <v>S</v>
      </c>
      <c r="H25" s="100" t="str">
        <f>[21]Julho!$I$11</f>
        <v>NE</v>
      </c>
      <c r="I25" s="100" t="str">
        <f>[21]Julho!$I$12</f>
        <v>NE</v>
      </c>
      <c r="J25" s="100" t="str">
        <f>[21]Julho!$I$13</f>
        <v>NE</v>
      </c>
      <c r="K25" s="100" t="str">
        <f>[21]Julho!$I$14</f>
        <v>NE</v>
      </c>
      <c r="L25" s="100" t="str">
        <f>[21]Julho!$I$15</f>
        <v>NE</v>
      </c>
      <c r="M25" s="100" t="str">
        <f>[21]Julho!$I$16</f>
        <v>NE</v>
      </c>
      <c r="N25" s="100" t="str">
        <f>[21]Julho!$I$17</f>
        <v>N</v>
      </c>
      <c r="O25" s="100" t="str">
        <f>[21]Julho!$I$18</f>
        <v>N</v>
      </c>
      <c r="P25" s="100" t="str">
        <f>[21]Julho!$I$19</f>
        <v>S</v>
      </c>
      <c r="Q25" s="100" t="str">
        <f>[21]Julho!$I$20</f>
        <v>S</v>
      </c>
      <c r="R25" s="100" t="str">
        <f>[21]Julho!$I$21</f>
        <v>NE</v>
      </c>
      <c r="S25" s="100" t="str">
        <f>[21]Julho!$I$22</f>
        <v>NE</v>
      </c>
      <c r="T25" s="11" t="s">
        <v>224</v>
      </c>
      <c r="U25" s="100" t="str">
        <f>[21]Julho!$I$24</f>
        <v>NE</v>
      </c>
      <c r="V25" s="100" t="str">
        <f>[21]Julho!$I$25</f>
        <v>NE</v>
      </c>
      <c r="W25" s="100" t="str">
        <f>[21]Julho!$I$26</f>
        <v>N</v>
      </c>
      <c r="X25" s="100" t="str">
        <f>[21]Julho!$I$27</f>
        <v>N</v>
      </c>
      <c r="Y25" s="100" t="str">
        <f>[21]Julho!$I$28</f>
        <v>SO</v>
      </c>
      <c r="Z25" s="100" t="str">
        <f>[21]Julho!$I$29</f>
        <v>SO</v>
      </c>
      <c r="AA25" s="100" t="str">
        <f>[21]Julho!$I$30</f>
        <v>SO</v>
      </c>
      <c r="AB25" s="100" t="str">
        <f>[21]Julho!$I$31</f>
        <v>S</v>
      </c>
      <c r="AC25" s="100" t="str">
        <f>[21]Julho!$I$32</f>
        <v>L</v>
      </c>
      <c r="AD25" s="100" t="str">
        <f>[21]Julho!$I$33</f>
        <v>NE</v>
      </c>
      <c r="AE25" s="100" t="str">
        <f>[21]Julho!$I$34</f>
        <v>L</v>
      </c>
      <c r="AF25" s="106" t="str">
        <f>[21]Julho!$I$35</f>
        <v>N</v>
      </c>
      <c r="AG25" s="146" t="str">
        <f>[21]Julho!$I$36</f>
        <v>NE</v>
      </c>
      <c r="AH25" s="12" t="s">
        <v>47</v>
      </c>
      <c r="AL25" t="s">
        <v>47</v>
      </c>
    </row>
    <row r="26" spans="1:40" x14ac:dyDescent="0.2">
      <c r="A26" s="86" t="s">
        <v>171</v>
      </c>
      <c r="B26" s="100" t="str">
        <f>[22]Julho!$I$5</f>
        <v>NO</v>
      </c>
      <c r="C26" s="100" t="str">
        <f>[22]Julho!$I$6</f>
        <v>L</v>
      </c>
      <c r="D26" s="100" t="str">
        <f>[22]Julho!$I$7</f>
        <v>S</v>
      </c>
      <c r="E26" s="100" t="str">
        <f>[22]Julho!$I$8</f>
        <v>S</v>
      </c>
      <c r="F26" s="100" t="str">
        <f>[22]Julho!$I$9</f>
        <v>S</v>
      </c>
      <c r="G26" s="100" t="str">
        <f>[22]Julho!$I$10</f>
        <v>S</v>
      </c>
      <c r="H26" s="100" t="str">
        <f>[22]Julho!$I$11</f>
        <v>L</v>
      </c>
      <c r="I26" s="100" t="str">
        <f>[22]Julho!$I$12</f>
        <v>L</v>
      </c>
      <c r="J26" s="100" t="str">
        <f>[22]Julho!$I$13</f>
        <v>NE</v>
      </c>
      <c r="K26" s="100" t="str">
        <f>[22]Julho!$I$14</f>
        <v>NE</v>
      </c>
      <c r="L26" s="100" t="str">
        <f>[22]Julho!$I$15</f>
        <v>L</v>
      </c>
      <c r="M26" s="100" t="str">
        <f>[22]Julho!$I$16</f>
        <v>NE</v>
      </c>
      <c r="N26" s="100" t="str">
        <f>[22]Julho!$I$17</f>
        <v>N</v>
      </c>
      <c r="O26" s="100" t="str">
        <f>[22]Julho!$I$18</f>
        <v>NE</v>
      </c>
      <c r="P26" s="100" t="str">
        <f>[22]Julho!$I$19</f>
        <v>SE</v>
      </c>
      <c r="Q26" s="100" t="str">
        <f>[22]Julho!$I$20</f>
        <v>SE</v>
      </c>
      <c r="R26" s="100" t="str">
        <f>[22]Julho!$I$21</f>
        <v>L</v>
      </c>
      <c r="S26" s="100" t="str">
        <f>[22]Julho!$I$22</f>
        <v>L</v>
      </c>
      <c r="T26" s="100" t="str">
        <f>[22]Julho!$I$23</f>
        <v>L</v>
      </c>
      <c r="U26" s="100" t="str">
        <f>[22]Julho!$I$24</f>
        <v>NE</v>
      </c>
      <c r="V26" s="100" t="str">
        <f>[22]Julho!$I$25</f>
        <v>N</v>
      </c>
      <c r="W26" s="100" t="str">
        <f>[22]Julho!$I$26</f>
        <v>N</v>
      </c>
      <c r="X26" s="100" t="str">
        <f>[22]Julho!$I$27</f>
        <v>NE</v>
      </c>
      <c r="Y26" s="100" t="str">
        <f>[22]Julho!$I$28</f>
        <v>SO</v>
      </c>
      <c r="Z26" s="100" t="str">
        <f>[22]Julho!$I$29</f>
        <v>SO</v>
      </c>
      <c r="AA26" s="100" t="str">
        <f>[22]Julho!$I$30</f>
        <v>S</v>
      </c>
      <c r="AB26" s="100" t="str">
        <f>[22]Julho!$I$31</f>
        <v>S</v>
      </c>
      <c r="AC26" s="100" t="str">
        <f>[22]Julho!$I$32</f>
        <v>NE</v>
      </c>
      <c r="AD26" s="100" t="str">
        <f>[22]Julho!$I$33</f>
        <v>L</v>
      </c>
      <c r="AE26" s="100" t="str">
        <f>[22]Julho!$I$34</f>
        <v>SE</v>
      </c>
      <c r="AF26" s="106" t="str">
        <f>[22]Julho!$I$35</f>
        <v>NE</v>
      </c>
      <c r="AG26" s="146" t="str">
        <f>[22]Julho!$I$36</f>
        <v>L</v>
      </c>
    </row>
    <row r="27" spans="1:40" x14ac:dyDescent="0.2">
      <c r="A27" s="86" t="s">
        <v>8</v>
      </c>
      <c r="B27" s="102" t="str">
        <f>[23]Julho!$I$5</f>
        <v>NO</v>
      </c>
      <c r="C27" s="102" t="str">
        <f>[23]Julho!$I$6</f>
        <v>N</v>
      </c>
      <c r="D27" s="102" t="str">
        <f>[23]Julho!$I$7</f>
        <v>O</v>
      </c>
      <c r="E27" s="102" t="str">
        <f>[23]Julho!$I$8</f>
        <v>O</v>
      </c>
      <c r="F27" s="102" t="str">
        <f>[23]Julho!$I$9</f>
        <v>O</v>
      </c>
      <c r="G27" s="102" t="str">
        <f>[23]Julho!$I$10</f>
        <v>O</v>
      </c>
      <c r="H27" s="102" t="str">
        <f>[23]Julho!$I$11</f>
        <v>O</v>
      </c>
      <c r="I27" s="102" t="str">
        <f>[23]Julho!$I$12</f>
        <v>SE</v>
      </c>
      <c r="J27" s="102" t="str">
        <f>[23]Julho!$I$13</f>
        <v>SO</v>
      </c>
      <c r="K27" s="102" t="str">
        <f>[23]Julho!$I$14</f>
        <v>SE</v>
      </c>
      <c r="L27" s="102" t="str">
        <f>[23]Julho!$I$15</f>
        <v>SE</v>
      </c>
      <c r="M27" s="102" t="str">
        <f>[23]Julho!$I$16</f>
        <v>SE</v>
      </c>
      <c r="N27" s="102" t="str">
        <f>[23]Julho!$I$17</f>
        <v>SE</v>
      </c>
      <c r="O27" s="102" t="str">
        <f>[23]Julho!$I$18</f>
        <v>SE</v>
      </c>
      <c r="P27" s="102" t="str">
        <f>[23]Julho!$I$19</f>
        <v>O</v>
      </c>
      <c r="Q27" s="100" t="str">
        <f>[23]Julho!$I$20</f>
        <v>O</v>
      </c>
      <c r="R27" s="100" t="str">
        <f>[23]Julho!$I$21</f>
        <v>S</v>
      </c>
      <c r="S27" s="100" t="str">
        <f>[23]Julho!$I$22</f>
        <v>S</v>
      </c>
      <c r="T27" s="100" t="str">
        <f>[23]Julho!$I$23</f>
        <v>S</v>
      </c>
      <c r="U27" s="100" t="str">
        <f>[23]Julho!$I$24</f>
        <v>SE</v>
      </c>
      <c r="V27" s="100" t="str">
        <f>[23]Julho!$I$25</f>
        <v>SE</v>
      </c>
      <c r="W27" s="100" t="str">
        <f>[23]Julho!$I$26</f>
        <v>SE</v>
      </c>
      <c r="X27" s="100" t="str">
        <f>[23]Julho!$I$27</f>
        <v>SE</v>
      </c>
      <c r="Y27" s="100" t="str">
        <f>[23]Julho!$I$28</f>
        <v>NO</v>
      </c>
      <c r="Z27" s="100" t="str">
        <f>[23]Julho!$I$29</f>
        <v>NO</v>
      </c>
      <c r="AA27" s="100" t="str">
        <f>[23]Julho!$I$30</f>
        <v>NO</v>
      </c>
      <c r="AB27" s="100" t="str">
        <f>[23]Julho!$I$31</f>
        <v>NO</v>
      </c>
      <c r="AC27" s="100" t="str">
        <f>[23]Julho!$I$32</f>
        <v>NO</v>
      </c>
      <c r="AD27" s="100" t="str">
        <f>[23]Julho!$I$33</f>
        <v>SE</v>
      </c>
      <c r="AE27" s="100" t="str">
        <f>[23]Julho!$I$34</f>
        <v>SE</v>
      </c>
      <c r="AF27" s="106" t="str">
        <f>[23]Julho!$I$35</f>
        <v>SE</v>
      </c>
      <c r="AG27" s="145" t="str">
        <f>[23]Julho!$I$36</f>
        <v>SE</v>
      </c>
      <c r="AL27" t="s">
        <v>47</v>
      </c>
      <c r="AN27" t="s">
        <v>47</v>
      </c>
    </row>
    <row r="28" spans="1:40" x14ac:dyDescent="0.2">
      <c r="A28" s="86" t="s">
        <v>9</v>
      </c>
      <c r="B28" s="102" t="str">
        <f>[24]Julho!$I$5</f>
        <v>NO</v>
      </c>
      <c r="C28" s="102" t="str">
        <f>[24]Julho!$I$6</f>
        <v>S</v>
      </c>
      <c r="D28" s="102" t="str">
        <f>[24]Julho!$I$7</f>
        <v>SO</v>
      </c>
      <c r="E28" s="102" t="str">
        <f>[24]Julho!$I$8</f>
        <v>S</v>
      </c>
      <c r="F28" s="102" t="str">
        <f>[24]Julho!$I$9</f>
        <v>S</v>
      </c>
      <c r="G28" s="102" t="str">
        <f>[24]Julho!$I$10</f>
        <v>S</v>
      </c>
      <c r="H28" s="102" t="str">
        <f>[24]Julho!$I$11</f>
        <v>S</v>
      </c>
      <c r="I28" s="102" t="str">
        <f>[24]Julho!$I$12</f>
        <v>L</v>
      </c>
      <c r="J28" s="102" t="str">
        <f>[24]Julho!$I$13</f>
        <v>L</v>
      </c>
      <c r="K28" s="102" t="str">
        <f>[24]Julho!$I$14</f>
        <v>SE</v>
      </c>
      <c r="L28" s="102" t="str">
        <f>[24]Julho!$I$15</f>
        <v>NE</v>
      </c>
      <c r="M28" s="102" t="str">
        <f>[24]Julho!$I$16</f>
        <v>NE</v>
      </c>
      <c r="N28" s="102" t="str">
        <f>[24]Julho!$I$17</f>
        <v>N</v>
      </c>
      <c r="O28" s="102" t="str">
        <f>[24]Julho!$I$18</f>
        <v>NE</v>
      </c>
      <c r="P28" s="102" t="str">
        <f>[24]Julho!$I$19</f>
        <v>S</v>
      </c>
      <c r="Q28" s="102" t="str">
        <f>[24]Julho!$I$20</f>
        <v>S</v>
      </c>
      <c r="R28" s="102" t="str">
        <f>[24]Julho!$I$21</f>
        <v>L</v>
      </c>
      <c r="S28" s="102" t="str">
        <f>[24]Julho!$I$22</f>
        <v>L</v>
      </c>
      <c r="T28" s="100" t="str">
        <f>[24]Julho!$I$23</f>
        <v>L</v>
      </c>
      <c r="U28" s="100" t="str">
        <f>[24]Julho!$I$24</f>
        <v>L</v>
      </c>
      <c r="V28" s="100" t="str">
        <f>[24]Julho!$I$25</f>
        <v>NE</v>
      </c>
      <c r="W28" s="100" t="str">
        <f>[24]Julho!$I$26</f>
        <v>NE</v>
      </c>
      <c r="X28" s="100" t="str">
        <f>[24]Julho!$I$27</f>
        <v>NE</v>
      </c>
      <c r="Y28" s="100" t="str">
        <f>[24]Julho!$I$28</f>
        <v>S</v>
      </c>
      <c r="Z28" s="100" t="str">
        <f>[24]Julho!$I$29</f>
        <v>SO</v>
      </c>
      <c r="AA28" s="100" t="str">
        <f>[24]Julho!$I$30</f>
        <v>S</v>
      </c>
      <c r="AB28" s="100" t="str">
        <f>[24]Julho!$I$31</f>
        <v>S</v>
      </c>
      <c r="AC28" s="100" t="str">
        <f>[24]Julho!$I$32</f>
        <v>S</v>
      </c>
      <c r="AD28" s="100" t="str">
        <f>[24]Julho!$I$33</f>
        <v>L</v>
      </c>
      <c r="AE28" s="100" t="str">
        <f>[24]Julho!$I$34</f>
        <v>S</v>
      </c>
      <c r="AF28" s="106" t="str">
        <f>[24]Julho!$I$35</f>
        <v>NE</v>
      </c>
      <c r="AG28" s="145" t="str">
        <f>[24]Julho!$I$36</f>
        <v>S</v>
      </c>
      <c r="AM28" t="s">
        <v>47</v>
      </c>
    </row>
    <row r="29" spans="1:40" x14ac:dyDescent="0.2">
      <c r="A29" s="86" t="s">
        <v>42</v>
      </c>
      <c r="B29" s="102" t="str">
        <f>[25]Julho!$I$5</f>
        <v>S</v>
      </c>
      <c r="C29" s="102" t="str">
        <f>[25]Julho!$I$6</f>
        <v>N</v>
      </c>
      <c r="D29" s="102" t="str">
        <f>[25]Julho!$I$7</f>
        <v>S</v>
      </c>
      <c r="E29" s="102" t="str">
        <f>[25]Julho!$I$8</f>
        <v>S</v>
      </c>
      <c r="F29" s="102" t="str">
        <f>[25]Julho!$I$9</f>
        <v>S</v>
      </c>
      <c r="G29" s="102" t="str">
        <f>[25]Julho!$I$10</f>
        <v>S</v>
      </c>
      <c r="H29" s="102" t="str">
        <f>[25]Julho!$I$11</f>
        <v>SE</v>
      </c>
      <c r="I29" s="102" t="str">
        <f>[25]Julho!$I$12</f>
        <v>SE</v>
      </c>
      <c r="J29" s="102" t="str">
        <f>[25]Julho!$I$13</f>
        <v>SE</v>
      </c>
      <c r="K29" s="102" t="str">
        <f>[25]Julho!$I$14</f>
        <v>SE</v>
      </c>
      <c r="L29" s="102" t="str">
        <f>[25]Julho!$I$15</f>
        <v>SE</v>
      </c>
      <c r="M29" s="102" t="str">
        <f>[25]Julho!$I$16</f>
        <v>SE</v>
      </c>
      <c r="N29" s="102" t="str">
        <f>[25]Julho!$I$17</f>
        <v>SE</v>
      </c>
      <c r="O29" s="102" t="str">
        <f>[25]Julho!$I$18</f>
        <v>N</v>
      </c>
      <c r="P29" s="102" t="str">
        <f>[25]Julho!$I$19</f>
        <v>SE</v>
      </c>
      <c r="Q29" s="102" t="str">
        <f>[25]Julho!$I$20</f>
        <v>S</v>
      </c>
      <c r="R29" s="102" t="str">
        <f>[25]Julho!$I$21</f>
        <v>SE</v>
      </c>
      <c r="S29" s="102" t="str">
        <f>[25]Julho!$I$22</f>
        <v>L</v>
      </c>
      <c r="T29" s="100" t="str">
        <f>[25]Julho!$I$23</f>
        <v>S</v>
      </c>
      <c r="U29" s="100" t="str">
        <f>[25]Julho!$I$24</f>
        <v>N</v>
      </c>
      <c r="V29" s="100" t="str">
        <f>[25]Julho!$I$25</f>
        <v>NE</v>
      </c>
      <c r="W29" s="100" t="str">
        <f>[25]Julho!$I$26</f>
        <v>N</v>
      </c>
      <c r="X29" s="100" t="str">
        <f>[25]Julho!$I$27</f>
        <v>SE</v>
      </c>
      <c r="Y29" s="100" t="str">
        <f>[25]Julho!$I$28</f>
        <v>SO</v>
      </c>
      <c r="Z29" s="100" t="str">
        <f>[25]Julho!$I$29</f>
        <v>SO</v>
      </c>
      <c r="AA29" s="100" t="str">
        <f>[25]Julho!$I$30</f>
        <v>SO</v>
      </c>
      <c r="AB29" s="100" t="str">
        <f>[25]Julho!$I$31</f>
        <v>SO</v>
      </c>
      <c r="AC29" s="100" t="str">
        <f>[25]Julho!$I$32</f>
        <v>SO</v>
      </c>
      <c r="AD29" s="100" t="str">
        <f>[25]Julho!$I$33</f>
        <v>SE</v>
      </c>
      <c r="AE29" s="100" t="str">
        <f>[25]Julho!$I$34</f>
        <v>SE</v>
      </c>
      <c r="AF29" s="106" t="str">
        <f>[25]Julho!$I$35</f>
        <v>SE</v>
      </c>
      <c r="AG29" s="145" t="str">
        <f>[25]Julho!$I$36</f>
        <v>SE</v>
      </c>
      <c r="AJ29" t="s">
        <v>47</v>
      </c>
    </row>
    <row r="30" spans="1:40" x14ac:dyDescent="0.2">
      <c r="A30" s="86" t="s">
        <v>10</v>
      </c>
      <c r="B30" s="11" t="str">
        <f>[26]Julho!$I$5</f>
        <v>NE</v>
      </c>
      <c r="C30" s="11" t="str">
        <f>[26]Julho!$I$6</f>
        <v>SO</v>
      </c>
      <c r="D30" s="11" t="str">
        <f>[26]Julho!$I$7</f>
        <v>N</v>
      </c>
      <c r="E30" s="11" t="str">
        <f>[26]Julho!$I$8</f>
        <v>N</v>
      </c>
      <c r="F30" s="11" t="str">
        <f>[26]Julho!$I$9</f>
        <v>NE</v>
      </c>
      <c r="G30" s="11" t="str">
        <f>[26]Julho!$I$10</f>
        <v>NE</v>
      </c>
      <c r="H30" s="11" t="str">
        <f>[26]Julho!$I$11</f>
        <v>N</v>
      </c>
      <c r="I30" s="11" t="str">
        <f>[26]Julho!$I$12</f>
        <v>O</v>
      </c>
      <c r="J30" s="11" t="str">
        <f>[26]Julho!$I$13</f>
        <v>O</v>
      </c>
      <c r="K30" s="11" t="str">
        <f>[26]Julho!$I$14</f>
        <v>O</v>
      </c>
      <c r="L30" s="11" t="str">
        <f>[26]Julho!$I$15</f>
        <v>O</v>
      </c>
      <c r="M30" s="11" t="str">
        <f>[26]Julho!$I$16</f>
        <v>SO</v>
      </c>
      <c r="N30" s="11" t="str">
        <f>[26]Julho!$I$17</f>
        <v>SO</v>
      </c>
      <c r="O30" s="11" t="str">
        <f>[26]Julho!$I$18</f>
        <v>S</v>
      </c>
      <c r="P30" s="11" t="str">
        <f>[26]Julho!$I$19</f>
        <v>N</v>
      </c>
      <c r="Q30" s="11" t="str">
        <f>[26]Julho!$I$20</f>
        <v>N</v>
      </c>
      <c r="R30" s="11" t="str">
        <f>[26]Julho!$I$21</f>
        <v>O</v>
      </c>
      <c r="S30" s="11" t="str">
        <f>[26]Julho!$I$22</f>
        <v>O</v>
      </c>
      <c r="T30" s="100" t="str">
        <f>[26]Julho!$I$23</f>
        <v>O</v>
      </c>
      <c r="U30" s="100" t="str">
        <f>[26]Julho!$I$24</f>
        <v>O</v>
      </c>
      <c r="V30" s="100" t="str">
        <f>[26]Julho!$I$25</f>
        <v>O</v>
      </c>
      <c r="W30" s="100" t="str">
        <f>[26]Julho!$I$26</f>
        <v>O</v>
      </c>
      <c r="X30" s="100" t="str">
        <f>[26]Julho!$I$27</f>
        <v>SO</v>
      </c>
      <c r="Y30" s="100" t="str">
        <f>[26]Julho!$I$28</f>
        <v>NE</v>
      </c>
      <c r="Z30" s="100" t="str">
        <f>[26]Julho!$I$29</f>
        <v>L</v>
      </c>
      <c r="AA30" s="100" t="str">
        <f>[26]Julho!$I$30</f>
        <v>NE</v>
      </c>
      <c r="AB30" s="100" t="str">
        <f>[26]Julho!$I$31</f>
        <v>NE</v>
      </c>
      <c r="AC30" s="100" t="str">
        <f>[26]Julho!$I$32</f>
        <v>NE</v>
      </c>
      <c r="AD30" s="100" t="str">
        <f>[26]Julho!$I$33</f>
        <v>O</v>
      </c>
      <c r="AE30" s="100" t="str">
        <f>[26]Julho!$I$34</f>
        <v>NO</v>
      </c>
      <c r="AF30" s="106" t="str">
        <f>[26]Julho!$I$35</f>
        <v>SO</v>
      </c>
      <c r="AG30" s="145" t="str">
        <f>[26]Julho!$I$36</f>
        <v>O</v>
      </c>
      <c r="AJ30" t="s">
        <v>47</v>
      </c>
    </row>
    <row r="31" spans="1:40" x14ac:dyDescent="0.2">
      <c r="A31" s="86" t="s">
        <v>172</v>
      </c>
      <c r="B31" s="100" t="str">
        <f>[27]Julho!$I$5</f>
        <v>SO</v>
      </c>
      <c r="C31" s="100" t="str">
        <f>[27]Julho!$I$6</f>
        <v>SO</v>
      </c>
      <c r="D31" s="100" t="str">
        <f>[27]Julho!$I$7</f>
        <v>S</v>
      </c>
      <c r="E31" s="100" t="str">
        <f>[27]Julho!$I$8</f>
        <v>S</v>
      </c>
      <c r="F31" s="100" t="str">
        <f>[27]Julho!$I$9</f>
        <v>S</v>
      </c>
      <c r="G31" s="100" t="str">
        <f>[27]Julho!$I$10</f>
        <v>S</v>
      </c>
      <c r="H31" s="100" t="str">
        <f>[27]Julho!$I$11</f>
        <v>S</v>
      </c>
      <c r="I31" s="100" t="str">
        <f>[27]Julho!$I$12</f>
        <v>L</v>
      </c>
      <c r="J31" s="100" t="str">
        <f>[27]Julho!$I$13</f>
        <v>L</v>
      </c>
      <c r="K31" s="100" t="str">
        <f>[27]Julho!$I$14</f>
        <v>L</v>
      </c>
      <c r="L31" s="100" t="str">
        <f>[27]Julho!$I$15</f>
        <v>L</v>
      </c>
      <c r="M31" s="100" t="str">
        <f>[27]Julho!$I$16</f>
        <v>NE</v>
      </c>
      <c r="N31" s="100" t="str">
        <f>[27]Julho!$I$17</f>
        <v>N</v>
      </c>
      <c r="O31" s="100" t="str">
        <f>[27]Julho!$I$18</f>
        <v>NO</v>
      </c>
      <c r="P31" s="100" t="str">
        <f>[27]Julho!$I$19</f>
        <v>SE</v>
      </c>
      <c r="Q31" s="100" t="str">
        <f>[27]Julho!$I$20</f>
        <v>S</v>
      </c>
      <c r="R31" s="100" t="str">
        <f>[27]Julho!$I$21</f>
        <v>L</v>
      </c>
      <c r="S31" s="100" t="str">
        <f>[27]Julho!$I$22</f>
        <v>L</v>
      </c>
      <c r="T31" s="100" t="str">
        <f>[27]Julho!$I$23</f>
        <v>L</v>
      </c>
      <c r="U31" s="100" t="str">
        <f>[27]Julho!$I$24</f>
        <v>NE</v>
      </c>
      <c r="V31" s="100" t="str">
        <f>[27]Julho!$I$25</f>
        <v>NE</v>
      </c>
      <c r="W31" s="100" t="str">
        <f>[27]Julho!$I$26</f>
        <v>N</v>
      </c>
      <c r="X31" s="100" t="str">
        <f>[27]Julho!$I$27</f>
        <v>N</v>
      </c>
      <c r="Y31" s="100" t="str">
        <f>[27]Julho!$I$28</f>
        <v>S</v>
      </c>
      <c r="Z31" s="100" t="str">
        <f>[27]Julho!$I$29</f>
        <v>SO</v>
      </c>
      <c r="AA31" s="100" t="str">
        <f>[27]Julho!$I$30</f>
        <v>S</v>
      </c>
      <c r="AB31" s="100" t="str">
        <f>[27]Julho!$I$31</f>
        <v>S</v>
      </c>
      <c r="AC31" s="100" t="str">
        <f>[27]Julho!$I$32</f>
        <v>S</v>
      </c>
      <c r="AD31" s="100" t="str">
        <f>[27]Julho!$I$33</f>
        <v>L</v>
      </c>
      <c r="AE31" s="100" t="str">
        <f>[27]Julho!$I$34</f>
        <v>SE</v>
      </c>
      <c r="AF31" s="106" t="str">
        <f>[27]Julho!$I$35</f>
        <v>N</v>
      </c>
      <c r="AG31" s="146" t="str">
        <f>[27]Julho!$I$36</f>
        <v>S</v>
      </c>
      <c r="AH31" s="12" t="s">
        <v>47</v>
      </c>
      <c r="AL31" t="s">
        <v>47</v>
      </c>
    </row>
    <row r="32" spans="1:40" x14ac:dyDescent="0.2">
      <c r="A32" s="86" t="s">
        <v>11</v>
      </c>
      <c r="B32" s="102" t="str">
        <f>[28]Julho!$I$5</f>
        <v>NE</v>
      </c>
      <c r="C32" s="102" t="str">
        <f>[28]Julho!$I$6</f>
        <v>S</v>
      </c>
      <c r="D32" s="102" t="str">
        <f>[28]Julho!$I$7</f>
        <v>NE</v>
      </c>
      <c r="E32" s="102" t="str">
        <f>[28]Julho!$I$8</f>
        <v>NO</v>
      </c>
      <c r="F32" s="102" t="str">
        <f>[28]Julho!$I$9</f>
        <v>NO</v>
      </c>
      <c r="G32" s="102" t="str">
        <f>[28]Julho!$I$10</f>
        <v>NO</v>
      </c>
      <c r="H32" s="102" t="str">
        <f>[28]Julho!$I$11</f>
        <v>SO</v>
      </c>
      <c r="I32" s="102" t="str">
        <f>[28]Julho!$I$12</f>
        <v>SO</v>
      </c>
      <c r="J32" s="102" t="str">
        <f>[28]Julho!$I$13</f>
        <v>NE</v>
      </c>
      <c r="K32" s="102" t="str">
        <f>[28]Julho!$I$14</f>
        <v>NE</v>
      </c>
      <c r="L32" s="102" t="str">
        <f>[28]Julho!$I$15</f>
        <v>NE</v>
      </c>
      <c r="M32" s="102" t="str">
        <f>[28]Julho!$I$16</f>
        <v>L</v>
      </c>
      <c r="N32" s="102" t="str">
        <f>[28]Julho!$I$17</f>
        <v>NE</v>
      </c>
      <c r="O32" s="102" t="str">
        <f>[28]Julho!$I$18</f>
        <v>L</v>
      </c>
      <c r="P32" s="102" t="str">
        <f>[28]Julho!$I$19</f>
        <v>NE</v>
      </c>
      <c r="Q32" s="102" t="str">
        <f>[28]Julho!$I$20</f>
        <v>SO</v>
      </c>
      <c r="R32" s="102" t="str">
        <f>[28]Julho!$I$21</f>
        <v>SO</v>
      </c>
      <c r="S32" s="102" t="str">
        <f>[28]Julho!$I$22</f>
        <v>SO</v>
      </c>
      <c r="T32" s="100" t="str">
        <f>[28]Julho!$I$23</f>
        <v>SO</v>
      </c>
      <c r="U32" s="100" t="str">
        <f>[28]Julho!$I$24</f>
        <v>SO</v>
      </c>
      <c r="V32" s="100" t="str">
        <f>[28]Julho!$I$25</f>
        <v>S</v>
      </c>
      <c r="W32" s="100" t="str">
        <f>[28]Julho!$I$26</f>
        <v>L</v>
      </c>
      <c r="X32" s="100" t="str">
        <f>[28]Julho!$I$27</f>
        <v>NE</v>
      </c>
      <c r="Y32" s="100" t="str">
        <f>[28]Julho!$I$28</f>
        <v>N</v>
      </c>
      <c r="Z32" s="100" t="str">
        <f>[28]Julho!$I$29</f>
        <v>N</v>
      </c>
      <c r="AA32" s="100" t="str">
        <f>[28]Julho!$I$30</f>
        <v>NO</v>
      </c>
      <c r="AB32" s="100" t="str">
        <f>[28]Julho!$I$31</f>
        <v>NO</v>
      </c>
      <c r="AC32" s="100" t="str">
        <f>[28]Julho!$I$32</f>
        <v>SO</v>
      </c>
      <c r="AD32" s="100" t="str">
        <f>[28]Julho!$I$33</f>
        <v>NE</v>
      </c>
      <c r="AE32" s="100" t="str">
        <f>[28]Julho!$I$34</f>
        <v>NE</v>
      </c>
      <c r="AF32" s="106" t="str">
        <f>[28]Julho!$I$35</f>
        <v>NE</v>
      </c>
      <c r="AG32" s="145" t="str">
        <f>[28]Julho!$I$36</f>
        <v>NE</v>
      </c>
      <c r="AJ32" t="s">
        <v>47</v>
      </c>
    </row>
    <row r="33" spans="1:39" s="5" customFormat="1" x14ac:dyDescent="0.2">
      <c r="A33" s="86" t="s">
        <v>12</v>
      </c>
      <c r="B33" s="102" t="str">
        <f>[29]Julho!$I$5</f>
        <v>*</v>
      </c>
      <c r="C33" s="102" t="str">
        <f>[29]Julho!$I$6</f>
        <v>*</v>
      </c>
      <c r="D33" s="102" t="str">
        <f>[29]Julho!$I$7</f>
        <v>*</v>
      </c>
      <c r="E33" s="102" t="str">
        <f>[29]Julho!$I$8</f>
        <v>*</v>
      </c>
      <c r="F33" s="102" t="str">
        <f>[29]Julho!$I$9</f>
        <v>S</v>
      </c>
      <c r="G33" s="102" t="str">
        <f>[29]Julho!$I$10</f>
        <v>S</v>
      </c>
      <c r="H33" s="102" t="str">
        <f>[29]Julho!$I$11</f>
        <v>S</v>
      </c>
      <c r="I33" s="102" t="str">
        <f>[29]Julho!$I$12</f>
        <v>S</v>
      </c>
      <c r="J33" s="102" t="str">
        <f>[29]Julho!$I$13</f>
        <v>S</v>
      </c>
      <c r="K33" s="102" t="str">
        <f>[29]Julho!$I$14</f>
        <v>S</v>
      </c>
      <c r="L33" s="102" t="str">
        <f>[29]Julho!$I$15</f>
        <v>S</v>
      </c>
      <c r="M33" s="102" t="str">
        <f>[29]Julho!$I$16</f>
        <v>O</v>
      </c>
      <c r="N33" s="102" t="str">
        <f>[29]Julho!$I$17</f>
        <v>O</v>
      </c>
      <c r="O33" s="102" t="str">
        <f>[29]Julho!$I$18</f>
        <v>O</v>
      </c>
      <c r="P33" s="102" t="str">
        <f>[29]Julho!$I$19</f>
        <v>SO</v>
      </c>
      <c r="Q33" s="102" t="str">
        <f>[29]Julho!$I$20</f>
        <v>S</v>
      </c>
      <c r="R33" s="102" t="str">
        <f>[29]Julho!$I$21</f>
        <v>S</v>
      </c>
      <c r="S33" s="102" t="str">
        <f>[29]Julho!$I$22</f>
        <v>S</v>
      </c>
      <c r="T33" s="102" t="str">
        <f>[29]Julho!$I$23</f>
        <v>S</v>
      </c>
      <c r="U33" s="102" t="str">
        <f>[29]Julho!$I$24</f>
        <v>S</v>
      </c>
      <c r="V33" s="102" t="str">
        <f>[29]Julho!$I$25</f>
        <v>SE</v>
      </c>
      <c r="W33" s="102" t="str">
        <f>[29]Julho!$I$26</f>
        <v>N</v>
      </c>
      <c r="X33" s="102" t="str">
        <f>[29]Julho!$I$27</f>
        <v>O</v>
      </c>
      <c r="Y33" s="102" t="str">
        <f>[29]Julho!$I$28</f>
        <v>SO</v>
      </c>
      <c r="Z33" s="102" t="str">
        <f>[29]Julho!$I$29</f>
        <v>SO</v>
      </c>
      <c r="AA33" s="102" t="str">
        <f>[29]Julho!$I$30</f>
        <v>S</v>
      </c>
      <c r="AB33" s="102" t="str">
        <f>[29]Julho!$I$31</f>
        <v>S</v>
      </c>
      <c r="AC33" s="102" t="str">
        <f>[29]Julho!$I$32</f>
        <v>S</v>
      </c>
      <c r="AD33" s="102" t="str">
        <f>[29]Julho!$I$33</f>
        <v>O</v>
      </c>
      <c r="AE33" s="102" t="str">
        <f>[29]Julho!$I$34</f>
        <v>O</v>
      </c>
      <c r="AF33" s="140" t="str">
        <f>[29]Julho!$I$35</f>
        <v>S</v>
      </c>
      <c r="AG33" s="145" t="str">
        <f>[29]Julho!$I$36</f>
        <v>S</v>
      </c>
      <c r="AK33" s="5" t="s">
        <v>47</v>
      </c>
      <c r="AM33" s="5" t="s">
        <v>47</v>
      </c>
    </row>
    <row r="34" spans="1:39" x14ac:dyDescent="0.2">
      <c r="A34" s="86" t="s">
        <v>13</v>
      </c>
      <c r="B34" s="100" t="str">
        <f>[30]Julho!$I$5</f>
        <v>SO</v>
      </c>
      <c r="C34" s="100" t="str">
        <f>[30]Julho!$I$6</f>
        <v>N</v>
      </c>
      <c r="D34" s="100" t="str">
        <f>[30]Julho!$I$7</f>
        <v>N</v>
      </c>
      <c r="E34" s="100" t="str">
        <f>[30]Julho!$I$8</f>
        <v>SO</v>
      </c>
      <c r="F34" s="100" t="str">
        <f>[30]Julho!$I$9</f>
        <v>S</v>
      </c>
      <c r="G34" s="100" t="str">
        <f>[30]Julho!$I$10</f>
        <v>S</v>
      </c>
      <c r="H34" s="100" t="str">
        <f>[30]Julho!$I$11</f>
        <v>SE</v>
      </c>
      <c r="I34" s="100" t="str">
        <f>[30]Julho!$I$12</f>
        <v>L</v>
      </c>
      <c r="J34" s="100" t="str">
        <f>[30]Julho!$I$13</f>
        <v>NE</v>
      </c>
      <c r="K34" s="100" t="str">
        <f>[30]Julho!$I$14</f>
        <v>NE</v>
      </c>
      <c r="L34" s="100" t="str">
        <f>[30]Julho!$I$15</f>
        <v>NE</v>
      </c>
      <c r="M34" s="100" t="str">
        <f>[30]Julho!$I$16</f>
        <v>NE</v>
      </c>
      <c r="N34" s="100" t="str">
        <f>[30]Julho!$I$17</f>
        <v>NE</v>
      </c>
      <c r="O34" s="100" t="str">
        <f>[30]Julho!$I$18</f>
        <v>NE</v>
      </c>
      <c r="P34" s="100" t="str">
        <f>[30]Julho!$I$19</f>
        <v>NE</v>
      </c>
      <c r="Q34" s="100" t="str">
        <f>[30]Julho!$I$20</f>
        <v>S</v>
      </c>
      <c r="R34" s="100" t="str">
        <f>[30]Julho!$I$21</f>
        <v>SE</v>
      </c>
      <c r="S34" s="100" t="str">
        <f>[30]Julho!$I$22</f>
        <v>SE</v>
      </c>
      <c r="T34" s="100" t="str">
        <f>[30]Julho!$I$23</f>
        <v>SE</v>
      </c>
      <c r="U34" s="100" t="str">
        <f>[30]Julho!$I$24</f>
        <v>SE</v>
      </c>
      <c r="V34" s="100" t="str">
        <f>[30]Julho!$I$25</f>
        <v>N</v>
      </c>
      <c r="W34" s="100" t="str">
        <f>[30]Julho!$I$26</f>
        <v>N</v>
      </c>
      <c r="X34" s="100" t="str">
        <f>[30]Julho!$I$27</f>
        <v>N</v>
      </c>
      <c r="Y34" s="100" t="str">
        <f>[30]Julho!$I$28</f>
        <v>SO</v>
      </c>
      <c r="Z34" s="100" t="str">
        <f>[30]Julho!$I$29</f>
        <v>S</v>
      </c>
      <c r="AA34" s="100" t="str">
        <f>[30]Julho!$I$30</f>
        <v>S</v>
      </c>
      <c r="AB34" s="100" t="str">
        <f>[30]Julho!$I$31</f>
        <v>S</v>
      </c>
      <c r="AC34" s="100" t="str">
        <f>[30]Julho!$I$32</f>
        <v>S</v>
      </c>
      <c r="AD34" s="100" t="str">
        <f>[30]Julho!$I$33</f>
        <v>NE</v>
      </c>
      <c r="AE34" s="100" t="str">
        <f>[30]Julho!$I$34</f>
        <v>O</v>
      </c>
      <c r="AF34" s="106" t="str">
        <f>[30]Julho!$I$35</f>
        <v>NE</v>
      </c>
      <c r="AG34" s="144" t="str">
        <f>[30]Julho!$I$36</f>
        <v>NE</v>
      </c>
      <c r="AJ34" t="s">
        <v>47</v>
      </c>
      <c r="AK34" t="s">
        <v>47</v>
      </c>
      <c r="AL34" t="s">
        <v>47</v>
      </c>
    </row>
    <row r="35" spans="1:39" x14ac:dyDescent="0.2">
      <c r="A35" s="86" t="s">
        <v>173</v>
      </c>
      <c r="B35" s="102" t="str">
        <f>[31]Julho!$I$5</f>
        <v>NO</v>
      </c>
      <c r="C35" s="102" t="str">
        <f>[31]Julho!$I$6</f>
        <v>NO</v>
      </c>
      <c r="D35" s="102" t="str">
        <f>[31]Julho!$I$7</f>
        <v>NO</v>
      </c>
      <c r="E35" s="102" t="str">
        <f>[31]Julho!$I$8</f>
        <v>NO</v>
      </c>
      <c r="F35" s="102" t="str">
        <f>[31]Julho!$I$9</f>
        <v>S</v>
      </c>
      <c r="G35" s="102" t="str">
        <f>[31]Julho!$I$10</f>
        <v>S</v>
      </c>
      <c r="H35" s="102" t="str">
        <f>[31]Julho!$I$11</f>
        <v>L</v>
      </c>
      <c r="I35" s="102" t="str">
        <f>[31]Julho!$I$12</f>
        <v>NE</v>
      </c>
      <c r="J35" s="102" t="str">
        <f>[31]Julho!$I$13</f>
        <v>NE</v>
      </c>
      <c r="K35" s="102" t="str">
        <f>[31]Julho!$I$14</f>
        <v>NE</v>
      </c>
      <c r="L35" s="102" t="str">
        <f>[31]Julho!$I$15</f>
        <v>NE</v>
      </c>
      <c r="M35" s="102" t="str">
        <f>[31]Julho!$I$16</f>
        <v>NE</v>
      </c>
      <c r="N35" s="102" t="str">
        <f>[31]Julho!$I$17</f>
        <v>NE</v>
      </c>
      <c r="O35" s="102" t="str">
        <f>[31]Julho!$I$18</f>
        <v>NE</v>
      </c>
      <c r="P35" s="102" t="str">
        <f>[31]Julho!$I$19</f>
        <v>S</v>
      </c>
      <c r="Q35" s="102" t="str">
        <f>[31]Julho!$I$20</f>
        <v>SE</v>
      </c>
      <c r="R35" s="102" t="str">
        <f>[31]Julho!$I$21</f>
        <v>L</v>
      </c>
      <c r="S35" s="102" t="str">
        <f>[31]Julho!$I$22</f>
        <v>NE</v>
      </c>
      <c r="T35" s="100" t="str">
        <f>[31]Julho!$I$23</f>
        <v>NE</v>
      </c>
      <c r="U35" s="100" t="str">
        <f>[31]Julho!$I$24</f>
        <v>NE</v>
      </c>
      <c r="V35" s="100" t="str">
        <f>[31]Julho!$I$25</f>
        <v>N</v>
      </c>
      <c r="W35" s="100" t="str">
        <f>[31]Julho!$I$26</f>
        <v>N</v>
      </c>
      <c r="X35" s="100" t="str">
        <f>[31]Julho!$I$27</f>
        <v>NE</v>
      </c>
      <c r="Y35" s="100" t="str">
        <f>[31]Julho!$I$28</f>
        <v>SO</v>
      </c>
      <c r="Z35" s="100" t="str">
        <f>[31]Julho!$I$29</f>
        <v>S</v>
      </c>
      <c r="AA35" s="100" t="str">
        <f>[31]Julho!$I$30</f>
        <v>S</v>
      </c>
      <c r="AB35" s="100" t="str">
        <f>[31]Julho!$I$31</f>
        <v>S</v>
      </c>
      <c r="AC35" s="100" t="str">
        <f>[31]Julho!$I$32</f>
        <v>L</v>
      </c>
      <c r="AD35" s="100" t="str">
        <f>[31]Julho!$I$33</f>
        <v>NE</v>
      </c>
      <c r="AE35" s="100" t="str">
        <f>[31]Julho!$I$34</f>
        <v>SO</v>
      </c>
      <c r="AF35" s="106" t="str">
        <f>[31]Julho!$I$35</f>
        <v>NE</v>
      </c>
      <c r="AG35" s="146" t="str">
        <f>[31]Julho!$I$36</f>
        <v>NE</v>
      </c>
      <c r="AK35" t="s">
        <v>47</v>
      </c>
    </row>
    <row r="36" spans="1:39" x14ac:dyDescent="0.2">
      <c r="A36" s="86" t="s">
        <v>144</v>
      </c>
      <c r="B36" s="102" t="str">
        <f>[32]Julho!$I$5</f>
        <v>*</v>
      </c>
      <c r="C36" s="102" t="str">
        <f>[32]Julho!$I$6</f>
        <v>*</v>
      </c>
      <c r="D36" s="102" t="str">
        <f>[32]Julho!$I$7</f>
        <v>*</v>
      </c>
      <c r="E36" s="102" t="str">
        <f>[32]Julho!$I$8</f>
        <v>*</v>
      </c>
      <c r="F36" s="102" t="str">
        <f>[32]Julho!$I$9</f>
        <v>*</v>
      </c>
      <c r="G36" s="102" t="str">
        <f>[32]Julho!$I$10</f>
        <v>*</v>
      </c>
      <c r="H36" s="102" t="str">
        <f>[32]Julho!$I$11</f>
        <v>*</v>
      </c>
      <c r="I36" s="102" t="str">
        <f>[32]Julho!$I$12</f>
        <v>*</v>
      </c>
      <c r="J36" s="102" t="str">
        <f>[32]Julho!$I$13</f>
        <v>*</v>
      </c>
      <c r="K36" s="102" t="str">
        <f>[32]Julho!$I$14</f>
        <v>*</v>
      </c>
      <c r="L36" s="102" t="str">
        <f>[32]Julho!$I$15</f>
        <v>*</v>
      </c>
      <c r="M36" s="102" t="str">
        <f>[32]Julho!$I$16</f>
        <v>*</v>
      </c>
      <c r="N36" s="102" t="str">
        <f>[32]Julho!$I$17</f>
        <v>*</v>
      </c>
      <c r="O36" s="102" t="str">
        <f>[32]Julho!$I$18</f>
        <v>*</v>
      </c>
      <c r="P36" s="102" t="str">
        <f>[32]Julho!$I$19</f>
        <v>*</v>
      </c>
      <c r="Q36" s="100" t="str">
        <f>[32]Julho!$I$20</f>
        <v>*</v>
      </c>
      <c r="R36" s="100" t="str">
        <f>[32]Julho!$I$21</f>
        <v>*</v>
      </c>
      <c r="S36" s="100" t="str">
        <f>[32]Julho!$I$22</f>
        <v>*</v>
      </c>
      <c r="T36" s="100" t="str">
        <f>[32]Julho!$I$23</f>
        <v>*</v>
      </c>
      <c r="U36" s="100" t="str">
        <f>[32]Julho!$I$24</f>
        <v>*</v>
      </c>
      <c r="V36" s="100" t="str">
        <f>[32]Julho!$I$25</f>
        <v>*</v>
      </c>
      <c r="W36" s="100" t="str">
        <f>[32]Julho!$I$26</f>
        <v>*</v>
      </c>
      <c r="X36" s="100" t="str">
        <f>[32]Julho!$I$27</f>
        <v>*</v>
      </c>
      <c r="Y36" s="100" t="str">
        <f>[32]Julho!$I$28</f>
        <v>*</v>
      </c>
      <c r="Z36" s="100" t="str">
        <f>[32]Julho!$I$29</f>
        <v>*</v>
      </c>
      <c r="AA36" s="100" t="str">
        <f>[32]Julho!$I$30</f>
        <v>*</v>
      </c>
      <c r="AB36" s="100" t="str">
        <f>[32]Julho!$I$31</f>
        <v>*</v>
      </c>
      <c r="AC36" s="100" t="str">
        <f>[32]Julho!$I$32</f>
        <v>*</v>
      </c>
      <c r="AD36" s="100" t="str">
        <f>[32]Julho!$I$33</f>
        <v>*</v>
      </c>
      <c r="AE36" s="100" t="str">
        <f>[32]Julho!$I$34</f>
        <v>*</v>
      </c>
      <c r="AF36" s="106" t="str">
        <f>[32]Julho!$I$35</f>
        <v>*</v>
      </c>
      <c r="AG36" s="146" t="str">
        <f>[32]Julho!$I$36</f>
        <v>*</v>
      </c>
      <c r="AJ36" t="s">
        <v>47</v>
      </c>
      <c r="AK36" t="s">
        <v>47</v>
      </c>
    </row>
    <row r="37" spans="1:39" x14ac:dyDescent="0.2">
      <c r="A37" s="86" t="s">
        <v>14</v>
      </c>
      <c r="B37" s="102" t="str">
        <f>[33]Julho!$I$5</f>
        <v>L</v>
      </c>
      <c r="C37" s="102" t="str">
        <f>[33]Julho!$I$6</f>
        <v>NO</v>
      </c>
      <c r="D37" s="102" t="str">
        <f>[33]Julho!$I$7</f>
        <v>NO</v>
      </c>
      <c r="E37" s="102" t="str">
        <f>[33]Julho!$I$8</f>
        <v>L</v>
      </c>
      <c r="F37" s="102" t="str">
        <f>[33]Julho!$I$9</f>
        <v>SO</v>
      </c>
      <c r="G37" s="102" t="str">
        <f>[33]Julho!$I$10</f>
        <v>SO</v>
      </c>
      <c r="H37" s="102" t="str">
        <f>[33]Julho!$I$11</f>
        <v>SO</v>
      </c>
      <c r="I37" s="102" t="str">
        <f>[33]Julho!$I$12</f>
        <v>SE</v>
      </c>
      <c r="J37" s="102" t="str">
        <f>[33]Julho!$I$13</f>
        <v>NE</v>
      </c>
      <c r="K37" s="102" t="str">
        <f>[33]Julho!$I$14</f>
        <v>SE</v>
      </c>
      <c r="L37" s="102" t="str">
        <f>[33]Julho!$I$15</f>
        <v>L</v>
      </c>
      <c r="M37" s="102" t="str">
        <f>[33]Julho!$I$16</f>
        <v>N</v>
      </c>
      <c r="N37" s="102" t="str">
        <f>[33]Julho!$I$17</f>
        <v>SE</v>
      </c>
      <c r="O37" s="102" t="str">
        <f>[33]Julho!$I$18</f>
        <v>NE</v>
      </c>
      <c r="P37" s="102" t="str">
        <f>[33]Julho!$I$19</f>
        <v>NO</v>
      </c>
      <c r="Q37" s="102" t="str">
        <f>[33]Julho!$I$20</f>
        <v>SO</v>
      </c>
      <c r="R37" s="102" t="str">
        <f>[33]Julho!$I$21</f>
        <v>SE</v>
      </c>
      <c r="S37" s="102" t="str">
        <f>[33]Julho!$I$22</f>
        <v>SE</v>
      </c>
      <c r="T37" s="102" t="str">
        <f>[33]Julho!$I$23</f>
        <v>NE</v>
      </c>
      <c r="U37" s="102" t="str">
        <f>[33]Julho!$I$24</f>
        <v>L</v>
      </c>
      <c r="V37" s="102" t="str">
        <f>[33]Julho!$I$25</f>
        <v>NE</v>
      </c>
      <c r="W37" s="102" t="str">
        <f>[33]Julho!$I$26</f>
        <v>NE</v>
      </c>
      <c r="X37" s="102" t="str">
        <f>[33]Julho!$I$27</f>
        <v>L</v>
      </c>
      <c r="Y37" s="102" t="str">
        <f>[33]Julho!$I$28</f>
        <v>NE</v>
      </c>
      <c r="Z37" s="102" t="str">
        <f>[33]Julho!$I$29</f>
        <v>N</v>
      </c>
      <c r="AA37" s="102" t="str">
        <f>[33]Julho!$I$30</f>
        <v>SE</v>
      </c>
      <c r="AB37" s="102" t="str">
        <f>[33]Julho!$I$31</f>
        <v>SO</v>
      </c>
      <c r="AC37" s="102" t="str">
        <f>[33]Julho!$I$32</f>
        <v>S</v>
      </c>
      <c r="AD37" s="102" t="str">
        <f>[33]Julho!$I$33</f>
        <v>L</v>
      </c>
      <c r="AE37" s="102" t="str">
        <f>[33]Julho!$I$34</f>
        <v>SO</v>
      </c>
      <c r="AF37" s="140" t="str">
        <f>[33]Julho!$I$35</f>
        <v>SE</v>
      </c>
      <c r="AG37" s="145" t="str">
        <f>[33]Julho!$I$36</f>
        <v>SE</v>
      </c>
      <c r="AK37" t="s">
        <v>47</v>
      </c>
    </row>
    <row r="38" spans="1:39" x14ac:dyDescent="0.2">
      <c r="A38" s="86" t="s">
        <v>174</v>
      </c>
      <c r="B38" s="11" t="str">
        <f>[34]Julho!$I$5</f>
        <v>N</v>
      </c>
      <c r="C38" s="11" t="str">
        <f>[34]Julho!$I$6</f>
        <v>NO</v>
      </c>
      <c r="D38" s="11" t="str">
        <f>[34]Julho!$I$7</f>
        <v>NO</v>
      </c>
      <c r="E38" s="11" t="str">
        <f>[34]Julho!$I$8</f>
        <v>N</v>
      </c>
      <c r="F38" s="11" t="str">
        <f>[34]Julho!$I$9</f>
        <v>SO</v>
      </c>
      <c r="G38" s="11" t="str">
        <f>[34]Julho!$I$10</f>
        <v>SE</v>
      </c>
      <c r="H38" s="11" t="str">
        <f>[34]Julho!$I$11</f>
        <v>SE</v>
      </c>
      <c r="I38" s="11" t="str">
        <f>[34]Julho!$I$12</f>
        <v>S</v>
      </c>
      <c r="J38" s="11" t="str">
        <f>[34]Julho!$I$13</f>
        <v>O</v>
      </c>
      <c r="K38" s="11" t="str">
        <f>[34]Julho!$I$14</f>
        <v>SE</v>
      </c>
      <c r="L38" s="11" t="str">
        <f>[34]Julho!$I$15</f>
        <v>S</v>
      </c>
      <c r="M38" s="11" t="str">
        <f>[34]Julho!$I$16</f>
        <v>NO</v>
      </c>
      <c r="N38" s="11" t="str">
        <f>[34]Julho!$I$17</f>
        <v>SE</v>
      </c>
      <c r="O38" s="11" t="str">
        <f>[34]Julho!$I$18</f>
        <v>N</v>
      </c>
      <c r="P38" s="11" t="str">
        <f>[34]Julho!$I$19</f>
        <v>NE</v>
      </c>
      <c r="Q38" s="100" t="str">
        <f>[34]Julho!$I$20</f>
        <v>S</v>
      </c>
      <c r="R38" s="100" t="str">
        <f>[34]Julho!$I$21</f>
        <v>*</v>
      </c>
      <c r="S38" s="100" t="str">
        <f>[34]Julho!$I$22</f>
        <v>S</v>
      </c>
      <c r="T38" s="100" t="str">
        <f>[34]Julho!$I$23</f>
        <v>S</v>
      </c>
      <c r="U38" s="100" t="str">
        <f>[34]Julho!$I$24</f>
        <v>S</v>
      </c>
      <c r="V38" s="100" t="str">
        <f>[34]Julho!$I$25</f>
        <v>N</v>
      </c>
      <c r="W38" s="100" t="str">
        <f>[34]Julho!$I$26</f>
        <v>N</v>
      </c>
      <c r="X38" s="100" t="str">
        <f>[34]Julho!$I$27</f>
        <v>NE</v>
      </c>
      <c r="Y38" s="100" t="str">
        <f>[34]Julho!$I$28</f>
        <v>N</v>
      </c>
      <c r="Z38" s="100" t="str">
        <f>[34]Julho!$I$29</f>
        <v>NO</v>
      </c>
      <c r="AA38" s="100" t="str">
        <f>[34]Julho!$I$30</f>
        <v>O</v>
      </c>
      <c r="AB38" s="100" t="str">
        <f>[34]Julho!$I$31</f>
        <v>SE</v>
      </c>
      <c r="AC38" s="100" t="str">
        <f>[34]Julho!$I$32</f>
        <v>S</v>
      </c>
      <c r="AD38" s="100" t="str">
        <f>[34]Julho!$I$33</f>
        <v>N</v>
      </c>
      <c r="AE38" s="100" t="str">
        <f>[34]Julho!$I$34</f>
        <v>S</v>
      </c>
      <c r="AF38" s="106" t="str">
        <f>[34]Julho!$I$35</f>
        <v>SE</v>
      </c>
      <c r="AG38" s="146" t="str">
        <f>[34]Julho!$I$36</f>
        <v>S</v>
      </c>
      <c r="AJ38" t="s">
        <v>47</v>
      </c>
      <c r="AK38" t="s">
        <v>47</v>
      </c>
    </row>
    <row r="39" spans="1:39" x14ac:dyDescent="0.2">
      <c r="A39" s="86" t="s">
        <v>15</v>
      </c>
      <c r="B39" s="102" t="str">
        <f>[35]Julho!$I$5</f>
        <v>NO</v>
      </c>
      <c r="C39" s="102" t="str">
        <f>[35]Julho!$I$6</f>
        <v>NO</v>
      </c>
      <c r="D39" s="102" t="str">
        <f>[35]Julho!$I$7</f>
        <v>SO</v>
      </c>
      <c r="E39" s="102" t="str">
        <f>[35]Julho!$I$8</f>
        <v>SO</v>
      </c>
      <c r="F39" s="102" t="str">
        <f>[35]Julho!$I$9</f>
        <v>SO</v>
      </c>
      <c r="G39" s="102" t="str">
        <f>[35]Julho!$I$10</f>
        <v>SO</v>
      </c>
      <c r="H39" s="102" t="str">
        <f>[35]Julho!$I$11</f>
        <v>NO</v>
      </c>
      <c r="I39" s="102" t="str">
        <f>[35]Julho!$I$12</f>
        <v>NO</v>
      </c>
      <c r="J39" s="102" t="str">
        <f>[35]Julho!$I$13</f>
        <v>NO</v>
      </c>
      <c r="K39" s="102" t="str">
        <f>[35]Julho!$I$14</f>
        <v>NO</v>
      </c>
      <c r="L39" s="102" t="str">
        <f>[35]Julho!$I$15</f>
        <v>NO</v>
      </c>
      <c r="M39" s="102" t="str">
        <f>[35]Julho!$I$16</f>
        <v>NO</v>
      </c>
      <c r="N39" s="102" t="str">
        <f>[35]Julho!$I$17</f>
        <v>NO</v>
      </c>
      <c r="O39" s="102" t="str">
        <f>[35]Julho!$I$18</f>
        <v>NO</v>
      </c>
      <c r="P39" s="102" t="str">
        <f>[35]Julho!$I$19</f>
        <v>NO</v>
      </c>
      <c r="Q39" s="102" t="str">
        <f>[35]Julho!$I$20</f>
        <v>SO</v>
      </c>
      <c r="R39" s="102" t="str">
        <f>[35]Julho!$I$21</f>
        <v>NO</v>
      </c>
      <c r="S39" s="102" t="str">
        <f>[35]Julho!$I$22</f>
        <v>NO</v>
      </c>
      <c r="T39" s="102" t="str">
        <f>[35]Julho!$I$23</f>
        <v>NO</v>
      </c>
      <c r="U39" s="102" t="str">
        <f>[35]Julho!$I$24</f>
        <v>NO</v>
      </c>
      <c r="V39" s="102" t="str">
        <f>[35]Julho!$I$25</f>
        <v>NO</v>
      </c>
      <c r="W39" s="102" t="str">
        <f>[35]Julho!$I$26</f>
        <v>NO</v>
      </c>
      <c r="X39" s="102" t="str">
        <f>[35]Julho!$I$27</f>
        <v>NO</v>
      </c>
      <c r="Y39" s="102" t="str">
        <f>[35]Julho!$I$28</f>
        <v>SO</v>
      </c>
      <c r="Z39" s="102" t="str">
        <f>[35]Julho!$I$29</f>
        <v>SO</v>
      </c>
      <c r="AA39" s="102" t="str">
        <f>[35]Julho!$I$30</f>
        <v>SO</v>
      </c>
      <c r="AB39" s="102" t="str">
        <f>[35]Julho!$I$31</f>
        <v>S</v>
      </c>
      <c r="AC39" s="102" t="str">
        <f>[35]Julho!$I$32</f>
        <v>NO</v>
      </c>
      <c r="AD39" s="102" t="str">
        <f>[35]Julho!$I$33</f>
        <v>NO</v>
      </c>
      <c r="AE39" s="102" t="str">
        <f>[35]Julho!$I$34</f>
        <v>NO</v>
      </c>
      <c r="AF39" s="140" t="str">
        <f>[35]Julho!$I$35</f>
        <v>NO</v>
      </c>
      <c r="AG39" s="145" t="str">
        <f>[35]Julho!$I$36</f>
        <v>NO</v>
      </c>
      <c r="AH39" s="12" t="s">
        <v>47</v>
      </c>
      <c r="AK39" t="s">
        <v>47</v>
      </c>
    </row>
    <row r="40" spans="1:39" x14ac:dyDescent="0.2">
      <c r="A40" s="86" t="s">
        <v>16</v>
      </c>
      <c r="B40" s="103" t="str">
        <f>[36]Julho!$I$5</f>
        <v>SO</v>
      </c>
      <c r="C40" s="103" t="str">
        <f>[36]Julho!$I$6</f>
        <v>N</v>
      </c>
      <c r="D40" s="103" t="str">
        <f>[36]Julho!$I$7</f>
        <v>S</v>
      </c>
      <c r="E40" s="103" t="str">
        <f>[36]Julho!$I$8</f>
        <v>S</v>
      </c>
      <c r="F40" s="103" t="str">
        <f>[36]Julho!$I$9</f>
        <v>S</v>
      </c>
      <c r="G40" s="103" t="str">
        <f>[36]Julho!$I$10</f>
        <v>S</v>
      </c>
      <c r="H40" s="103" t="str">
        <f>[36]Julho!$I$11</f>
        <v>SO</v>
      </c>
      <c r="I40" s="103" t="str">
        <f>[36]Julho!$I$12</f>
        <v>NE</v>
      </c>
      <c r="J40" s="103" t="str">
        <f>[36]Julho!$I$13</f>
        <v>NE</v>
      </c>
      <c r="K40" s="103" t="str">
        <f>[36]Julho!$I$14</f>
        <v>N</v>
      </c>
      <c r="L40" s="103" t="str">
        <f>[36]Julho!$I$15</f>
        <v>N</v>
      </c>
      <c r="M40" s="103" t="str">
        <f>[36]Julho!$I$16</f>
        <v>N</v>
      </c>
      <c r="N40" s="103" t="str">
        <f>[36]Julho!$I$17</f>
        <v>N</v>
      </c>
      <c r="O40" s="103" t="str">
        <f>[36]Julho!$I$18</f>
        <v>N</v>
      </c>
      <c r="P40" s="103" t="str">
        <f>[36]Julho!$I$19</f>
        <v>S</v>
      </c>
      <c r="Q40" s="103" t="str">
        <f>[36]Julho!$I$20</f>
        <v>S</v>
      </c>
      <c r="R40" s="103" t="str">
        <f>[36]Julho!$I$21</f>
        <v>SE</v>
      </c>
      <c r="S40" s="103" t="str">
        <f>[36]Julho!$I$22</f>
        <v>NE</v>
      </c>
      <c r="T40" s="103" t="str">
        <f>[36]Julho!$I$23</f>
        <v>L</v>
      </c>
      <c r="U40" s="103" t="str">
        <f>[36]Julho!$I$24</f>
        <v>N</v>
      </c>
      <c r="V40" s="103" t="str">
        <f>[36]Julho!$I$25</f>
        <v>N</v>
      </c>
      <c r="W40" s="103" t="str">
        <f>[36]Julho!$I$26</f>
        <v>N</v>
      </c>
      <c r="X40" s="103" t="str">
        <f>[36]Julho!$I$27</f>
        <v>O</v>
      </c>
      <c r="Y40" s="103" t="str">
        <f>[36]Julho!$I$28</f>
        <v>SO</v>
      </c>
      <c r="Z40" s="103" t="str">
        <f>[36]Julho!$I$29</f>
        <v>SO</v>
      </c>
      <c r="AA40" s="103" t="str">
        <f>[36]Julho!$I$30</f>
        <v>S</v>
      </c>
      <c r="AB40" s="103" t="str">
        <f>[36]Julho!$I$31</f>
        <v>S</v>
      </c>
      <c r="AC40" s="103" t="str">
        <f>[36]Julho!$I$32</f>
        <v>S</v>
      </c>
      <c r="AD40" s="103" t="str">
        <f>[36]Julho!$I$33</f>
        <v>SE</v>
      </c>
      <c r="AE40" s="103" t="str">
        <f>[36]Julho!$I$34</f>
        <v>NO</v>
      </c>
      <c r="AF40" s="141" t="str">
        <f>[36]Julho!$I$35</f>
        <v>NE</v>
      </c>
      <c r="AG40" s="145" t="str">
        <f>[36]Julho!$I$36</f>
        <v>N</v>
      </c>
      <c r="AI40" t="s">
        <v>47</v>
      </c>
      <c r="AJ40" t="s">
        <v>47</v>
      </c>
    </row>
    <row r="41" spans="1:39" x14ac:dyDescent="0.2">
      <c r="A41" s="86" t="s">
        <v>175</v>
      </c>
      <c r="B41" s="102" t="str">
        <f>[37]Julho!$I$5</f>
        <v>NO</v>
      </c>
      <c r="C41" s="102" t="str">
        <f>[37]Julho!$I$6</f>
        <v>N</v>
      </c>
      <c r="D41" s="102" t="str">
        <f>[37]Julho!$I$7</f>
        <v>NO</v>
      </c>
      <c r="E41" s="102" t="str">
        <f>[37]Julho!$I$8</f>
        <v>NO</v>
      </c>
      <c r="F41" s="102" t="str">
        <f>[37]Julho!$I$9</f>
        <v>S</v>
      </c>
      <c r="G41" s="102" t="str">
        <f>[37]Julho!$I$10</f>
        <v>S</v>
      </c>
      <c r="H41" s="102" t="str">
        <f>[37]Julho!$I$11</f>
        <v>L</v>
      </c>
      <c r="I41" s="102" t="str">
        <f>[37]Julho!$I$12</f>
        <v>NE</v>
      </c>
      <c r="J41" s="102" t="str">
        <f>[37]Julho!$I$13</f>
        <v>NE</v>
      </c>
      <c r="K41" s="102" t="str">
        <f>[37]Julho!$I$14</f>
        <v>N</v>
      </c>
      <c r="L41" s="102" t="str">
        <f>[37]Julho!$I$15</f>
        <v>NE</v>
      </c>
      <c r="M41" s="102" t="str">
        <f>[37]Julho!$I$16</f>
        <v>NE</v>
      </c>
      <c r="N41" s="102" t="str">
        <f>[37]Julho!$I$17</f>
        <v>N</v>
      </c>
      <c r="O41" s="102" t="str">
        <f>[37]Julho!$I$18</f>
        <v>N</v>
      </c>
      <c r="P41" s="102" t="str">
        <f>[37]Julho!$I$19</f>
        <v>NO</v>
      </c>
      <c r="Q41" s="102" t="str">
        <f>[37]Julho!$I$20</f>
        <v>SE</v>
      </c>
      <c r="R41" s="102" t="str">
        <f>[37]Julho!$I$21</f>
        <v>SE</v>
      </c>
      <c r="S41" s="102" t="str">
        <f>[37]Julho!$I$22</f>
        <v>SE</v>
      </c>
      <c r="T41" s="100" t="str">
        <f>[37]Julho!$I$23</f>
        <v>L</v>
      </c>
      <c r="U41" s="100" t="str">
        <f>[37]Julho!$I$24</f>
        <v>NE</v>
      </c>
      <c r="V41" s="100" t="str">
        <f>[37]Julho!$I$25</f>
        <v>N</v>
      </c>
      <c r="W41" s="100" t="str">
        <f>[37]Julho!$I$26</f>
        <v>N</v>
      </c>
      <c r="X41" s="100" t="str">
        <f>[37]Julho!$I$27</f>
        <v>N</v>
      </c>
      <c r="Y41" s="100" t="str">
        <f>[37]Julho!$I$28</f>
        <v>N</v>
      </c>
      <c r="Z41" s="100" t="str">
        <f>[37]Julho!$I$29</f>
        <v>S</v>
      </c>
      <c r="AA41" s="100" t="str">
        <f>[37]Julho!$I$30</f>
        <v>SE</v>
      </c>
      <c r="AB41" s="100" t="str">
        <f>[37]Julho!$I$31</f>
        <v>SE</v>
      </c>
      <c r="AC41" s="100" t="str">
        <f>[37]Julho!$I$32</f>
        <v>L</v>
      </c>
      <c r="AD41" s="100" t="str">
        <f>[37]Julho!$I$33</f>
        <v>SE</v>
      </c>
      <c r="AE41" s="100" t="str">
        <f>[37]Julho!$I$34</f>
        <v>SO</v>
      </c>
      <c r="AF41" s="106" t="str">
        <f>[37]Julho!$I$35</f>
        <v>L</v>
      </c>
      <c r="AG41" s="146" t="str">
        <f>[37]Julho!$I$36</f>
        <v>N</v>
      </c>
      <c r="AJ41" t="s">
        <v>47</v>
      </c>
    </row>
    <row r="42" spans="1:39" x14ac:dyDescent="0.2">
      <c r="A42" s="86" t="s">
        <v>17</v>
      </c>
      <c r="B42" s="102" t="str">
        <f>[38]Julho!$I$5</f>
        <v>O</v>
      </c>
      <c r="C42" s="102" t="str">
        <f>[38]Julho!$I$6</f>
        <v>SE</v>
      </c>
      <c r="D42" s="102" t="str">
        <f>[38]Julho!$I$7</f>
        <v>SO</v>
      </c>
      <c r="E42" s="102" t="str">
        <f>[38]Julho!$I$8</f>
        <v>S</v>
      </c>
      <c r="F42" s="102" t="str">
        <f>[38]Julho!$I$9</f>
        <v>SE</v>
      </c>
      <c r="G42" s="102" t="str">
        <f>[38]Julho!$I$10</f>
        <v>SE</v>
      </c>
      <c r="H42" s="102" t="str">
        <f>[38]Julho!$I$11</f>
        <v>NE</v>
      </c>
      <c r="I42" s="102" t="str">
        <f>[38]Julho!$I$12</f>
        <v>L</v>
      </c>
      <c r="J42" s="102" t="str">
        <f>[38]Julho!$I$13</f>
        <v>L</v>
      </c>
      <c r="K42" s="102" t="str">
        <f>[38]Julho!$I$14</f>
        <v>O</v>
      </c>
      <c r="L42" s="102" t="str">
        <f>[38]Julho!$I$15</f>
        <v>N</v>
      </c>
      <c r="M42" s="102" t="str">
        <f>[38]Julho!$I$16</f>
        <v>N</v>
      </c>
      <c r="N42" s="102" t="str">
        <f>[38]Julho!$I$17</f>
        <v>NO</v>
      </c>
      <c r="O42" s="102" t="str">
        <f>[38]Julho!$I$18</f>
        <v>NO</v>
      </c>
      <c r="P42" s="102" t="str">
        <f>[38]Julho!$I$19</f>
        <v>SE</v>
      </c>
      <c r="Q42" s="102" t="str">
        <f>[38]Julho!$I$20</f>
        <v>L</v>
      </c>
      <c r="R42" s="102" t="str">
        <f>[38]Julho!$I$21</f>
        <v>NE</v>
      </c>
      <c r="S42" s="102" t="str">
        <f>[38]Julho!$I$22</f>
        <v>NE</v>
      </c>
      <c r="T42" s="102" t="str">
        <f>[38]Julho!$I$23</f>
        <v>SE</v>
      </c>
      <c r="U42" s="102" t="str">
        <f>[38]Julho!$I$24</f>
        <v>N</v>
      </c>
      <c r="V42" s="102" t="str">
        <f>[38]Julho!$I$25</f>
        <v>N</v>
      </c>
      <c r="W42" s="102" t="str">
        <f>[38]Julho!$I$26</f>
        <v>N</v>
      </c>
      <c r="X42" s="102" t="str">
        <f>[38]Julho!$I$27</f>
        <v>N</v>
      </c>
      <c r="Y42" s="102" t="str">
        <f>[38]Julho!$I$28</f>
        <v>S</v>
      </c>
      <c r="Z42" s="102" t="str">
        <f>[38]Julho!$I$29</f>
        <v>S</v>
      </c>
      <c r="AA42" s="102" t="str">
        <f>[38]Julho!$I$30</f>
        <v>SE</v>
      </c>
      <c r="AB42" s="102" t="str">
        <f>[38]Julho!$I$31</f>
        <v>SE</v>
      </c>
      <c r="AC42" s="102" t="str">
        <f>[38]Julho!$I$32</f>
        <v>SE</v>
      </c>
      <c r="AD42" s="102" t="str">
        <f>[38]Julho!$I$33</f>
        <v>N</v>
      </c>
      <c r="AE42" s="102" t="str">
        <f>[38]Julho!$I$34</f>
        <v>SO</v>
      </c>
      <c r="AF42" s="140" t="str">
        <f>[38]Julho!$I$35</f>
        <v>N</v>
      </c>
      <c r="AG42" s="145" t="str">
        <f>[38]Julho!$I$36</f>
        <v>SE</v>
      </c>
    </row>
    <row r="43" spans="1:39" x14ac:dyDescent="0.2">
      <c r="A43" s="86" t="s">
        <v>157</v>
      </c>
      <c r="B43" s="11" t="str">
        <f>[39]Julho!$I$5</f>
        <v>NO</v>
      </c>
      <c r="C43" s="11" t="str">
        <f>[39]Julho!$I$6</f>
        <v>NE</v>
      </c>
      <c r="D43" s="11" t="str">
        <f>[39]Julho!$I$7</f>
        <v>NO</v>
      </c>
      <c r="E43" s="11" t="str">
        <f>[39]Julho!$I$8</f>
        <v>O</v>
      </c>
      <c r="F43" s="11" t="str">
        <f>[39]Julho!$I$9</f>
        <v>SO</v>
      </c>
      <c r="G43" s="11" t="str">
        <f>[39]Julho!$I$10</f>
        <v>SO</v>
      </c>
      <c r="H43" s="11" t="str">
        <f>[39]Julho!$I$11</f>
        <v>L</v>
      </c>
      <c r="I43" s="11" t="str">
        <f>[39]Julho!$I$12</f>
        <v>L</v>
      </c>
      <c r="J43" s="11" t="str">
        <f>[39]Julho!$I$13</f>
        <v>L</v>
      </c>
      <c r="K43" s="11" t="str">
        <f>[39]Julho!$I$14</f>
        <v>NE</v>
      </c>
      <c r="L43" s="11" t="str">
        <f>[39]Julho!$I$15</f>
        <v>NE</v>
      </c>
      <c r="M43" s="11" t="str">
        <f>[39]Julho!$I$16</f>
        <v>L</v>
      </c>
      <c r="N43" s="11" t="str">
        <f>[39]Julho!$I$17</f>
        <v>NE</v>
      </c>
      <c r="O43" s="11" t="str">
        <f>[39]Julho!$I$18</f>
        <v>NE</v>
      </c>
      <c r="P43" s="11" t="str">
        <f>[39]Julho!$I$19</f>
        <v>S</v>
      </c>
      <c r="Q43" s="11" t="str">
        <f>[39]Julho!$I$20</f>
        <v>S</v>
      </c>
      <c r="R43" s="11" t="str">
        <f>[39]Julho!$I$21</f>
        <v>SE</v>
      </c>
      <c r="S43" s="11" t="str">
        <f>[39]Julho!$I$22</f>
        <v>SE</v>
      </c>
      <c r="T43" s="100" t="str">
        <f>[39]Julho!$I$23</f>
        <v>L</v>
      </c>
      <c r="U43" s="100" t="str">
        <f>[39]Julho!$I$24</f>
        <v>L</v>
      </c>
      <c r="V43" s="100" t="str">
        <f>[39]Julho!$I$25</f>
        <v>L</v>
      </c>
      <c r="W43" s="100" t="str">
        <f>[39]Julho!$I$26</f>
        <v>NE</v>
      </c>
      <c r="X43" s="100" t="str">
        <f>[39]Julho!$I$27</f>
        <v>NE</v>
      </c>
      <c r="Y43" s="100" t="str">
        <f>[39]Julho!$I$28</f>
        <v>NE</v>
      </c>
      <c r="Z43" s="100" t="str">
        <f>[39]Julho!$I$29</f>
        <v>SO</v>
      </c>
      <c r="AA43" s="100" t="str">
        <f>[39]Julho!$I$30</f>
        <v>SO</v>
      </c>
      <c r="AB43" s="100" t="str">
        <f>[39]Julho!$I$31</f>
        <v>SO</v>
      </c>
      <c r="AC43" s="100" t="str">
        <f>[39]Julho!$I$32</f>
        <v>L</v>
      </c>
      <c r="AD43" s="100" t="str">
        <f>[39]Julho!$I$33</f>
        <v>L</v>
      </c>
      <c r="AE43" s="100" t="str">
        <f>[39]Julho!$I$34</f>
        <v>O</v>
      </c>
      <c r="AF43" s="106" t="str">
        <f>[39]Julho!$I$35</f>
        <v>NE</v>
      </c>
      <c r="AG43" s="146" t="str">
        <f>[39]Julho!$I$36</f>
        <v>NE</v>
      </c>
      <c r="AJ43" t="s">
        <v>47</v>
      </c>
      <c r="AK43" t="s">
        <v>47</v>
      </c>
      <c r="AL43" t="s">
        <v>47</v>
      </c>
    </row>
    <row r="44" spans="1:39" x14ac:dyDescent="0.2">
      <c r="A44" s="86" t="s">
        <v>18</v>
      </c>
      <c r="B44" s="102" t="str">
        <f>[40]Julho!$I$5</f>
        <v>O</v>
      </c>
      <c r="C44" s="102" t="str">
        <f>[40]Julho!$I$6</f>
        <v>NO</v>
      </c>
      <c r="D44" s="102" t="str">
        <f>[40]Julho!$I$7</f>
        <v>NO</v>
      </c>
      <c r="E44" s="102" t="str">
        <f>[40]Julho!$I$8</f>
        <v>O</v>
      </c>
      <c r="F44" s="102" t="str">
        <f>[40]Julho!$I$9</f>
        <v>SO</v>
      </c>
      <c r="G44" s="102" t="str">
        <f>[40]Julho!$I$10</f>
        <v>S</v>
      </c>
      <c r="H44" s="102" t="str">
        <f>[40]Julho!$I$11</f>
        <v>L</v>
      </c>
      <c r="I44" s="102" t="str">
        <f>[40]Julho!$I$12</f>
        <v>L</v>
      </c>
      <c r="J44" s="102" t="str">
        <f>[40]Julho!$I$13</f>
        <v>L</v>
      </c>
      <c r="K44" s="102" t="str">
        <f>[40]Julho!$I$14</f>
        <v>SE</v>
      </c>
      <c r="L44" s="102" t="str">
        <f>[40]Julho!$I$15</f>
        <v>NE</v>
      </c>
      <c r="M44" s="102" t="str">
        <f>[40]Julho!$I$16</f>
        <v>SE</v>
      </c>
      <c r="N44" s="102" t="str">
        <f>[40]Julho!$I$17</f>
        <v>SE</v>
      </c>
      <c r="O44" s="102" t="str">
        <f>[40]Julho!$I$18</f>
        <v>S</v>
      </c>
      <c r="P44" s="102" t="str">
        <f>[40]Julho!$I$19</f>
        <v>L</v>
      </c>
      <c r="Q44" s="102" t="str">
        <f>[40]Julho!$I$20</f>
        <v>L</v>
      </c>
      <c r="R44" s="102" t="str">
        <f>[40]Julho!$I$21</f>
        <v>L</v>
      </c>
      <c r="S44" s="102" t="str">
        <f>[40]Julho!$I$22</f>
        <v>L</v>
      </c>
      <c r="T44" s="102" t="str">
        <f>[40]Julho!$I$23</f>
        <v>L</v>
      </c>
      <c r="U44" s="102" t="str">
        <f>[40]Julho!$I$24</f>
        <v>L</v>
      </c>
      <c r="V44" s="102" t="str">
        <f>[40]Julho!$I$25</f>
        <v>L</v>
      </c>
      <c r="W44" s="102" t="str">
        <f>[40]Julho!$I$26</f>
        <v>NE</v>
      </c>
      <c r="X44" s="102" t="str">
        <f>[40]Julho!$I$27</f>
        <v>L</v>
      </c>
      <c r="Y44" s="102" t="str">
        <f>[40]Julho!$I$28</f>
        <v>SE</v>
      </c>
      <c r="Z44" s="102" t="str">
        <f>[40]Julho!$I$29</f>
        <v>SO</v>
      </c>
      <c r="AA44" s="102" t="str">
        <f>[40]Julho!$I$30</f>
        <v>SO</v>
      </c>
      <c r="AB44" s="102" t="str">
        <f>[40]Julho!$I$31</f>
        <v>L</v>
      </c>
      <c r="AC44" s="102" t="str">
        <f>[40]Julho!$I$32</f>
        <v>L</v>
      </c>
      <c r="AD44" s="102" t="str">
        <f>[40]Julho!$I$33</f>
        <v>SE</v>
      </c>
      <c r="AE44" s="102" t="str">
        <f>[40]Julho!$I$34</f>
        <v>L</v>
      </c>
      <c r="AF44" s="140" t="str">
        <f>[40]Julho!$I$35</f>
        <v>L</v>
      </c>
      <c r="AG44" s="145" t="str">
        <f>[40]Julho!$I$36</f>
        <v>L</v>
      </c>
      <c r="AJ44" t="s">
        <v>47</v>
      </c>
      <c r="AK44" t="s">
        <v>47</v>
      </c>
      <c r="AL44" t="s">
        <v>47</v>
      </c>
    </row>
    <row r="45" spans="1:39" x14ac:dyDescent="0.2">
      <c r="A45" s="86" t="s">
        <v>162</v>
      </c>
      <c r="B45" s="102" t="str">
        <f>[41]Julho!$I$5</f>
        <v>NO</v>
      </c>
      <c r="C45" s="102" t="str">
        <f>[41]Julho!$I$6</f>
        <v>NO</v>
      </c>
      <c r="D45" s="102" t="str">
        <f>[41]Julho!$I$7</f>
        <v>NO</v>
      </c>
      <c r="E45" s="102" t="str">
        <f>[41]Julho!$I$8</f>
        <v>N</v>
      </c>
      <c r="F45" s="102" t="str">
        <f>[41]Julho!$I$9</f>
        <v>SO</v>
      </c>
      <c r="G45" s="102" t="str">
        <f>[41]Julho!$I$10</f>
        <v>SO</v>
      </c>
      <c r="H45" s="102" t="str">
        <f>[41]Julho!$I$11</f>
        <v>SO</v>
      </c>
      <c r="I45" s="102" t="str">
        <f>[41]Julho!$I$12</f>
        <v>SE</v>
      </c>
      <c r="J45" s="102" t="str">
        <f>[41]Julho!$I$13</f>
        <v>L</v>
      </c>
      <c r="K45" s="102" t="str">
        <f>[41]Julho!$I$14</f>
        <v>L</v>
      </c>
      <c r="L45" s="102" t="str">
        <f>[41]Julho!$I$15</f>
        <v>L</v>
      </c>
      <c r="M45" s="102" t="str">
        <f>[41]Julho!$I$16</f>
        <v>SE</v>
      </c>
      <c r="N45" s="102" t="str">
        <f>[41]Julho!$I$17</f>
        <v>L</v>
      </c>
      <c r="O45" s="102" t="str">
        <f>[41]Julho!$I$18</f>
        <v>L</v>
      </c>
      <c r="P45" s="102" t="str">
        <f>[41]Julho!$I$19</f>
        <v>NO</v>
      </c>
      <c r="Q45" s="102" t="str">
        <f>[41]Julho!$I$20</f>
        <v>S</v>
      </c>
      <c r="R45" s="102" t="str">
        <f>[41]Julho!$I$21</f>
        <v>SE</v>
      </c>
      <c r="S45" s="102" t="str">
        <f>[41]Julho!$I$22</f>
        <v>SE</v>
      </c>
      <c r="T45" s="100" t="str">
        <f>[41]Julho!$I$23</f>
        <v>L</v>
      </c>
      <c r="U45" s="100" t="str">
        <f>[41]Julho!$I$24</f>
        <v>L</v>
      </c>
      <c r="V45" s="100" t="str">
        <f>[41]Julho!$I$25</f>
        <v>NE</v>
      </c>
      <c r="W45" s="100" t="str">
        <f>[41]Julho!$I$26</f>
        <v>NE</v>
      </c>
      <c r="X45" s="100" t="str">
        <f>[41]Julho!$I$27</f>
        <v>NE</v>
      </c>
      <c r="Y45" s="100" t="str">
        <f>[41]Julho!$I$28</f>
        <v>L</v>
      </c>
      <c r="Z45" s="100" t="str">
        <f>[41]Julho!$I$29</f>
        <v>L</v>
      </c>
      <c r="AA45" s="100" t="str">
        <f>[41]Julho!$I$30</f>
        <v>O</v>
      </c>
      <c r="AB45" s="100" t="str">
        <f>[41]Julho!$I$31</f>
        <v>SO</v>
      </c>
      <c r="AC45" s="100" t="str">
        <f>[41]Julho!$I$32</f>
        <v>L</v>
      </c>
      <c r="AD45" s="100" t="str">
        <f>[41]Julho!$I$33</f>
        <v>L</v>
      </c>
      <c r="AE45" s="100" t="str">
        <f>[41]Julho!$I$34</f>
        <v>N</v>
      </c>
      <c r="AF45" s="106" t="str">
        <f>[41]Julho!$I$35</f>
        <v>L</v>
      </c>
      <c r="AG45" s="146" t="str">
        <f>[41]Julho!$I$36</f>
        <v>L</v>
      </c>
      <c r="AI45" t="s">
        <v>47</v>
      </c>
      <c r="AJ45" t="s">
        <v>47</v>
      </c>
      <c r="AK45" t="s">
        <v>47</v>
      </c>
      <c r="AL45" t="s">
        <v>227</v>
      </c>
    </row>
    <row r="46" spans="1:39" x14ac:dyDescent="0.2">
      <c r="A46" s="86" t="s">
        <v>19</v>
      </c>
      <c r="B46" s="102" t="str">
        <f>[42]Julho!$I$5</f>
        <v>SO</v>
      </c>
      <c r="C46" s="102" t="str">
        <f>[42]Julho!$I$6</f>
        <v>N</v>
      </c>
      <c r="D46" s="102" t="str">
        <f>[42]Julho!$I$7</f>
        <v>S</v>
      </c>
      <c r="E46" s="102" t="str">
        <f>[42]Julho!$I$8</f>
        <v>S</v>
      </c>
      <c r="F46" s="102" t="str">
        <f>[42]Julho!$I$9</f>
        <v>S</v>
      </c>
      <c r="G46" s="102" t="str">
        <f>[42]Julho!$I$10</f>
        <v>S</v>
      </c>
      <c r="H46" s="102" t="str">
        <f>[42]Julho!$I$11</f>
        <v>S</v>
      </c>
      <c r="I46" s="102" t="str">
        <f>[42]Julho!$I$12</f>
        <v>L</v>
      </c>
      <c r="J46" s="102" t="str">
        <f>[42]Julho!$I$13</f>
        <v>NE</v>
      </c>
      <c r="K46" s="102" t="str">
        <f>[42]Julho!$I$14</f>
        <v>NE</v>
      </c>
      <c r="L46" s="102" t="str">
        <f>[42]Julho!$I$15</f>
        <v>NE</v>
      </c>
      <c r="M46" s="102" t="str">
        <f>[42]Julho!$I$16</f>
        <v>NE</v>
      </c>
      <c r="N46" s="102" t="str">
        <f>[42]Julho!$I$17</f>
        <v>NE</v>
      </c>
      <c r="O46" s="102" t="str">
        <f>[42]Julho!$I$18</f>
        <v>NE</v>
      </c>
      <c r="P46" s="102" t="str">
        <f>[42]Julho!$I$19</f>
        <v>SE</v>
      </c>
      <c r="Q46" s="102" t="str">
        <f>[42]Julho!$I$20</f>
        <v>S</v>
      </c>
      <c r="R46" s="102" t="str">
        <f>[42]Julho!$I$21</f>
        <v>L</v>
      </c>
      <c r="S46" s="102" t="str">
        <f>[42]Julho!$I$22</f>
        <v>NE</v>
      </c>
      <c r="T46" s="102" t="str">
        <f>[42]Julho!$I$23</f>
        <v>L</v>
      </c>
      <c r="U46" s="102" t="str">
        <f>[42]Julho!$I$24</f>
        <v>NE</v>
      </c>
      <c r="V46" s="102" t="str">
        <f>[42]Julho!$I$25</f>
        <v>NE</v>
      </c>
      <c r="W46" s="102" t="str">
        <f>[42]Julho!$I$26</f>
        <v>NE</v>
      </c>
      <c r="X46" s="102" t="str">
        <f>[42]Julho!$I$27</f>
        <v>N</v>
      </c>
      <c r="Y46" s="102" t="str">
        <f>[42]Julho!$I$28</f>
        <v>SO</v>
      </c>
      <c r="Z46" s="102" t="str">
        <f>[42]Julho!$I$29</f>
        <v>SO</v>
      </c>
      <c r="AA46" s="102" t="str">
        <f>[42]Julho!$I$30</f>
        <v>SO</v>
      </c>
      <c r="AB46" s="102" t="str">
        <f>[42]Julho!$I$31</f>
        <v>S</v>
      </c>
      <c r="AC46" s="102" t="str">
        <f>[42]Julho!$I$32</f>
        <v>S</v>
      </c>
      <c r="AD46" s="102" t="str">
        <f>[42]Julho!$I$33</f>
        <v>SE</v>
      </c>
      <c r="AE46" s="102" t="str">
        <f>[42]Julho!$I$34</f>
        <v>NE</v>
      </c>
      <c r="AF46" s="140" t="str">
        <f>[42]Julho!$I$35</f>
        <v>L</v>
      </c>
      <c r="AG46" s="145" t="str">
        <f>[42]Julho!$I$36</f>
        <v>NE</v>
      </c>
      <c r="AH46" s="12" t="s">
        <v>47</v>
      </c>
      <c r="AJ46" t="s">
        <v>47</v>
      </c>
    </row>
    <row r="47" spans="1:39" x14ac:dyDescent="0.2">
      <c r="A47" s="86" t="s">
        <v>31</v>
      </c>
      <c r="B47" s="102" t="str">
        <f>[43]Julho!$I$5</f>
        <v>NO</v>
      </c>
      <c r="C47" s="102" t="str">
        <f>[43]Julho!$I$6</f>
        <v>NO</v>
      </c>
      <c r="D47" s="102" t="str">
        <f>[43]Julho!$I$7</f>
        <v>NO</v>
      </c>
      <c r="E47" s="102" t="str">
        <f>[43]Julho!$I$8</f>
        <v>NO</v>
      </c>
      <c r="F47" s="102" t="str">
        <f>[43]Julho!$I$9</f>
        <v>S</v>
      </c>
      <c r="G47" s="102" t="str">
        <f>[43]Julho!$I$10</f>
        <v>SE</v>
      </c>
      <c r="H47" s="102" t="str">
        <f>[43]Julho!$I$11</f>
        <v>SE</v>
      </c>
      <c r="I47" s="102" t="str">
        <f>[43]Julho!$I$12</f>
        <v>SE</v>
      </c>
      <c r="J47" s="102" t="str">
        <f>[43]Julho!$I$13</f>
        <v>SE</v>
      </c>
      <c r="K47" s="102" t="str">
        <f>[43]Julho!$I$14</f>
        <v>NO</v>
      </c>
      <c r="L47" s="102" t="str">
        <f>[43]Julho!$I$15</f>
        <v>N</v>
      </c>
      <c r="M47" s="102" t="str">
        <f>[43]Julho!$I$16</f>
        <v>NE</v>
      </c>
      <c r="N47" s="102" t="str">
        <f>[43]Julho!$I$17</f>
        <v>NE</v>
      </c>
      <c r="O47" s="102" t="str">
        <f>[43]Julho!$I$18</f>
        <v>SE</v>
      </c>
      <c r="P47" s="102" t="str">
        <f>[43]Julho!$I$19</f>
        <v>SO</v>
      </c>
      <c r="Q47" s="102" t="str">
        <f>[43]Julho!$I$20</f>
        <v>SE</v>
      </c>
      <c r="R47" s="102" t="str">
        <f>[43]Julho!$I$21</f>
        <v>SE</v>
      </c>
      <c r="S47" s="102" t="str">
        <f>[43]Julho!$I$22</f>
        <v>L</v>
      </c>
      <c r="T47" s="102" t="str">
        <f>[43]Julho!$I$23</f>
        <v>SE</v>
      </c>
      <c r="U47" s="102" t="str">
        <f>[43]Julho!$I$24</f>
        <v>SE</v>
      </c>
      <c r="V47" s="102" t="str">
        <f>[43]Julho!$I$25</f>
        <v>NE</v>
      </c>
      <c r="W47" s="102" t="str">
        <f>[43]Julho!$I$26</f>
        <v>N</v>
      </c>
      <c r="X47" s="102" t="str">
        <f>[43]Julho!$I$27</f>
        <v>N</v>
      </c>
      <c r="Y47" s="102" t="str">
        <f>[43]Julho!$I$28</f>
        <v>SO</v>
      </c>
      <c r="Z47" s="102" t="str">
        <f>[43]Julho!$I$29</f>
        <v>S</v>
      </c>
      <c r="AA47" s="102" t="str">
        <f>[43]Julho!$I$30</f>
        <v>S</v>
      </c>
      <c r="AB47" s="102" t="str">
        <f>[43]Julho!$I$31</f>
        <v>SE</v>
      </c>
      <c r="AC47" s="102" t="str">
        <f>[43]Julho!$I$32</f>
        <v>SE</v>
      </c>
      <c r="AD47" s="102" t="str">
        <f>[43]Julho!$I$33</f>
        <v>NE</v>
      </c>
      <c r="AE47" s="102" t="str">
        <f>[43]Julho!$I$34</f>
        <v>SE</v>
      </c>
      <c r="AF47" s="140" t="str">
        <f>[43]Julho!$I$35</f>
        <v>SE</v>
      </c>
      <c r="AG47" s="145" t="str">
        <f>[43]Julho!$I$36</f>
        <v>SE</v>
      </c>
      <c r="AI47" t="s">
        <v>47</v>
      </c>
      <c r="AK47" t="s">
        <v>47</v>
      </c>
      <c r="AL47" t="s">
        <v>47</v>
      </c>
    </row>
    <row r="48" spans="1:39" x14ac:dyDescent="0.2">
      <c r="A48" s="86" t="s">
        <v>44</v>
      </c>
      <c r="B48" s="102" t="str">
        <f>[44]Julho!$I$5</f>
        <v>L</v>
      </c>
      <c r="C48" s="102" t="str">
        <f>[44]Julho!$I$6</f>
        <v>L</v>
      </c>
      <c r="D48" s="102" t="str">
        <f>[44]Julho!$I$7</f>
        <v>NE</v>
      </c>
      <c r="E48" s="102" t="str">
        <f>[44]Julho!$I$8</f>
        <v>SO</v>
      </c>
      <c r="F48" s="102" t="str">
        <f>[44]Julho!$I$9</f>
        <v>SO</v>
      </c>
      <c r="G48" s="102" t="str">
        <f>[44]Julho!$I$10</f>
        <v>SE</v>
      </c>
      <c r="H48" s="102" t="str">
        <f>[44]Julho!$I$11</f>
        <v>SE</v>
      </c>
      <c r="I48" s="102" t="str">
        <f>[44]Julho!$I$12</f>
        <v>SE</v>
      </c>
      <c r="J48" s="102" t="str">
        <f>[44]Julho!$I$13</f>
        <v>SE</v>
      </c>
      <c r="K48" s="102" t="str">
        <f>[44]Julho!$I$14</f>
        <v>SE</v>
      </c>
      <c r="L48" s="102" t="str">
        <f>[44]Julho!$I$15</f>
        <v>L</v>
      </c>
      <c r="M48" s="102" t="str">
        <f>[44]Julho!$I$16</f>
        <v>L</v>
      </c>
      <c r="N48" s="102" t="str">
        <f>[44]Julho!$I$17</f>
        <v>L</v>
      </c>
      <c r="O48" s="102" t="str">
        <f>[44]Julho!$I$18</f>
        <v>L</v>
      </c>
      <c r="P48" s="102" t="str">
        <f>[44]Julho!$I$19</f>
        <v>L</v>
      </c>
      <c r="Q48" s="102" t="str">
        <f>[44]Julho!$I$20</f>
        <v>SE</v>
      </c>
      <c r="R48" s="102" t="str">
        <f>[44]Julho!$I$21</f>
        <v>SE</v>
      </c>
      <c r="S48" s="102" t="str">
        <f>[44]Julho!$I$22</f>
        <v>SE</v>
      </c>
      <c r="T48" s="102" t="str">
        <f>[44]Julho!$I$23</f>
        <v>L</v>
      </c>
      <c r="U48" s="102" t="str">
        <f>[44]Julho!$I$24</f>
        <v>NE</v>
      </c>
      <c r="V48" s="102" t="str">
        <f>[44]Julho!$I$25</f>
        <v>L</v>
      </c>
      <c r="W48" s="102" t="str">
        <f>[44]Julho!$I$26</f>
        <v>NE</v>
      </c>
      <c r="X48" s="102" t="str">
        <f>[44]Julho!$I$27</f>
        <v>L</v>
      </c>
      <c r="Y48" s="102" t="str">
        <f>[44]Julho!$I$28</f>
        <v>L</v>
      </c>
      <c r="Z48" s="102" t="str">
        <f>[44]Julho!$I$29</f>
        <v>SO</v>
      </c>
      <c r="AA48" s="102" t="str">
        <f>[44]Julho!$I$30</f>
        <v>SO</v>
      </c>
      <c r="AB48" s="102" t="str">
        <f>[44]Julho!$I$31</f>
        <v>SO</v>
      </c>
      <c r="AC48" s="102" t="str">
        <f>[44]Julho!$I$32</f>
        <v>SE</v>
      </c>
      <c r="AD48" s="102" t="str">
        <f>[44]Julho!$I$33</f>
        <v>L</v>
      </c>
      <c r="AE48" s="102" t="str">
        <f>[44]Julho!$I$34</f>
        <v>SE</v>
      </c>
      <c r="AF48" s="140" t="str">
        <f>[44]Julho!$I$35</f>
        <v>SE</v>
      </c>
      <c r="AG48" s="145" t="str">
        <f>[44]Julho!$I$36</f>
        <v>L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87" t="s">
        <v>20</v>
      </c>
      <c r="B49" s="100" t="str">
        <f>[45]Julho!$I$5</f>
        <v>NO</v>
      </c>
      <c r="C49" s="100" t="str">
        <f>[45]Julho!$I$6</f>
        <v>N</v>
      </c>
      <c r="D49" s="100" t="str">
        <f>[45]Julho!$I$7</f>
        <v>N</v>
      </c>
      <c r="E49" s="100" t="str">
        <f>[45]Julho!$I$8</f>
        <v>N</v>
      </c>
      <c r="F49" s="100" t="str">
        <f>[45]Julho!$I$9</f>
        <v>SO</v>
      </c>
      <c r="G49" s="100" t="str">
        <f>[45]Julho!$I$10</f>
        <v>SO</v>
      </c>
      <c r="H49" s="100" t="str">
        <f>[45]Julho!$I$11</f>
        <v>S</v>
      </c>
      <c r="I49" s="100" t="str">
        <f>[45]Julho!$I$12</f>
        <v>S</v>
      </c>
      <c r="J49" s="100" t="str">
        <f>[45]Julho!$I$13</f>
        <v>SO</v>
      </c>
      <c r="K49" s="100" t="str">
        <f>[45]Julho!$I$14</f>
        <v>SO</v>
      </c>
      <c r="L49" s="100" t="str">
        <f>[45]Julho!$I$15</f>
        <v>SO</v>
      </c>
      <c r="M49" s="100" t="str">
        <f>[45]Julho!$I$16</f>
        <v>SO</v>
      </c>
      <c r="N49" s="100" t="str">
        <f>[45]Julho!$I$17</f>
        <v>SO</v>
      </c>
      <c r="O49" s="100" t="str">
        <f>[45]Julho!$I$18</f>
        <v>SO</v>
      </c>
      <c r="P49" s="100" t="str">
        <f>[45]Julho!$I$19</f>
        <v>SO</v>
      </c>
      <c r="Q49" s="100" t="str">
        <f>[45]Julho!$I$20</f>
        <v>SO</v>
      </c>
      <c r="R49" s="100" t="str">
        <f>[45]Julho!$I$21</f>
        <v>SO</v>
      </c>
      <c r="S49" s="100" t="str">
        <f>[45]Julho!$I$22</f>
        <v>SO</v>
      </c>
      <c r="T49" s="100" t="str">
        <f>[45]Julho!$I$23</f>
        <v>SO</v>
      </c>
      <c r="U49" s="100" t="str">
        <f>[45]Julho!$I$24</f>
        <v>SO</v>
      </c>
      <c r="V49" s="100" t="str">
        <f>[45]Julho!$I$25</f>
        <v>SO</v>
      </c>
      <c r="W49" s="100" t="str">
        <f>[45]Julho!$I$26</f>
        <v>SO</v>
      </c>
      <c r="X49" s="100" t="str">
        <f>[45]Julho!$I$27</f>
        <v>SO</v>
      </c>
      <c r="Y49" s="100" t="str">
        <f>[45]Julho!$I$28</f>
        <v>SO</v>
      </c>
      <c r="Z49" s="100" t="str">
        <f>[45]Julho!$I$29</f>
        <v>SO</v>
      </c>
      <c r="AA49" s="100" t="str">
        <f>[45]Julho!$I$30</f>
        <v>SO</v>
      </c>
      <c r="AB49" s="100" t="str">
        <f>[45]Julho!$I$31</f>
        <v>SO</v>
      </c>
      <c r="AC49" s="100" t="str">
        <f>[45]Julho!$I$32</f>
        <v>SO</v>
      </c>
      <c r="AD49" s="100" t="str">
        <f>[45]Julho!$I$33</f>
        <v>SO</v>
      </c>
      <c r="AE49" s="100" t="str">
        <f>[45]Julho!$I$34</f>
        <v>SO</v>
      </c>
      <c r="AF49" s="106" t="str">
        <f>[45]Julho!$I$35</f>
        <v>SO</v>
      </c>
      <c r="AG49" s="145" t="str">
        <f>[45]Julho!$I$36</f>
        <v>SO</v>
      </c>
    </row>
    <row r="50" spans="1:38" s="5" customFormat="1" ht="17.100000000000001" customHeight="1" thickBot="1" x14ac:dyDescent="0.25">
      <c r="A50" s="88" t="s">
        <v>223</v>
      </c>
      <c r="B50" s="89" t="s">
        <v>231</v>
      </c>
      <c r="C50" s="90" t="s">
        <v>232</v>
      </c>
      <c r="D50" s="90" t="s">
        <v>231</v>
      </c>
      <c r="E50" s="90" t="s">
        <v>231</v>
      </c>
      <c r="F50" s="90" t="s">
        <v>229</v>
      </c>
      <c r="G50" s="90" t="s">
        <v>229</v>
      </c>
      <c r="H50" s="90" t="s">
        <v>233</v>
      </c>
      <c r="I50" s="90" t="s">
        <v>234</v>
      </c>
      <c r="J50" s="90" t="s">
        <v>235</v>
      </c>
      <c r="K50" s="90" t="s">
        <v>233</v>
      </c>
      <c r="L50" s="90" t="s">
        <v>235</v>
      </c>
      <c r="M50" s="90" t="s">
        <v>235</v>
      </c>
      <c r="N50" s="90" t="s">
        <v>235</v>
      </c>
      <c r="O50" s="90" t="s">
        <v>235</v>
      </c>
      <c r="P50" s="90" t="s">
        <v>229</v>
      </c>
      <c r="Q50" s="90" t="s">
        <v>238</v>
      </c>
      <c r="R50" s="90" t="s">
        <v>233</v>
      </c>
      <c r="S50" s="90" t="s">
        <v>233</v>
      </c>
      <c r="T50" s="90" t="s">
        <v>234</v>
      </c>
      <c r="U50" s="90" t="s">
        <v>234</v>
      </c>
      <c r="V50" s="90" t="s">
        <v>235</v>
      </c>
      <c r="W50" s="90" t="s">
        <v>232</v>
      </c>
      <c r="X50" s="90" t="s">
        <v>235</v>
      </c>
      <c r="Y50" s="90" t="s">
        <v>229</v>
      </c>
      <c r="Z50" s="90" t="s">
        <v>229</v>
      </c>
      <c r="AA50" s="90" t="s">
        <v>229</v>
      </c>
      <c r="AB50" s="90" t="s">
        <v>229</v>
      </c>
      <c r="AC50" s="90" t="s">
        <v>229</v>
      </c>
      <c r="AD50" s="90" t="s">
        <v>234</v>
      </c>
      <c r="AE50" s="95" t="s">
        <v>229</v>
      </c>
      <c r="AF50" s="95" t="s">
        <v>233</v>
      </c>
      <c r="AG50" s="147"/>
      <c r="AL50" s="5" t="s">
        <v>47</v>
      </c>
    </row>
    <row r="51" spans="1:38" s="8" customFormat="1" ht="13.5" thickBot="1" x14ac:dyDescent="0.25">
      <c r="A51" s="193" t="s">
        <v>222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5"/>
      <c r="AF51" s="94"/>
      <c r="AG51" s="97" t="s">
        <v>239</v>
      </c>
      <c r="AL51" s="8" t="s">
        <v>47</v>
      </c>
    </row>
    <row r="52" spans="1:38" x14ac:dyDescent="0.2">
      <c r="A52" s="42"/>
      <c r="B52" s="43"/>
      <c r="C52" s="43"/>
      <c r="D52" s="43" t="s">
        <v>101</v>
      </c>
      <c r="E52" s="43"/>
      <c r="F52" s="43"/>
      <c r="G52" s="43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50"/>
      <c r="AE52" s="54" t="s">
        <v>47</v>
      </c>
      <c r="AF52" s="54"/>
      <c r="AG52" s="79"/>
    </row>
    <row r="53" spans="1:38" x14ac:dyDescent="0.2">
      <c r="A53" s="42"/>
      <c r="B53" s="44" t="s">
        <v>102</v>
      </c>
      <c r="C53" s="44"/>
      <c r="D53" s="44"/>
      <c r="E53" s="44"/>
      <c r="F53" s="44"/>
      <c r="G53" s="44"/>
      <c r="H53" s="44"/>
      <c r="I53" s="44"/>
      <c r="J53" s="77"/>
      <c r="K53" s="77"/>
      <c r="L53" s="77"/>
      <c r="M53" s="77" t="s">
        <v>45</v>
      </c>
      <c r="N53" s="77"/>
      <c r="O53" s="77"/>
      <c r="P53" s="77"/>
      <c r="Q53" s="77"/>
      <c r="R53" s="77"/>
      <c r="S53" s="77"/>
      <c r="T53" s="159" t="s">
        <v>97</v>
      </c>
      <c r="U53" s="159"/>
      <c r="V53" s="159"/>
      <c r="W53" s="159"/>
      <c r="X53" s="159"/>
      <c r="Y53" s="77"/>
      <c r="Z53" s="77"/>
      <c r="AA53" s="77"/>
      <c r="AB53" s="77"/>
      <c r="AC53" s="77"/>
      <c r="AD53" s="77"/>
      <c r="AE53" s="77"/>
      <c r="AF53" s="93"/>
      <c r="AG53" s="79"/>
      <c r="AL53" t="s">
        <v>47</v>
      </c>
    </row>
    <row r="54" spans="1:38" x14ac:dyDescent="0.2">
      <c r="A54" s="45"/>
      <c r="B54" s="77"/>
      <c r="C54" s="77"/>
      <c r="D54" s="77"/>
      <c r="E54" s="77"/>
      <c r="F54" s="77"/>
      <c r="G54" s="77"/>
      <c r="H54" s="77"/>
      <c r="I54" s="77"/>
      <c r="J54" s="78"/>
      <c r="K54" s="78"/>
      <c r="L54" s="78"/>
      <c r="M54" s="78" t="s">
        <v>46</v>
      </c>
      <c r="N54" s="78"/>
      <c r="O54" s="78"/>
      <c r="P54" s="78"/>
      <c r="Q54" s="77"/>
      <c r="R54" s="77"/>
      <c r="S54" s="77"/>
      <c r="T54" s="160" t="s">
        <v>98</v>
      </c>
      <c r="U54" s="160"/>
      <c r="V54" s="160"/>
      <c r="W54" s="160"/>
      <c r="X54" s="160"/>
      <c r="Y54" s="77"/>
      <c r="Z54" s="77"/>
      <c r="AA54" s="77"/>
      <c r="AB54" s="77"/>
      <c r="AC54" s="77"/>
      <c r="AD54" s="50"/>
      <c r="AE54" s="50"/>
      <c r="AF54" s="50"/>
      <c r="AG54" s="79"/>
    </row>
    <row r="55" spans="1:38" x14ac:dyDescent="0.2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50"/>
      <c r="AE55" s="50"/>
      <c r="AF55" s="50"/>
      <c r="AG55" s="79"/>
    </row>
    <row r="56" spans="1:38" x14ac:dyDescent="0.2">
      <c r="A56" s="45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0"/>
      <c r="AF56" s="50"/>
      <c r="AG56" s="79"/>
    </row>
    <row r="57" spans="1:38" x14ac:dyDescent="0.2">
      <c r="A57" s="45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51"/>
      <c r="AF57" s="51"/>
      <c r="AG57" s="79"/>
    </row>
    <row r="58" spans="1:38" ht="13.5" thickBot="1" x14ac:dyDescent="0.25">
      <c r="A58" s="55"/>
      <c r="B58" s="56"/>
      <c r="C58" s="56"/>
      <c r="D58" s="56"/>
      <c r="E58" s="56"/>
      <c r="F58" s="56"/>
      <c r="G58" s="56" t="s">
        <v>47</v>
      </c>
      <c r="H58" s="56"/>
      <c r="I58" s="56"/>
      <c r="J58" s="56"/>
      <c r="K58" s="56"/>
      <c r="L58" s="56" t="s">
        <v>47</v>
      </c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80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"/>
  <sheetViews>
    <sheetView zoomScale="90" zoomScaleNormal="90" workbookViewId="0">
      <selection activeCell="AK74" sqref="AK7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67" t="s">
        <v>32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61"/>
    </row>
    <row r="2" spans="1:34" s="4" customFormat="1" ht="20.100000000000001" customHeight="1" thickBot="1" x14ac:dyDescent="0.25">
      <c r="A2" s="170" t="s">
        <v>21</v>
      </c>
      <c r="B2" s="164" t="s">
        <v>228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79"/>
      <c r="AG2" s="179"/>
      <c r="AH2" s="166"/>
    </row>
    <row r="3" spans="1:34" s="5" customFormat="1" ht="20.100000000000001" customHeight="1" x14ac:dyDescent="0.2">
      <c r="A3" s="170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84">
        <v>30</v>
      </c>
      <c r="AF3" s="162">
        <v>31</v>
      </c>
      <c r="AG3" s="137" t="s">
        <v>37</v>
      </c>
      <c r="AH3" s="124" t="s">
        <v>36</v>
      </c>
    </row>
    <row r="4" spans="1:34" s="5" customFormat="1" ht="20.100000000000001" customHeight="1" x14ac:dyDescent="0.2">
      <c r="A4" s="17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84"/>
      <c r="AF4" s="163"/>
      <c r="AG4" s="138" t="s">
        <v>35</v>
      </c>
      <c r="AH4" s="126" t="s">
        <v>35</v>
      </c>
    </row>
    <row r="5" spans="1:34" s="5" customFormat="1" x14ac:dyDescent="0.2">
      <c r="A5" s="53" t="s">
        <v>40</v>
      </c>
      <c r="B5" s="98">
        <f>[1]Julho!$J$5</f>
        <v>17.28</v>
      </c>
      <c r="C5" s="98">
        <f>[1]Julho!$J$6</f>
        <v>32.04</v>
      </c>
      <c r="D5" s="98">
        <f>[1]Julho!$J$7</f>
        <v>45</v>
      </c>
      <c r="E5" s="98">
        <f>[1]Julho!$J$8</f>
        <v>31.319999999999997</v>
      </c>
      <c r="F5" s="98">
        <f>[1]Julho!$J$9</f>
        <v>33.119999999999997</v>
      </c>
      <c r="G5" s="98">
        <f>[1]Julho!$J$10</f>
        <v>25.92</v>
      </c>
      <c r="H5" s="98">
        <f>[1]Julho!$J$11</f>
        <v>25.92</v>
      </c>
      <c r="I5" s="98">
        <f>[1]Julho!$J$12</f>
        <v>19.440000000000001</v>
      </c>
      <c r="J5" s="98">
        <f>[1]Julho!$J$13</f>
        <v>18.36</v>
      </c>
      <c r="K5" s="98">
        <f>[1]Julho!$J$14</f>
        <v>25.92</v>
      </c>
      <c r="L5" s="98">
        <f>[1]Julho!$J$15</f>
        <v>20.88</v>
      </c>
      <c r="M5" s="98">
        <f>[1]Julho!$J$16</f>
        <v>14.04</v>
      </c>
      <c r="N5" s="98">
        <f>[1]Julho!$J$17</f>
        <v>18.36</v>
      </c>
      <c r="O5" s="98">
        <f>[1]Julho!$J$18</f>
        <v>17.64</v>
      </c>
      <c r="P5" s="98">
        <f>[1]Julho!$J$19</f>
        <v>39.6</v>
      </c>
      <c r="Q5" s="98">
        <f>[1]Julho!$J$20</f>
        <v>34.92</v>
      </c>
      <c r="R5" s="98">
        <f>[1]Julho!$J$21</f>
        <v>25.56</v>
      </c>
      <c r="S5" s="98">
        <f>[1]Julho!$J$22</f>
        <v>21.96</v>
      </c>
      <c r="T5" s="98">
        <f>[1]Julho!$J$23</f>
        <v>24.48</v>
      </c>
      <c r="U5" s="98">
        <f>[1]Julho!$J$24</f>
        <v>27</v>
      </c>
      <c r="V5" s="98">
        <f>[1]Julho!$J$25</f>
        <v>32.4</v>
      </c>
      <c r="W5" s="98">
        <f>[1]Julho!$J$26</f>
        <v>31.319999999999997</v>
      </c>
      <c r="X5" s="98">
        <f>[1]Julho!$J$27</f>
        <v>32.4</v>
      </c>
      <c r="Y5" s="98">
        <f>[1]Julho!$J$28</f>
        <v>27</v>
      </c>
      <c r="Z5" s="98">
        <f>[1]Julho!$J$29</f>
        <v>19.8</v>
      </c>
      <c r="AA5" s="98">
        <f>[1]Julho!$J$30</f>
        <v>17.64</v>
      </c>
      <c r="AB5" s="98">
        <f>[1]Julho!$J$31</f>
        <v>17.64</v>
      </c>
      <c r="AC5" s="98">
        <f>[1]Julho!$J$32</f>
        <v>23.400000000000002</v>
      </c>
      <c r="AD5" s="98">
        <f>[1]Julho!$J$33</f>
        <v>21.240000000000002</v>
      </c>
      <c r="AE5" s="98">
        <f>[1]Julho!$J$34</f>
        <v>24.840000000000003</v>
      </c>
      <c r="AF5" s="107">
        <f>[1]Julho!$J$35</f>
        <v>27.720000000000002</v>
      </c>
      <c r="AG5" s="133">
        <f t="shared" ref="AG5:AG6" si="1">MAX(B5:AF5)</f>
        <v>45</v>
      </c>
      <c r="AH5" s="96">
        <f t="shared" ref="AH5:AH6" si="2">AVERAGE(B5:AF5)</f>
        <v>25.618064516129035</v>
      </c>
    </row>
    <row r="6" spans="1:34" x14ac:dyDescent="0.2">
      <c r="A6" s="53" t="s">
        <v>0</v>
      </c>
      <c r="B6" s="11">
        <f>[2]Julho!$J$5</f>
        <v>20.52</v>
      </c>
      <c r="C6" s="11">
        <f>[2]Julho!$J$6</f>
        <v>29.52</v>
      </c>
      <c r="D6" s="11">
        <f>[2]Julho!$J$7</f>
        <v>29.16</v>
      </c>
      <c r="E6" s="11">
        <f>[2]Julho!$J$8</f>
        <v>21.6</v>
      </c>
      <c r="F6" s="11">
        <f>[2]Julho!$J$9</f>
        <v>37.440000000000005</v>
      </c>
      <c r="G6" s="11">
        <f>[2]Julho!$J$10</f>
        <v>26.28</v>
      </c>
      <c r="H6" s="11">
        <f>[2]Julho!$J$11</f>
        <v>34.56</v>
      </c>
      <c r="I6" s="11">
        <f>[2]Julho!$J$12</f>
        <v>35.28</v>
      </c>
      <c r="J6" s="11">
        <f>[2]Julho!$J$13</f>
        <v>30.240000000000002</v>
      </c>
      <c r="K6" s="11">
        <f>[2]Julho!$J$14</f>
        <v>23.040000000000003</v>
      </c>
      <c r="L6" s="11">
        <f>[2]Julho!$J$15</f>
        <v>32.76</v>
      </c>
      <c r="M6" s="11">
        <f>[2]Julho!$J$16</f>
        <v>29.52</v>
      </c>
      <c r="N6" s="11">
        <f>[2]Julho!$J$17</f>
        <v>38.519999999999996</v>
      </c>
      <c r="O6" s="11">
        <f>[2]Julho!$J$18</f>
        <v>39.24</v>
      </c>
      <c r="P6" s="11">
        <f>[2]Julho!$J$19</f>
        <v>23.759999999999998</v>
      </c>
      <c r="Q6" s="11">
        <f>[2]Julho!$J$20</f>
        <v>27</v>
      </c>
      <c r="R6" s="11">
        <f>[2]Julho!$J$21</f>
        <v>30.240000000000002</v>
      </c>
      <c r="S6" s="11">
        <f>[2]Julho!$J$22</f>
        <v>34.200000000000003</v>
      </c>
      <c r="T6" s="11">
        <f>[2]Julho!$J$23</f>
        <v>27</v>
      </c>
      <c r="U6" s="11">
        <f>[2]Julho!$J$24</f>
        <v>31.680000000000003</v>
      </c>
      <c r="V6" s="11">
        <f>[2]Julho!$J$25</f>
        <v>41.76</v>
      </c>
      <c r="W6" s="11">
        <f>[2]Julho!$J$26</f>
        <v>55.800000000000004</v>
      </c>
      <c r="X6" s="11">
        <f>[2]Julho!$J$27</f>
        <v>37.080000000000005</v>
      </c>
      <c r="Y6" s="11">
        <f>[2]Julho!$J$28</f>
        <v>23.759999999999998</v>
      </c>
      <c r="Z6" s="11">
        <f>[2]Julho!$J$29</f>
        <v>27.36</v>
      </c>
      <c r="AA6" s="11">
        <f>[2]Julho!$J$30</f>
        <v>23.400000000000002</v>
      </c>
      <c r="AB6" s="11">
        <f>[2]Julho!$J$31</f>
        <v>19.8</v>
      </c>
      <c r="AC6" s="11">
        <f>[2]Julho!$J$32</f>
        <v>30.240000000000002</v>
      </c>
      <c r="AD6" s="11">
        <f>[2]Julho!$J$33</f>
        <v>32.04</v>
      </c>
      <c r="AE6" s="11">
        <f>[2]Julho!$J$34</f>
        <v>24.12</v>
      </c>
      <c r="AF6" s="108">
        <f>[2]Julho!$J$35</f>
        <v>30.6</v>
      </c>
      <c r="AG6" s="133">
        <f t="shared" si="1"/>
        <v>55.800000000000004</v>
      </c>
      <c r="AH6" s="96">
        <f t="shared" si="2"/>
        <v>30.565161290322575</v>
      </c>
    </row>
    <row r="7" spans="1:34" x14ac:dyDescent="0.2">
      <c r="A7" s="53" t="s">
        <v>104</v>
      </c>
      <c r="B7" s="11">
        <f>[3]Julho!$J$5</f>
        <v>25.92</v>
      </c>
      <c r="C7" s="11">
        <f>[3]Julho!$J$6</f>
        <v>24.12</v>
      </c>
      <c r="D7" s="11">
        <f>[3]Julho!$J$7</f>
        <v>39.6</v>
      </c>
      <c r="E7" s="11">
        <f>[3]Julho!$J$8</f>
        <v>27.36</v>
      </c>
      <c r="F7" s="11">
        <f>[3]Julho!$J$9</f>
        <v>46.440000000000005</v>
      </c>
      <c r="G7" s="11">
        <f>[3]Julho!$J$10</f>
        <v>32.04</v>
      </c>
      <c r="H7" s="11">
        <f>[3]Julho!$J$11</f>
        <v>29.16</v>
      </c>
      <c r="I7" s="11">
        <f>[3]Julho!$J$12</f>
        <v>28.44</v>
      </c>
      <c r="J7" s="11">
        <f>[3]Julho!$J$13</f>
        <v>22.68</v>
      </c>
      <c r="K7" s="11">
        <f>[3]Julho!$J$14</f>
        <v>29.16</v>
      </c>
      <c r="L7" s="11">
        <f>[3]Julho!$J$15</f>
        <v>28.08</v>
      </c>
      <c r="M7" s="11">
        <f>[3]Julho!$J$16</f>
        <v>28.44</v>
      </c>
      <c r="N7" s="11">
        <f>[3]Julho!$J$17</f>
        <v>41.76</v>
      </c>
      <c r="O7" s="11">
        <f>[3]Julho!$J$18</f>
        <v>31.680000000000003</v>
      </c>
      <c r="P7" s="11">
        <f>[3]Julho!$J$19</f>
        <v>37.800000000000004</v>
      </c>
      <c r="Q7" s="11">
        <f>[3]Julho!$J$20</f>
        <v>26.64</v>
      </c>
      <c r="R7" s="11">
        <f>[3]Julho!$J$21</f>
        <v>28.08</v>
      </c>
      <c r="S7" s="11">
        <f>[3]Julho!$J$22</f>
        <v>30.6</v>
      </c>
      <c r="T7" s="11">
        <f>[3]Julho!$J$23</f>
        <v>33.480000000000004</v>
      </c>
      <c r="U7" s="11">
        <f>[3]Julho!$J$24</f>
        <v>29.16</v>
      </c>
      <c r="V7" s="11">
        <f>[3]Julho!$J$25</f>
        <v>36.72</v>
      </c>
      <c r="W7" s="11">
        <f>[3]Julho!$J$26</f>
        <v>39.96</v>
      </c>
      <c r="X7" s="11">
        <f>[3]Julho!$J$27</f>
        <v>36.72</v>
      </c>
      <c r="Y7" s="11">
        <f>[3]Julho!$J$28</f>
        <v>39.96</v>
      </c>
      <c r="Z7" s="11">
        <f>[3]Julho!$J$29</f>
        <v>35.28</v>
      </c>
      <c r="AA7" s="11">
        <f>[3]Julho!$J$30</f>
        <v>27</v>
      </c>
      <c r="AB7" s="11">
        <f>[3]Julho!$J$31</f>
        <v>25.92</v>
      </c>
      <c r="AC7" s="11">
        <f>[3]Julho!$J$32</f>
        <v>21.6</v>
      </c>
      <c r="AD7" s="11">
        <f>[3]Julho!$J$33</f>
        <v>32.76</v>
      </c>
      <c r="AE7" s="11">
        <f>[3]Julho!$J$34</f>
        <v>21.240000000000002</v>
      </c>
      <c r="AF7" s="108">
        <f>[3]Julho!$J$35</f>
        <v>28.8</v>
      </c>
      <c r="AG7" s="133">
        <f t="shared" ref="AG7" si="3">MAX(B7:AF7)</f>
        <v>46.440000000000005</v>
      </c>
      <c r="AH7" s="96">
        <f t="shared" ref="AH7" si="4">AVERAGE(B7:AF7)</f>
        <v>31.180645161290322</v>
      </c>
    </row>
    <row r="8" spans="1:34" x14ac:dyDescent="0.2">
      <c r="A8" s="53" t="s">
        <v>1</v>
      </c>
      <c r="B8" s="11">
        <f>[4]Julho!$J$5</f>
        <v>19.440000000000001</v>
      </c>
      <c r="C8" s="11">
        <f>[4]Julho!$J$6</f>
        <v>17.64</v>
      </c>
      <c r="D8" s="11" t="str">
        <f>[4]Julho!$J$7</f>
        <v>*</v>
      </c>
      <c r="E8" s="11" t="str">
        <f>[4]Julho!$J$8</f>
        <v>*</v>
      </c>
      <c r="F8" s="11" t="str">
        <f>[4]Julho!$J$9</f>
        <v>*</v>
      </c>
      <c r="G8" s="11">
        <f>[4]Julho!$J$10</f>
        <v>32.04</v>
      </c>
      <c r="H8" s="11">
        <f>[4]Julho!$J$11</f>
        <v>28.8</v>
      </c>
      <c r="I8" s="11">
        <f>[4]Julho!$J$12</f>
        <v>19.440000000000001</v>
      </c>
      <c r="J8" s="11">
        <f>[4]Julho!$J$13</f>
        <v>18.36</v>
      </c>
      <c r="K8" s="11">
        <f>[4]Julho!$J$14</f>
        <v>12.6</v>
      </c>
      <c r="L8" s="11">
        <f>[4]Julho!$J$15</f>
        <v>29.16</v>
      </c>
      <c r="M8" s="11">
        <f>[4]Julho!$J$16</f>
        <v>28.08</v>
      </c>
      <c r="N8" s="11">
        <f>[4]Julho!$J$17</f>
        <v>27.36</v>
      </c>
      <c r="O8" s="11" t="str">
        <f>[4]Julho!$J$18</f>
        <v>*</v>
      </c>
      <c r="P8" s="11" t="str">
        <f>[4]Julho!$J$19</f>
        <v>*</v>
      </c>
      <c r="Q8" s="11" t="str">
        <f>[4]Julho!$J$20</f>
        <v>*</v>
      </c>
      <c r="R8" s="11" t="str">
        <f>[4]Julho!$J$21</f>
        <v>*</v>
      </c>
      <c r="S8" s="11" t="str">
        <f>[4]Julho!$J$22</f>
        <v>*</v>
      </c>
      <c r="T8" s="11" t="str">
        <f>[4]Julho!$J$23</f>
        <v>*</v>
      </c>
      <c r="U8" s="11" t="str">
        <f>[4]Julho!$J$24</f>
        <v>*</v>
      </c>
      <c r="V8" s="11" t="str">
        <f>[4]Julho!$J$25</f>
        <v>*</v>
      </c>
      <c r="W8" s="11">
        <f>[4]Julho!$J$26</f>
        <v>44.28</v>
      </c>
      <c r="X8" s="11">
        <f>[4]Julho!$J$27</f>
        <v>29.16</v>
      </c>
      <c r="Y8" s="11">
        <f>[4]Julho!$J$28</f>
        <v>26.64</v>
      </c>
      <c r="Z8" s="11">
        <f>[4]Julho!$J$29</f>
        <v>20.52</v>
      </c>
      <c r="AA8" s="11">
        <f>[4]Julho!$J$30</f>
        <v>20.16</v>
      </c>
      <c r="AB8" s="11">
        <f>[4]Julho!$J$31</f>
        <v>18</v>
      </c>
      <c r="AC8" s="11">
        <f>[4]Julho!$J$32</f>
        <v>25.92</v>
      </c>
      <c r="AD8" s="11">
        <f>[4]Julho!$J$33</f>
        <v>47.16</v>
      </c>
      <c r="AE8" s="11">
        <f>[4]Julho!$J$34</f>
        <v>21.6</v>
      </c>
      <c r="AF8" s="108">
        <f>[4]Julho!$J$35</f>
        <v>28.8</v>
      </c>
      <c r="AG8" s="133">
        <f t="shared" ref="AG8:AG9" si="5">MAX(B8:AF8)</f>
        <v>47.16</v>
      </c>
      <c r="AH8" s="96">
        <f t="shared" ref="AH8:AH9" si="6">AVERAGE(B8:AF8)</f>
        <v>25.758000000000003</v>
      </c>
    </row>
    <row r="9" spans="1:34" x14ac:dyDescent="0.2">
      <c r="A9" s="53" t="s">
        <v>167</v>
      </c>
      <c r="B9" s="11">
        <f>[5]Julho!$J$5</f>
        <v>22.68</v>
      </c>
      <c r="C9" s="11">
        <f>[5]Julho!$J$6</f>
        <v>29.52</v>
      </c>
      <c r="D9" s="11">
        <f>[5]Julho!$J$7</f>
        <v>33.840000000000003</v>
      </c>
      <c r="E9" s="11">
        <f>[5]Julho!$J$8</f>
        <v>32.4</v>
      </c>
      <c r="F9" s="11">
        <f>[5]Julho!$J$9</f>
        <v>45.36</v>
      </c>
      <c r="G9" s="11">
        <f>[5]Julho!$J$10</f>
        <v>31.680000000000003</v>
      </c>
      <c r="H9" s="11">
        <f>[5]Julho!$J$11</f>
        <v>38.519999999999996</v>
      </c>
      <c r="I9" s="11">
        <f>[5]Julho!$J$12</f>
        <v>45</v>
      </c>
      <c r="J9" s="11">
        <f>[5]Julho!$J$13</f>
        <v>43.56</v>
      </c>
      <c r="K9" s="11">
        <f>[5]Julho!$J$14</f>
        <v>29.16</v>
      </c>
      <c r="L9" s="11">
        <f>[5]Julho!$J$15</f>
        <v>41.76</v>
      </c>
      <c r="M9" s="11">
        <f>[5]Julho!$J$16</f>
        <v>34.56</v>
      </c>
      <c r="N9" s="11">
        <f>[5]Julho!$J$17</f>
        <v>39.6</v>
      </c>
      <c r="O9" s="11">
        <f>[5]Julho!$J$18</f>
        <v>41.76</v>
      </c>
      <c r="P9" s="11">
        <f>[5]Julho!$J$19</f>
        <v>28.8</v>
      </c>
      <c r="Q9" s="11">
        <f>[5]Julho!$J$20</f>
        <v>33.119999999999997</v>
      </c>
      <c r="R9" s="11">
        <f>[5]Julho!$J$21</f>
        <v>37.080000000000005</v>
      </c>
      <c r="S9" s="11">
        <f>[5]Julho!$J$22</f>
        <v>45.72</v>
      </c>
      <c r="T9" s="11">
        <f>[5]Julho!$J$23</f>
        <v>33.119999999999997</v>
      </c>
      <c r="U9" s="11">
        <f>[5]Julho!$J$24</f>
        <v>36.36</v>
      </c>
      <c r="V9" s="11">
        <f>[5]Julho!$J$25</f>
        <v>52.56</v>
      </c>
      <c r="W9" s="11">
        <f>[5]Julho!$J$26</f>
        <v>63.360000000000007</v>
      </c>
      <c r="X9" s="11">
        <f>[5]Julho!$J$27</f>
        <v>41.76</v>
      </c>
      <c r="Y9" s="11">
        <f>[5]Julho!$J$28</f>
        <v>29.16</v>
      </c>
      <c r="Z9" s="11">
        <f>[5]Julho!$J$29</f>
        <v>36.36</v>
      </c>
      <c r="AA9" s="11">
        <f>[5]Julho!$J$30</f>
        <v>32.4</v>
      </c>
      <c r="AB9" s="11">
        <f>[5]Julho!$J$31</f>
        <v>23.040000000000003</v>
      </c>
      <c r="AC9" s="11">
        <f>[5]Julho!$J$32</f>
        <v>31.319999999999997</v>
      </c>
      <c r="AD9" s="11">
        <f>[5]Julho!$J$33</f>
        <v>35.64</v>
      </c>
      <c r="AE9" s="11">
        <f>[5]Julho!$J$34</f>
        <v>23.759999999999998</v>
      </c>
      <c r="AF9" s="108">
        <f>[5]Julho!$J$35</f>
        <v>30.240000000000002</v>
      </c>
      <c r="AG9" s="133">
        <f t="shared" si="5"/>
        <v>63.360000000000007</v>
      </c>
      <c r="AH9" s="96">
        <f t="shared" si="6"/>
        <v>36.232258064516131</v>
      </c>
    </row>
    <row r="10" spans="1:34" x14ac:dyDescent="0.2">
      <c r="A10" s="53" t="s">
        <v>111</v>
      </c>
      <c r="B10" s="11" t="str">
        <f>[6]Julho!$J$5</f>
        <v>*</v>
      </c>
      <c r="C10" s="11" t="str">
        <f>[6]Julho!$J$6</f>
        <v>*</v>
      </c>
      <c r="D10" s="11" t="str">
        <f>[6]Julho!$J$7</f>
        <v>*</v>
      </c>
      <c r="E10" s="11" t="str">
        <f>[6]Julho!$J$8</f>
        <v>*</v>
      </c>
      <c r="F10" s="11" t="str">
        <f>[6]Julho!$J$9</f>
        <v>*</v>
      </c>
      <c r="G10" s="11" t="str">
        <f>[6]Julho!$J$10</f>
        <v>*</v>
      </c>
      <c r="H10" s="11" t="str">
        <f>[6]Julho!$J$11</f>
        <v>*</v>
      </c>
      <c r="I10" s="11" t="str">
        <f>[6]Julho!$J$12</f>
        <v>*</v>
      </c>
      <c r="J10" s="11" t="str">
        <f>[6]Julho!$J$13</f>
        <v>*</v>
      </c>
      <c r="K10" s="11" t="str">
        <f>[6]Julho!$J$14</f>
        <v>*</v>
      </c>
      <c r="L10" s="11" t="str">
        <f>[6]Julho!$J$15</f>
        <v>*</v>
      </c>
      <c r="M10" s="11" t="str">
        <f>[6]Julho!$J$16</f>
        <v>*</v>
      </c>
      <c r="N10" s="11" t="str">
        <f>[6]Julho!$J$17</f>
        <v>*</v>
      </c>
      <c r="O10" s="11" t="str">
        <f>[6]Julho!$J$18</f>
        <v>*</v>
      </c>
      <c r="P10" s="11" t="str">
        <f>[6]Julho!$J$19</f>
        <v>*</v>
      </c>
      <c r="Q10" s="11" t="str">
        <f>[6]Julho!$J$20</f>
        <v>*</v>
      </c>
      <c r="R10" s="11" t="str">
        <f>[6]Julho!$J$21</f>
        <v>*</v>
      </c>
      <c r="S10" s="11" t="str">
        <f>[6]Julho!$J$22</f>
        <v>*</v>
      </c>
      <c r="T10" s="11" t="str">
        <f>[6]Julho!$J$23</f>
        <v>*</v>
      </c>
      <c r="U10" s="11" t="str">
        <f>[6]Julho!$J$24</f>
        <v>*</v>
      </c>
      <c r="V10" s="11" t="str">
        <f>[6]Julho!$J$25</f>
        <v>*</v>
      </c>
      <c r="W10" s="11" t="str">
        <f>[6]Julho!$J$26</f>
        <v>*</v>
      </c>
      <c r="X10" s="11" t="str">
        <f>[6]Julho!$J$27</f>
        <v>*</v>
      </c>
      <c r="Y10" s="11" t="str">
        <f>[6]Julho!$J$28</f>
        <v>*</v>
      </c>
      <c r="Z10" s="11" t="str">
        <f>[6]Julho!$J$29</f>
        <v>*</v>
      </c>
      <c r="AA10" s="11" t="str">
        <f>[6]Julho!$J$30</f>
        <v>*</v>
      </c>
      <c r="AB10" s="11" t="str">
        <f>[6]Julho!$J$31</f>
        <v>*</v>
      </c>
      <c r="AC10" s="11" t="str">
        <f>[6]Julho!$J$32</f>
        <v>*</v>
      </c>
      <c r="AD10" s="11" t="str">
        <f>[6]Julho!$J$33</f>
        <v>*</v>
      </c>
      <c r="AE10" s="11" t="str">
        <f>[6]Julho!$J$34</f>
        <v>*</v>
      </c>
      <c r="AF10" s="108" t="str">
        <f>[6]Julho!$J$35</f>
        <v>*</v>
      </c>
      <c r="AG10" s="133" t="s">
        <v>224</v>
      </c>
      <c r="AH10" s="92" t="s">
        <v>224</v>
      </c>
    </row>
    <row r="11" spans="1:34" x14ac:dyDescent="0.2">
      <c r="A11" s="53" t="s">
        <v>64</v>
      </c>
      <c r="B11" s="11">
        <f>[7]Julho!$J$5</f>
        <v>27.720000000000002</v>
      </c>
      <c r="C11" s="11">
        <f>[7]Julho!$J$6</f>
        <v>18.720000000000002</v>
      </c>
      <c r="D11" s="11">
        <f>[7]Julho!$J$7</f>
        <v>46.800000000000004</v>
      </c>
      <c r="E11" s="11">
        <f>[7]Julho!$J$8</f>
        <v>32.4</v>
      </c>
      <c r="F11" s="11">
        <f>[7]Julho!$J$9</f>
        <v>42.480000000000004</v>
      </c>
      <c r="G11" s="11">
        <f>[7]Julho!$J$10</f>
        <v>29.52</v>
      </c>
      <c r="H11" s="11">
        <f>[7]Julho!$J$11</f>
        <v>34.200000000000003</v>
      </c>
      <c r="I11" s="11">
        <f>[7]Julho!$J$12</f>
        <v>32.76</v>
      </c>
      <c r="J11" s="11">
        <f>[7]Julho!$J$13</f>
        <v>30.240000000000002</v>
      </c>
      <c r="K11" s="11">
        <f>[7]Julho!$J$14</f>
        <v>25.2</v>
      </c>
      <c r="L11" s="11">
        <f>[7]Julho!$J$15</f>
        <v>30.96</v>
      </c>
      <c r="M11" s="11">
        <f>[7]Julho!$J$16</f>
        <v>47.16</v>
      </c>
      <c r="N11" s="11">
        <f>[7]Julho!$J$17</f>
        <v>31.319999999999997</v>
      </c>
      <c r="O11" s="11">
        <f>[7]Julho!$J$18</f>
        <v>27</v>
      </c>
      <c r="P11" s="11">
        <f>[7]Julho!$J$19</f>
        <v>51.84</v>
      </c>
      <c r="Q11" s="11">
        <f>[7]Julho!$J$20</f>
        <v>28.8</v>
      </c>
      <c r="R11" s="11">
        <f>[7]Julho!$J$21</f>
        <v>44.28</v>
      </c>
      <c r="S11" s="11">
        <f>[7]Julho!$J$22</f>
        <v>37.800000000000004</v>
      </c>
      <c r="T11" s="11">
        <f>[7]Julho!$J$23</f>
        <v>39.24</v>
      </c>
      <c r="U11" s="11">
        <f>[7]Julho!$J$24</f>
        <v>31.319999999999997</v>
      </c>
      <c r="V11" s="11">
        <f>[7]Julho!$J$25</f>
        <v>34.200000000000003</v>
      </c>
      <c r="W11" s="11">
        <f>[7]Julho!$J$26</f>
        <v>30.240000000000002</v>
      </c>
      <c r="X11" s="11">
        <f>[7]Julho!$J$27</f>
        <v>30.6</v>
      </c>
      <c r="Y11" s="11">
        <f>[7]Julho!$J$28</f>
        <v>29.880000000000003</v>
      </c>
      <c r="Z11" s="11">
        <f>[7]Julho!$J$29</f>
        <v>23.040000000000003</v>
      </c>
      <c r="AA11" s="11">
        <f>[7]Julho!$J$30</f>
        <v>24.48</v>
      </c>
      <c r="AB11" s="11">
        <f>[7]Julho!$J$31</f>
        <v>27.720000000000002</v>
      </c>
      <c r="AC11" s="11">
        <f>[7]Julho!$J$32</f>
        <v>26.64</v>
      </c>
      <c r="AD11" s="11">
        <f>[7]Julho!$J$33</f>
        <v>32.4</v>
      </c>
      <c r="AE11" s="11">
        <f>[7]Julho!$J$34</f>
        <v>28.44</v>
      </c>
      <c r="AF11" s="108">
        <f>[7]Julho!$J$35</f>
        <v>26.28</v>
      </c>
      <c r="AG11" s="133">
        <f t="shared" ref="AG11:AG12" si="7">MAX(B11:AF11)</f>
        <v>51.84</v>
      </c>
      <c r="AH11" s="96">
        <f t="shared" ref="AH11:AH12" si="8">AVERAGE(B11:AF11)</f>
        <v>32.376774193548385</v>
      </c>
    </row>
    <row r="12" spans="1:34" x14ac:dyDescent="0.2">
      <c r="A12" s="53" t="s">
        <v>41</v>
      </c>
      <c r="B12" s="11">
        <f>[8]Julho!$J$5</f>
        <v>23.400000000000002</v>
      </c>
      <c r="C12" s="11">
        <f>[8]Julho!$J$6</f>
        <v>28.44</v>
      </c>
      <c r="D12" s="11">
        <f>[8]Julho!$J$7</f>
        <v>34.56</v>
      </c>
      <c r="E12" s="11">
        <f>[8]Julho!$J$8</f>
        <v>35.28</v>
      </c>
      <c r="F12" s="11">
        <f>[8]Julho!$J$9</f>
        <v>43.2</v>
      </c>
      <c r="G12" s="11">
        <f>[8]Julho!$J$10</f>
        <v>24.12</v>
      </c>
      <c r="H12" s="11">
        <f>[8]Julho!$J$11</f>
        <v>18</v>
      </c>
      <c r="I12" s="11">
        <f>[8]Julho!$J$12</f>
        <v>33.840000000000003</v>
      </c>
      <c r="J12" s="11">
        <f>[8]Julho!$J$13</f>
        <v>26.28</v>
      </c>
      <c r="K12" s="11">
        <f>[8]Julho!$J$14</f>
        <v>18.720000000000002</v>
      </c>
      <c r="L12" s="11">
        <f>[8]Julho!$J$15</f>
        <v>29.880000000000003</v>
      </c>
      <c r="M12" s="11">
        <f>[8]Julho!$J$16</f>
        <v>29.880000000000003</v>
      </c>
      <c r="N12" s="11">
        <f>[8]Julho!$J$17</f>
        <v>26.28</v>
      </c>
      <c r="O12" s="11">
        <f>[8]Julho!$J$18</f>
        <v>26.64</v>
      </c>
      <c r="P12" s="11">
        <f>[8]Julho!$J$19</f>
        <v>27</v>
      </c>
      <c r="Q12" s="11">
        <f>[8]Julho!$J$20</f>
        <v>25.2</v>
      </c>
      <c r="R12" s="11">
        <f>[8]Julho!$J$21</f>
        <v>21.6</v>
      </c>
      <c r="S12" s="11">
        <f>[8]Julho!$J$22</f>
        <v>31.680000000000003</v>
      </c>
      <c r="T12" s="11">
        <f>[8]Julho!$J$23</f>
        <v>36</v>
      </c>
      <c r="U12" s="11">
        <f>[8]Julho!$J$24</f>
        <v>24.840000000000003</v>
      </c>
      <c r="V12" s="11">
        <f>[8]Julho!$J$25</f>
        <v>47.88</v>
      </c>
      <c r="W12" s="11">
        <f>[8]Julho!$J$26</f>
        <v>49.680000000000007</v>
      </c>
      <c r="X12" s="11">
        <f>[8]Julho!$J$27</f>
        <v>25.92</v>
      </c>
      <c r="Y12" s="11">
        <f>[8]Julho!$J$28</f>
        <v>32.4</v>
      </c>
      <c r="Z12" s="11">
        <f>[8]Julho!$J$29</f>
        <v>25.92</v>
      </c>
      <c r="AA12" s="11">
        <f>[8]Julho!$J$30</f>
        <v>27.720000000000002</v>
      </c>
      <c r="AB12" s="11">
        <f>[8]Julho!$J$31</f>
        <v>24.48</v>
      </c>
      <c r="AC12" s="11">
        <f>[8]Julho!$J$32</f>
        <v>23.759999999999998</v>
      </c>
      <c r="AD12" s="11">
        <f>[8]Julho!$J$33</f>
        <v>27</v>
      </c>
      <c r="AE12" s="11">
        <f>[8]Julho!$J$34</f>
        <v>18.36</v>
      </c>
      <c r="AF12" s="108">
        <f>[8]Julho!$J$35</f>
        <v>28.8</v>
      </c>
      <c r="AG12" s="133">
        <f t="shared" si="7"/>
        <v>49.680000000000007</v>
      </c>
      <c r="AH12" s="96">
        <f t="shared" si="8"/>
        <v>28.927741935483869</v>
      </c>
    </row>
    <row r="13" spans="1:34" x14ac:dyDescent="0.2">
      <c r="A13" s="53" t="s">
        <v>114</v>
      </c>
      <c r="B13" s="11" t="str">
        <f>[9]Julho!$J$5</f>
        <v>*</v>
      </c>
      <c r="C13" s="11" t="str">
        <f>[9]Julho!$J$6</f>
        <v>*</v>
      </c>
      <c r="D13" s="11" t="str">
        <f>[9]Julho!$J$7</f>
        <v>*</v>
      </c>
      <c r="E13" s="11" t="str">
        <f>[9]Julho!$J$8</f>
        <v>*</v>
      </c>
      <c r="F13" s="11" t="str">
        <f>[9]Julho!$J$9</f>
        <v>*</v>
      </c>
      <c r="G13" s="11" t="str">
        <f>[9]Julho!$J$10</f>
        <v>*</v>
      </c>
      <c r="H13" s="11" t="str">
        <f>[9]Julho!$J$11</f>
        <v>*</v>
      </c>
      <c r="I13" s="11" t="str">
        <f>[9]Julho!$J$12</f>
        <v>*</v>
      </c>
      <c r="J13" s="11" t="str">
        <f>[9]Julho!$J$13</f>
        <v>*</v>
      </c>
      <c r="K13" s="11" t="str">
        <f>[9]Julho!$J$14</f>
        <v>*</v>
      </c>
      <c r="L13" s="11" t="str">
        <f>[9]Julho!$J$15</f>
        <v>*</v>
      </c>
      <c r="M13" s="11" t="str">
        <f>[9]Julho!$J$16</f>
        <v>*</v>
      </c>
      <c r="N13" s="11" t="str">
        <f>[9]Julho!$J$17</f>
        <v>*</v>
      </c>
      <c r="O13" s="11" t="str">
        <f>[9]Julho!$J$18</f>
        <v>*</v>
      </c>
      <c r="P13" s="11" t="str">
        <f>[9]Julho!$J$19</f>
        <v>*</v>
      </c>
      <c r="Q13" s="11" t="str">
        <f>[9]Julho!$J$20</f>
        <v>*</v>
      </c>
      <c r="R13" s="11" t="str">
        <f>[9]Julho!$J$21</f>
        <v>*</v>
      </c>
      <c r="S13" s="11" t="str">
        <f>[9]Julho!$J$22</f>
        <v>*</v>
      </c>
      <c r="T13" s="11" t="str">
        <f>[9]Julho!$J$23</f>
        <v>*</v>
      </c>
      <c r="U13" s="11" t="str">
        <f>[9]Julho!$J$24</f>
        <v>*</v>
      </c>
      <c r="V13" s="11" t="str">
        <f>[9]Julho!$J$25</f>
        <v>*</v>
      </c>
      <c r="W13" s="11" t="str">
        <f>[9]Julho!$J$26</f>
        <v>*</v>
      </c>
      <c r="X13" s="11" t="str">
        <f>[9]Julho!$J$27</f>
        <v>*</v>
      </c>
      <c r="Y13" s="11" t="str">
        <f>[9]Julho!$J$28</f>
        <v>*</v>
      </c>
      <c r="Z13" s="11" t="str">
        <f>[9]Julho!$J$29</f>
        <v>*</v>
      </c>
      <c r="AA13" s="11" t="str">
        <f>[9]Julho!$J$30</f>
        <v>*</v>
      </c>
      <c r="AB13" s="11" t="str">
        <f>[9]Julho!$J$31</f>
        <v>*</v>
      </c>
      <c r="AC13" s="11" t="str">
        <f>[9]Julho!$J$32</f>
        <v>*</v>
      </c>
      <c r="AD13" s="11" t="str">
        <f>[9]Julho!$J$33</f>
        <v>*</v>
      </c>
      <c r="AE13" s="11" t="str">
        <f>[9]Julho!$J$34</f>
        <v>*</v>
      </c>
      <c r="AF13" s="108" t="str">
        <f>[9]Julho!$J$35</f>
        <v>*</v>
      </c>
      <c r="AG13" s="133" t="s">
        <v>224</v>
      </c>
      <c r="AH13" s="92" t="s">
        <v>224</v>
      </c>
    </row>
    <row r="14" spans="1:34" x14ac:dyDescent="0.2">
      <c r="A14" s="53" t="s">
        <v>118</v>
      </c>
      <c r="B14" s="11" t="str">
        <f>[10]Julho!$J$5</f>
        <v>*</v>
      </c>
      <c r="C14" s="11" t="str">
        <f>[10]Julho!$J$6</f>
        <v>*</v>
      </c>
      <c r="D14" s="11" t="str">
        <f>[10]Julho!$J$7</f>
        <v>*</v>
      </c>
      <c r="E14" s="11" t="str">
        <f>[10]Julho!$J$8</f>
        <v>*</v>
      </c>
      <c r="F14" s="11" t="str">
        <f>[10]Julho!$J$9</f>
        <v>*</v>
      </c>
      <c r="G14" s="11" t="str">
        <f>[10]Julho!$J$10</f>
        <v>*</v>
      </c>
      <c r="H14" s="11" t="str">
        <f>[10]Julho!$J$11</f>
        <v>*</v>
      </c>
      <c r="I14" s="11" t="str">
        <f>[10]Julho!$J$12</f>
        <v>*</v>
      </c>
      <c r="J14" s="11" t="str">
        <f>[10]Julho!$J$13</f>
        <v>*</v>
      </c>
      <c r="K14" s="11" t="str">
        <f>[10]Julho!$J$14</f>
        <v>*</v>
      </c>
      <c r="L14" s="11" t="str">
        <f>[10]Julho!$J$15</f>
        <v>*</v>
      </c>
      <c r="M14" s="11" t="str">
        <f>[10]Julho!$J$16</f>
        <v>*</v>
      </c>
      <c r="N14" s="11">
        <f>[10]Julho!$J$17</f>
        <v>21.240000000000002</v>
      </c>
      <c r="O14" s="11">
        <f>[10]Julho!$J$18</f>
        <v>24.840000000000003</v>
      </c>
      <c r="P14" s="11">
        <f>[10]Julho!$J$19</f>
        <v>46.080000000000005</v>
      </c>
      <c r="Q14" s="11">
        <f>[10]Julho!$J$20</f>
        <v>31.680000000000003</v>
      </c>
      <c r="R14" s="11">
        <f>[10]Julho!$J$21</f>
        <v>24.840000000000003</v>
      </c>
      <c r="S14" s="11">
        <f>[10]Julho!$J$22</f>
        <v>28.44</v>
      </c>
      <c r="T14" s="11">
        <f>[10]Julho!$J$23</f>
        <v>29.880000000000003</v>
      </c>
      <c r="U14" s="11">
        <f>[10]Julho!$J$24</f>
        <v>27.720000000000002</v>
      </c>
      <c r="V14" s="11">
        <f>[10]Julho!$J$25</f>
        <v>35.64</v>
      </c>
      <c r="W14" s="11">
        <f>[10]Julho!$J$26</f>
        <v>34.200000000000003</v>
      </c>
      <c r="X14" s="11">
        <f>[10]Julho!$J$27</f>
        <v>32.4</v>
      </c>
      <c r="Y14" s="11">
        <f>[10]Julho!$J$28</f>
        <v>25.56</v>
      </c>
      <c r="Z14" s="11">
        <f>[10]Julho!$J$29</f>
        <v>26.64</v>
      </c>
      <c r="AA14" s="11">
        <f>[10]Julho!$J$30</f>
        <v>29.52</v>
      </c>
      <c r="AB14" s="11">
        <f>[10]Julho!$J$31</f>
        <v>33.480000000000004</v>
      </c>
      <c r="AC14" s="11">
        <f>[10]Julho!$J$32</f>
        <v>27.36</v>
      </c>
      <c r="AD14" s="11">
        <f>[10]Julho!$J$33</f>
        <v>25.56</v>
      </c>
      <c r="AE14" s="11">
        <f>[10]Julho!$J$34</f>
        <v>15.840000000000002</v>
      </c>
      <c r="AF14" s="108" t="str">
        <f>[10]Julho!$J$35</f>
        <v>*</v>
      </c>
      <c r="AG14" s="133">
        <f t="shared" ref="AG14:AG15" si="9">MAX(B14:AF14)</f>
        <v>46.080000000000005</v>
      </c>
      <c r="AH14" s="96">
        <f t="shared" ref="AH14:AH15" si="10">AVERAGE(B14:AF14)</f>
        <v>28.939999999999998</v>
      </c>
    </row>
    <row r="15" spans="1:34" x14ac:dyDescent="0.2">
      <c r="A15" s="53" t="s">
        <v>121</v>
      </c>
      <c r="B15" s="11">
        <f>[11]Julho!$J$5</f>
        <v>28.44</v>
      </c>
      <c r="C15" s="11">
        <f>[11]Julho!$J$6</f>
        <v>29.16</v>
      </c>
      <c r="D15" s="11">
        <f>[11]Julho!$J$7</f>
        <v>33.119999999999997</v>
      </c>
      <c r="E15" s="11">
        <f>[11]Julho!$J$8</f>
        <v>22.32</v>
      </c>
      <c r="F15" s="11">
        <f>[11]Julho!$J$9</f>
        <v>48.6</v>
      </c>
      <c r="G15" s="11">
        <f>[11]Julho!$J$10</f>
        <v>35.28</v>
      </c>
      <c r="H15" s="11">
        <f>[11]Julho!$J$11</f>
        <v>39.24</v>
      </c>
      <c r="I15" s="11">
        <f>[11]Julho!$J$12</f>
        <v>37.800000000000004</v>
      </c>
      <c r="J15" s="11">
        <f>[11]Julho!$J$13</f>
        <v>36</v>
      </c>
      <c r="K15" s="11">
        <f>[11]Julho!$J$14</f>
        <v>33.480000000000004</v>
      </c>
      <c r="L15" s="11">
        <f>[11]Julho!$J$15</f>
        <v>34.56</v>
      </c>
      <c r="M15" s="11">
        <f>[11]Julho!$J$16</f>
        <v>34.56</v>
      </c>
      <c r="N15" s="11">
        <f>[11]Julho!$J$17</f>
        <v>46.800000000000004</v>
      </c>
      <c r="O15" s="11">
        <f>[11]Julho!$J$18</f>
        <v>38.880000000000003</v>
      </c>
      <c r="P15" s="11">
        <f>[11]Julho!$J$19</f>
        <v>29.880000000000003</v>
      </c>
      <c r="Q15" s="11">
        <f>[11]Julho!$J$20</f>
        <v>29.880000000000003</v>
      </c>
      <c r="R15" s="11">
        <f>[11]Julho!$J$21</f>
        <v>30.6</v>
      </c>
      <c r="S15" s="11">
        <f>[11]Julho!$J$22</f>
        <v>36.36</v>
      </c>
      <c r="T15" s="11">
        <f>[11]Julho!$J$23</f>
        <v>37.440000000000005</v>
      </c>
      <c r="U15" s="11">
        <f>[11]Julho!$J$24</f>
        <v>39.24</v>
      </c>
      <c r="V15" s="11">
        <f>[11]Julho!$J$25</f>
        <v>50.04</v>
      </c>
      <c r="W15" s="11">
        <f>[11]Julho!$J$26</f>
        <v>57.6</v>
      </c>
      <c r="X15" s="11">
        <f>[11]Julho!$J$27</f>
        <v>57.6</v>
      </c>
      <c r="Y15" s="11">
        <f>[11]Julho!$J$28</f>
        <v>38.519999999999996</v>
      </c>
      <c r="Z15" s="11">
        <f>[11]Julho!$J$29</f>
        <v>29.52</v>
      </c>
      <c r="AA15" s="11">
        <f>[11]Julho!$J$30</f>
        <v>25.2</v>
      </c>
      <c r="AB15" s="11">
        <f>[11]Julho!$J$31</f>
        <v>26.64</v>
      </c>
      <c r="AC15" s="11">
        <f>[11]Julho!$J$32</f>
        <v>30.240000000000002</v>
      </c>
      <c r="AD15" s="11">
        <f>[11]Julho!$J$33</f>
        <v>32.76</v>
      </c>
      <c r="AE15" s="11">
        <f>[11]Julho!$J$34</f>
        <v>20.16</v>
      </c>
      <c r="AF15" s="108">
        <f>[11]Julho!$J$35</f>
        <v>31.680000000000003</v>
      </c>
      <c r="AG15" s="133">
        <f t="shared" si="9"/>
        <v>57.6</v>
      </c>
      <c r="AH15" s="96">
        <f t="shared" si="10"/>
        <v>35.535483870967752</v>
      </c>
    </row>
    <row r="16" spans="1:34" x14ac:dyDescent="0.2">
      <c r="A16" s="53" t="s">
        <v>168</v>
      </c>
      <c r="B16" s="11" t="str">
        <f>[12]Julho!$J$5</f>
        <v>*</v>
      </c>
      <c r="C16" s="11" t="str">
        <f>[12]Julho!$J$6</f>
        <v>*</v>
      </c>
      <c r="D16" s="11" t="str">
        <f>[12]Julho!$J$7</f>
        <v>*</v>
      </c>
      <c r="E16" s="11" t="str">
        <f>[12]Julho!$J$8</f>
        <v>*</v>
      </c>
      <c r="F16" s="11" t="str">
        <f>[12]Julho!$J$9</f>
        <v>*</v>
      </c>
      <c r="G16" s="11" t="str">
        <f>[12]Julho!$J$10</f>
        <v>*</v>
      </c>
      <c r="H16" s="11" t="str">
        <f>[12]Julho!$J$11</f>
        <v>*</v>
      </c>
      <c r="I16" s="11" t="str">
        <f>[12]Julho!$J$12</f>
        <v>*</v>
      </c>
      <c r="J16" s="11" t="str">
        <f>[12]Julho!$J$13</f>
        <v>*</v>
      </c>
      <c r="K16" s="11" t="str">
        <f>[12]Julho!$J$14</f>
        <v>*</v>
      </c>
      <c r="L16" s="11" t="str">
        <f>[12]Julho!$J$15</f>
        <v>*</v>
      </c>
      <c r="M16" s="11" t="str">
        <f>[12]Julho!$J$16</f>
        <v>*</v>
      </c>
      <c r="N16" s="11" t="str">
        <f>[12]Julho!$J$17</f>
        <v>*</v>
      </c>
      <c r="O16" s="11" t="str">
        <f>[12]Julho!$J$18</f>
        <v>*</v>
      </c>
      <c r="P16" s="11" t="str">
        <f>[12]Julho!$J$19</f>
        <v>*</v>
      </c>
      <c r="Q16" s="11" t="str">
        <f>[12]Julho!$J$20</f>
        <v>*</v>
      </c>
      <c r="R16" s="11" t="str">
        <f>[12]Julho!$J$21</f>
        <v>*</v>
      </c>
      <c r="S16" s="11" t="str">
        <f>[12]Julho!$J$22</f>
        <v>*</v>
      </c>
      <c r="T16" s="11" t="str">
        <f>[12]Julho!$J$23</f>
        <v>*</v>
      </c>
      <c r="U16" s="11" t="str">
        <f>[12]Julho!$J$24</f>
        <v>*</v>
      </c>
      <c r="V16" s="11" t="str">
        <f>[12]Julho!$J$25</f>
        <v>*</v>
      </c>
      <c r="W16" s="11" t="str">
        <f>[12]Julho!$J$26</f>
        <v>*</v>
      </c>
      <c r="X16" s="11" t="str">
        <f>[12]Julho!$J$27</f>
        <v>*</v>
      </c>
      <c r="Y16" s="11" t="str">
        <f>[12]Julho!$J$28</f>
        <v>*</v>
      </c>
      <c r="Z16" s="11" t="str">
        <f>[12]Julho!$J$29</f>
        <v>*</v>
      </c>
      <c r="AA16" s="11" t="str">
        <f>[12]Julho!$J$30</f>
        <v>*</v>
      </c>
      <c r="AB16" s="11" t="str">
        <f>[12]Julho!$J$31</f>
        <v>*</v>
      </c>
      <c r="AC16" s="11" t="str">
        <f>[12]Julho!$J$32</f>
        <v>*</v>
      </c>
      <c r="AD16" s="11" t="str">
        <f>[12]Julho!$J$33</f>
        <v>*</v>
      </c>
      <c r="AE16" s="11" t="str">
        <f>[12]Julho!$J$34</f>
        <v>*</v>
      </c>
      <c r="AF16" s="108" t="str">
        <f>[12]Julho!$J$35</f>
        <v>*</v>
      </c>
      <c r="AG16" s="133" t="s">
        <v>224</v>
      </c>
      <c r="AH16" s="92" t="s">
        <v>224</v>
      </c>
    </row>
    <row r="17" spans="1:38" x14ac:dyDescent="0.2">
      <c r="A17" s="53" t="s">
        <v>2</v>
      </c>
      <c r="B17" s="11">
        <f>[13]Julho!$J$5</f>
        <v>30.240000000000002</v>
      </c>
      <c r="C17" s="11">
        <f>[13]Julho!$J$6</f>
        <v>39.6</v>
      </c>
      <c r="D17" s="11">
        <f>[13]Julho!$J$7</f>
        <v>48.96</v>
      </c>
      <c r="E17" s="11">
        <f>[13]Julho!$J$8</f>
        <v>39.6</v>
      </c>
      <c r="F17" s="11">
        <f>[13]Julho!$J$9</f>
        <v>39.6</v>
      </c>
      <c r="G17" s="11">
        <f>[13]Julho!$J$10</f>
        <v>45.36</v>
      </c>
      <c r="H17" s="11">
        <f>[13]Julho!$J$11</f>
        <v>38.880000000000003</v>
      </c>
      <c r="I17" s="11">
        <f>[13]Julho!$J$12</f>
        <v>38.880000000000003</v>
      </c>
      <c r="J17" s="11">
        <f>[13]Julho!$J$13</f>
        <v>38.519999999999996</v>
      </c>
      <c r="K17" s="11">
        <f>[13]Julho!$J$14</f>
        <v>32.04</v>
      </c>
      <c r="L17" s="11">
        <f>[13]Julho!$J$15</f>
        <v>31.680000000000003</v>
      </c>
      <c r="M17" s="11">
        <f>[13]Julho!$J$16</f>
        <v>35.28</v>
      </c>
      <c r="N17" s="11">
        <f>[13]Julho!$J$17</f>
        <v>33.840000000000003</v>
      </c>
      <c r="O17" s="11">
        <f>[13]Julho!$J$18</f>
        <v>32.4</v>
      </c>
      <c r="P17" s="11">
        <f>[13]Julho!$J$19</f>
        <v>33.840000000000003</v>
      </c>
      <c r="Q17" s="11">
        <f>[13]Julho!$J$20</f>
        <v>35.64</v>
      </c>
      <c r="R17" s="11">
        <f>[13]Julho!$J$21</f>
        <v>43.56</v>
      </c>
      <c r="S17" s="11">
        <f>[13]Julho!$J$22</f>
        <v>42.480000000000004</v>
      </c>
      <c r="T17" s="11">
        <f>[13]Julho!$J$23</f>
        <v>41.04</v>
      </c>
      <c r="U17" s="11">
        <f>[13]Julho!$J$24</f>
        <v>39.6</v>
      </c>
      <c r="V17" s="11">
        <f>[13]Julho!$J$25</f>
        <v>42.480000000000004</v>
      </c>
      <c r="W17" s="11">
        <f>[13]Julho!$J$26</f>
        <v>42.12</v>
      </c>
      <c r="X17" s="11">
        <f>[13]Julho!$J$27</f>
        <v>32.4</v>
      </c>
      <c r="Y17" s="11">
        <f>[13]Julho!$J$28</f>
        <v>32.04</v>
      </c>
      <c r="Z17" s="11">
        <f>[13]Julho!$J$29</f>
        <v>22.68</v>
      </c>
      <c r="AA17" s="11">
        <f>[13]Julho!$J$30</f>
        <v>23.040000000000003</v>
      </c>
      <c r="AB17" s="11">
        <f>[13]Julho!$J$31</f>
        <v>33.119999999999997</v>
      </c>
      <c r="AC17" s="11">
        <f>[13]Julho!$J$32</f>
        <v>37.080000000000005</v>
      </c>
      <c r="AD17" s="11">
        <f>[13]Julho!$J$33</f>
        <v>31.680000000000003</v>
      </c>
      <c r="AE17" s="11">
        <f>[13]Julho!$J$34</f>
        <v>29.16</v>
      </c>
      <c r="AF17" s="108">
        <f>[13]Julho!$J$35</f>
        <v>38.159999999999997</v>
      </c>
      <c r="AG17" s="133">
        <f t="shared" ref="AG17:AG23" si="11">MAX(B17:AF17)</f>
        <v>48.96</v>
      </c>
      <c r="AH17" s="96">
        <f t="shared" ref="AH17:AH23" si="12">AVERAGE(B17:AF17)</f>
        <v>36.290322580645167</v>
      </c>
      <c r="AJ17" s="12" t="s">
        <v>47</v>
      </c>
      <c r="AK17" t="s">
        <v>47</v>
      </c>
    </row>
    <row r="18" spans="1:38" x14ac:dyDescent="0.2">
      <c r="A18" s="53" t="s">
        <v>3</v>
      </c>
      <c r="B18" s="11">
        <f>[14]Julho!$J$5</f>
        <v>20.52</v>
      </c>
      <c r="C18" s="11">
        <f>[14]Julho!$J$6</f>
        <v>33.119999999999997</v>
      </c>
      <c r="D18" s="11">
        <f>[14]Julho!$J$7</f>
        <v>41.4</v>
      </c>
      <c r="E18" s="11">
        <f>[14]Julho!$J$8</f>
        <v>15.120000000000001</v>
      </c>
      <c r="F18" s="11">
        <f>[14]Julho!$J$9</f>
        <v>33.480000000000004</v>
      </c>
      <c r="G18" s="11">
        <f>[14]Julho!$J$10</f>
        <v>25.92</v>
      </c>
      <c r="H18" s="11">
        <f>[14]Julho!$J$11</f>
        <v>30.96</v>
      </c>
      <c r="I18" s="11">
        <f>[14]Julho!$J$12</f>
        <v>21.96</v>
      </c>
      <c r="J18" s="11">
        <f>[14]Julho!$J$13</f>
        <v>24.840000000000003</v>
      </c>
      <c r="K18" s="11">
        <f>[14]Julho!$J$14</f>
        <v>24.48</v>
      </c>
      <c r="L18" s="11">
        <f>[14]Julho!$J$15</f>
        <v>24.12</v>
      </c>
      <c r="M18" s="11">
        <f>[14]Julho!$J$16</f>
        <v>23.040000000000003</v>
      </c>
      <c r="N18" s="11">
        <f>[14]Julho!$J$17</f>
        <v>19.8</v>
      </c>
      <c r="O18" s="11">
        <f>[14]Julho!$J$18</f>
        <v>21.6</v>
      </c>
      <c r="P18" s="11">
        <f>[14]Julho!$J$19</f>
        <v>26.64</v>
      </c>
      <c r="Q18" s="11">
        <f>[14]Julho!$J$20</f>
        <v>28.44</v>
      </c>
      <c r="R18" s="11">
        <f>[14]Julho!$J$21</f>
        <v>29.52</v>
      </c>
      <c r="S18" s="11">
        <f>[14]Julho!$J$22</f>
        <v>22.32</v>
      </c>
      <c r="T18" s="11">
        <f>[14]Julho!$J$23</f>
        <v>28.08</v>
      </c>
      <c r="U18" s="11">
        <f>[14]Julho!$J$24</f>
        <v>25.2</v>
      </c>
      <c r="V18" s="11">
        <f>[14]Julho!$J$25</f>
        <v>38.880000000000003</v>
      </c>
      <c r="W18" s="11">
        <f>[14]Julho!$J$26</f>
        <v>32.04</v>
      </c>
      <c r="X18" s="11">
        <f>[14]Julho!$J$27</f>
        <v>27.36</v>
      </c>
      <c r="Y18" s="11">
        <f>[14]Julho!$J$28</f>
        <v>26.64</v>
      </c>
      <c r="Z18" s="11">
        <f>[14]Julho!$J$29</f>
        <v>24.840000000000003</v>
      </c>
      <c r="AA18" s="11">
        <f>[14]Julho!$J$30</f>
        <v>28.44</v>
      </c>
      <c r="AB18" s="11">
        <f>[14]Julho!$J$31</f>
        <v>24.12</v>
      </c>
      <c r="AC18" s="11">
        <f>[14]Julho!$J$32</f>
        <v>34.92</v>
      </c>
      <c r="AD18" s="11">
        <f>[14]Julho!$J$33</f>
        <v>29.880000000000003</v>
      </c>
      <c r="AE18" s="11">
        <f>[14]Julho!$J$34</f>
        <v>29.16</v>
      </c>
      <c r="AF18" s="108">
        <f>[14]Julho!$J$35</f>
        <v>30.6</v>
      </c>
      <c r="AG18" s="133">
        <f>MAX(B18:AF18)</f>
        <v>41.4</v>
      </c>
      <c r="AH18" s="96">
        <f>AVERAGE(B18:AF18)</f>
        <v>27.33677419354839</v>
      </c>
      <c r="AI18" s="12" t="s">
        <v>47</v>
      </c>
      <c r="AJ18" s="12" t="s">
        <v>47</v>
      </c>
    </row>
    <row r="19" spans="1:38" x14ac:dyDescent="0.2">
      <c r="A19" s="53" t="s">
        <v>4</v>
      </c>
      <c r="B19" s="11">
        <f>[15]Julho!$J$5</f>
        <v>22.32</v>
      </c>
      <c r="C19" s="11">
        <f>[15]Julho!$J$6</f>
        <v>39.6</v>
      </c>
      <c r="D19" s="11">
        <f>[15]Julho!$J$7</f>
        <v>44.28</v>
      </c>
      <c r="E19" s="11">
        <f>[15]Julho!$J$8</f>
        <v>42.12</v>
      </c>
      <c r="F19" s="11">
        <f>[15]Julho!$J$9</f>
        <v>35.64</v>
      </c>
      <c r="G19" s="11">
        <f>[15]Julho!$J$10</f>
        <v>33.480000000000004</v>
      </c>
      <c r="H19" s="11">
        <f>[15]Julho!$J$11</f>
        <v>36.36</v>
      </c>
      <c r="I19" s="11">
        <f>[15]Julho!$J$12</f>
        <v>30.6</v>
      </c>
      <c r="J19" s="11">
        <f>[15]Julho!$J$13</f>
        <v>33.840000000000003</v>
      </c>
      <c r="K19" s="11">
        <f>[15]Julho!$J$14</f>
        <v>25.56</v>
      </c>
      <c r="L19" s="11">
        <f>[15]Julho!$J$15</f>
        <v>26.28</v>
      </c>
      <c r="M19" s="11">
        <f>[15]Julho!$J$16</f>
        <v>34.56</v>
      </c>
      <c r="N19" s="11">
        <f>[15]Julho!$J$17</f>
        <v>25.2</v>
      </c>
      <c r="O19" s="11">
        <f>[15]Julho!$J$18</f>
        <v>33.119999999999997</v>
      </c>
      <c r="P19" s="11">
        <f>[15]Julho!$J$19</f>
        <v>38.880000000000003</v>
      </c>
      <c r="Q19" s="11">
        <f>[15]Julho!$J$20</f>
        <v>32.4</v>
      </c>
      <c r="R19" s="11">
        <f>[15]Julho!$J$21</f>
        <v>33.840000000000003</v>
      </c>
      <c r="S19" s="11">
        <f>[15]Julho!$J$22</f>
        <v>31.319999999999997</v>
      </c>
      <c r="T19" s="11">
        <f>[15]Julho!$J$23</f>
        <v>33.119999999999997</v>
      </c>
      <c r="U19" s="11">
        <f>[15]Julho!$J$24</f>
        <v>28.44</v>
      </c>
      <c r="V19" s="11">
        <f>[15]Julho!$J$25</f>
        <v>47.519999999999996</v>
      </c>
      <c r="W19" s="11">
        <f>[15]Julho!$J$26</f>
        <v>41.76</v>
      </c>
      <c r="X19" s="11">
        <f>[15]Julho!$J$27</f>
        <v>29.16</v>
      </c>
      <c r="Y19" s="11">
        <f>[15]Julho!$J$28</f>
        <v>30.96</v>
      </c>
      <c r="Z19" s="11">
        <f>[15]Julho!$J$29</f>
        <v>31.319999999999997</v>
      </c>
      <c r="AA19" s="11">
        <f>[15]Julho!$J$30</f>
        <v>28.08</v>
      </c>
      <c r="AB19" s="11">
        <f>[15]Julho!$J$31</f>
        <v>29.16</v>
      </c>
      <c r="AC19" s="11">
        <f>[15]Julho!$J$32</f>
        <v>42.12</v>
      </c>
      <c r="AD19" s="11">
        <f>[15]Julho!$J$33</f>
        <v>32.76</v>
      </c>
      <c r="AE19" s="11">
        <f>[15]Julho!$J$34</f>
        <v>38.159999999999997</v>
      </c>
      <c r="AF19" s="108">
        <f>[15]Julho!$J$35</f>
        <v>38.880000000000003</v>
      </c>
      <c r="AG19" s="133">
        <f t="shared" si="11"/>
        <v>47.519999999999996</v>
      </c>
      <c r="AH19" s="96">
        <f t="shared" si="12"/>
        <v>33.89806451612904</v>
      </c>
    </row>
    <row r="20" spans="1:38" x14ac:dyDescent="0.2">
      <c r="A20" s="53" t="s">
        <v>5</v>
      </c>
      <c r="B20" s="11">
        <f>[16]Julho!$J$5</f>
        <v>41.04</v>
      </c>
      <c r="C20" s="11">
        <f>[16]Julho!$J$6</f>
        <v>26.28</v>
      </c>
      <c r="D20" s="11">
        <f>[16]Julho!$J$7</f>
        <v>46.440000000000005</v>
      </c>
      <c r="E20" s="11">
        <f>[16]Julho!$J$8</f>
        <v>33.480000000000004</v>
      </c>
      <c r="F20" s="11">
        <f>[16]Julho!$J$9</f>
        <v>43.56</v>
      </c>
      <c r="G20" s="11">
        <f>[16]Julho!$J$10</f>
        <v>40.32</v>
      </c>
      <c r="H20" s="11">
        <f>[16]Julho!$J$11</f>
        <v>24.12</v>
      </c>
      <c r="I20" s="11">
        <f>[16]Julho!$J$12</f>
        <v>27.720000000000002</v>
      </c>
      <c r="J20" s="11">
        <f>[16]Julho!$J$13</f>
        <v>28.08</v>
      </c>
      <c r="K20" s="11">
        <f>[16]Julho!$J$14</f>
        <v>22.32</v>
      </c>
      <c r="L20" s="11">
        <f>[16]Julho!$J$15</f>
        <v>29.16</v>
      </c>
      <c r="M20" s="11">
        <f>[16]Julho!$J$16</f>
        <v>20.88</v>
      </c>
      <c r="N20" s="11">
        <f>[16]Julho!$J$17</f>
        <v>16.920000000000002</v>
      </c>
      <c r="O20" s="11">
        <f>[16]Julho!$J$18</f>
        <v>14.04</v>
      </c>
      <c r="P20" s="11">
        <f>[16]Julho!$J$19</f>
        <v>47.16</v>
      </c>
      <c r="Q20" s="11">
        <f>[16]Julho!$J$20</f>
        <v>52.2</v>
      </c>
      <c r="R20" s="11">
        <f>[16]Julho!$J$21</f>
        <v>23.759999999999998</v>
      </c>
      <c r="S20" s="11">
        <f>[16]Julho!$J$22</f>
        <v>38.880000000000003</v>
      </c>
      <c r="T20" s="11">
        <f>[16]Julho!$J$23</f>
        <v>28.8</v>
      </c>
      <c r="U20" s="11">
        <f>[16]Julho!$J$24</f>
        <v>35.64</v>
      </c>
      <c r="V20" s="11">
        <f>[16]Julho!$J$25</f>
        <v>36.72</v>
      </c>
      <c r="W20" s="11">
        <f>[16]Julho!$J$26</f>
        <v>25.56</v>
      </c>
      <c r="X20" s="11">
        <f>[16]Julho!$J$27</f>
        <v>21.6</v>
      </c>
      <c r="Y20" s="11">
        <f>[16]Julho!$J$28</f>
        <v>64.8</v>
      </c>
      <c r="Z20" s="11">
        <f>[16]Julho!$J$29</f>
        <v>46.080000000000005</v>
      </c>
      <c r="AA20" s="11">
        <f>[16]Julho!$J$30</f>
        <v>40.680000000000007</v>
      </c>
      <c r="AB20" s="11">
        <f>[16]Julho!$J$31</f>
        <v>29.16</v>
      </c>
      <c r="AC20" s="11">
        <f>[16]Julho!$J$32</f>
        <v>29.52</v>
      </c>
      <c r="AD20" s="11">
        <f>[16]Julho!$J$33</f>
        <v>21.6</v>
      </c>
      <c r="AE20" s="11">
        <f>[16]Julho!$J$34</f>
        <v>22.32</v>
      </c>
      <c r="AF20" s="108">
        <f>[16]Julho!$J$35</f>
        <v>20.52</v>
      </c>
      <c r="AG20" s="133">
        <f t="shared" si="11"/>
        <v>64.8</v>
      </c>
      <c r="AH20" s="96">
        <f t="shared" si="12"/>
        <v>32.237419354838707</v>
      </c>
      <c r="AI20" s="12" t="s">
        <v>47</v>
      </c>
      <c r="AL20" s="12" t="s">
        <v>47</v>
      </c>
    </row>
    <row r="21" spans="1:38" x14ac:dyDescent="0.2">
      <c r="A21" s="53" t="s">
        <v>43</v>
      </c>
      <c r="B21" s="11">
        <f>[17]Julho!$J$5</f>
        <v>21.96</v>
      </c>
      <c r="C21" s="11">
        <f>[17]Julho!$J$6</f>
        <v>39.6</v>
      </c>
      <c r="D21" s="11">
        <f>[17]Julho!$J$7</f>
        <v>51.84</v>
      </c>
      <c r="E21" s="11">
        <f>[17]Julho!$J$8</f>
        <v>47.16</v>
      </c>
      <c r="F21" s="11">
        <f>[17]Julho!$J$9</f>
        <v>27</v>
      </c>
      <c r="G21" s="11">
        <f>[17]Julho!$J$10</f>
        <v>33.480000000000004</v>
      </c>
      <c r="H21" s="11">
        <f>[17]Julho!$J$11</f>
        <v>37.800000000000004</v>
      </c>
      <c r="I21" s="11">
        <f>[17]Julho!$J$12</f>
        <v>33.840000000000003</v>
      </c>
      <c r="J21" s="11">
        <f>[17]Julho!$J$13</f>
        <v>36</v>
      </c>
      <c r="K21" s="11">
        <f>[17]Julho!$J$14</f>
        <v>26.28</v>
      </c>
      <c r="L21" s="11">
        <f>[17]Julho!$J$15</f>
        <v>31.680000000000003</v>
      </c>
      <c r="M21" s="11">
        <f>[17]Julho!$J$16</f>
        <v>34.200000000000003</v>
      </c>
      <c r="N21" s="11">
        <f>[17]Julho!$J$17</f>
        <v>30.6</v>
      </c>
      <c r="O21" s="11">
        <f>[17]Julho!$J$18</f>
        <v>30.6</v>
      </c>
      <c r="P21" s="11">
        <f>[17]Julho!$J$19</f>
        <v>37.800000000000004</v>
      </c>
      <c r="Q21" s="11">
        <f>[17]Julho!$J$20</f>
        <v>31.319999999999997</v>
      </c>
      <c r="R21" s="11">
        <f>[17]Julho!$J$21</f>
        <v>29.880000000000003</v>
      </c>
      <c r="S21" s="11">
        <f>[17]Julho!$J$22</f>
        <v>37.800000000000004</v>
      </c>
      <c r="T21" s="11">
        <f>[17]Julho!$J$23</f>
        <v>34.92</v>
      </c>
      <c r="U21" s="11">
        <f>[17]Julho!$J$24</f>
        <v>31.319999999999997</v>
      </c>
      <c r="V21" s="11">
        <f>[17]Julho!$J$25</f>
        <v>51.480000000000004</v>
      </c>
      <c r="W21" s="11">
        <f>[17]Julho!$J$26</f>
        <v>39.6</v>
      </c>
      <c r="X21" s="11">
        <f>[17]Julho!$J$27</f>
        <v>33.480000000000004</v>
      </c>
      <c r="Y21" s="11">
        <f>[17]Julho!$J$28</f>
        <v>44.28</v>
      </c>
      <c r="Z21" s="11">
        <f>[17]Julho!$J$29</f>
        <v>33.840000000000003</v>
      </c>
      <c r="AA21" s="11">
        <f>[17]Julho!$J$30</f>
        <v>21.96</v>
      </c>
      <c r="AB21" s="11">
        <f>[17]Julho!$J$31</f>
        <v>29.880000000000003</v>
      </c>
      <c r="AC21" s="11">
        <f>[17]Julho!$J$32</f>
        <v>38.159999999999997</v>
      </c>
      <c r="AD21" s="11">
        <f>[17]Julho!$J$33</f>
        <v>34.200000000000003</v>
      </c>
      <c r="AE21" s="11">
        <f>[17]Julho!$J$34</f>
        <v>33.840000000000003</v>
      </c>
      <c r="AF21" s="108">
        <f>[17]Julho!$J$35</f>
        <v>29.52</v>
      </c>
      <c r="AG21" s="133">
        <f>MAX(B21:AF21)</f>
        <v>51.84</v>
      </c>
      <c r="AH21" s="96">
        <f>AVERAGE(B21:AF21)</f>
        <v>34.687741935483878</v>
      </c>
    </row>
    <row r="22" spans="1:38" x14ac:dyDescent="0.2">
      <c r="A22" s="53" t="s">
        <v>6</v>
      </c>
      <c r="B22" s="11">
        <f>[18]Julho!$J$5</f>
        <v>19.079999999999998</v>
      </c>
      <c r="C22" s="11">
        <f>[18]Julho!$J$6</f>
        <v>33.840000000000003</v>
      </c>
      <c r="D22" s="11">
        <f>[18]Julho!$J$7</f>
        <v>37.800000000000004</v>
      </c>
      <c r="E22" s="11">
        <f>[18]Julho!$J$8</f>
        <v>27.36</v>
      </c>
      <c r="F22" s="11">
        <f>[18]Julho!$J$9</f>
        <v>25.56</v>
      </c>
      <c r="G22" s="11">
        <f>[18]Julho!$J$10</f>
        <v>43.92</v>
      </c>
      <c r="H22" s="11">
        <f>[18]Julho!$J$11</f>
        <v>32.04</v>
      </c>
      <c r="I22" s="11">
        <f>[18]Julho!$J$12</f>
        <v>17.28</v>
      </c>
      <c r="J22" s="11">
        <f>[18]Julho!$J$13</f>
        <v>16.559999999999999</v>
      </c>
      <c r="K22" s="11">
        <f>[18]Julho!$J$14</f>
        <v>17.28</v>
      </c>
      <c r="L22" s="11">
        <f>[18]Julho!$J$15</f>
        <v>21.6</v>
      </c>
      <c r="M22" s="11">
        <f>[18]Julho!$J$16</f>
        <v>27</v>
      </c>
      <c r="N22" s="11">
        <f>[18]Julho!$J$17</f>
        <v>28.8</v>
      </c>
      <c r="O22" s="11">
        <f>[18]Julho!$J$18</f>
        <v>14.04</v>
      </c>
      <c r="P22" s="11">
        <f>[18]Julho!$J$19</f>
        <v>28.8</v>
      </c>
      <c r="Q22" s="11">
        <f>[18]Julho!$J$20</f>
        <v>24.840000000000003</v>
      </c>
      <c r="R22" s="11">
        <f>[18]Julho!$J$21</f>
        <v>25.2</v>
      </c>
      <c r="S22" s="11">
        <f>[18]Julho!$J$22</f>
        <v>22.32</v>
      </c>
      <c r="T22" s="11">
        <f>[18]Julho!$J$23</f>
        <v>20.16</v>
      </c>
      <c r="U22" s="11">
        <f>[18]Julho!$J$24</f>
        <v>26.28</v>
      </c>
      <c r="V22" s="11">
        <f>[18]Julho!$J$25</f>
        <v>36.36</v>
      </c>
      <c r="W22" s="11">
        <f>[18]Julho!$J$26</f>
        <v>34.92</v>
      </c>
      <c r="X22" s="11">
        <f>[18]Julho!$J$27</f>
        <v>23.400000000000002</v>
      </c>
      <c r="Y22" s="11">
        <f>[18]Julho!$J$28</f>
        <v>28.44</v>
      </c>
      <c r="Z22" s="11">
        <f>[18]Julho!$J$29</f>
        <v>29.880000000000003</v>
      </c>
      <c r="AA22" s="11">
        <f>[18]Julho!$J$30</f>
        <v>27</v>
      </c>
      <c r="AB22" s="11">
        <f>[18]Julho!$J$31</f>
        <v>28.44</v>
      </c>
      <c r="AC22" s="11">
        <f>[18]Julho!$J$32</f>
        <v>29.880000000000003</v>
      </c>
      <c r="AD22" s="11">
        <f>[18]Julho!$J$33</f>
        <v>28.8</v>
      </c>
      <c r="AE22" s="11">
        <f>[18]Julho!$J$34</f>
        <v>25.2</v>
      </c>
      <c r="AF22" s="108">
        <f>[18]Julho!$J$35</f>
        <v>29.880000000000003</v>
      </c>
      <c r="AG22" s="133">
        <f t="shared" si="11"/>
        <v>43.92</v>
      </c>
      <c r="AH22" s="96">
        <f t="shared" si="12"/>
        <v>26.837419354838715</v>
      </c>
    </row>
    <row r="23" spans="1:38" x14ac:dyDescent="0.2">
      <c r="A23" s="53" t="s">
        <v>7</v>
      </c>
      <c r="B23" s="11">
        <f>[19]Julho!$J$5</f>
        <v>33.119999999999997</v>
      </c>
      <c r="C23" s="11">
        <f>[19]Julho!$J$6</f>
        <v>22.68</v>
      </c>
      <c r="D23" s="11">
        <f>[19]Julho!$J$7</f>
        <v>42.480000000000004</v>
      </c>
      <c r="E23" s="11">
        <f>[19]Julho!$J$8</f>
        <v>24.840000000000003</v>
      </c>
      <c r="F23" s="11">
        <f>[19]Julho!$J$9</f>
        <v>44.28</v>
      </c>
      <c r="G23" s="11">
        <f>[19]Julho!$J$10</f>
        <v>36.36</v>
      </c>
      <c r="H23" s="11">
        <f>[19]Julho!$J$11</f>
        <v>28.44</v>
      </c>
      <c r="I23" s="11">
        <f>[19]Julho!$J$12</f>
        <v>39.6</v>
      </c>
      <c r="J23" s="11">
        <f>[19]Julho!$J$13</f>
        <v>27.36</v>
      </c>
      <c r="K23" s="11">
        <f>[19]Julho!$J$14</f>
        <v>28.08</v>
      </c>
      <c r="L23" s="11">
        <f>[19]Julho!$J$15</f>
        <v>32.76</v>
      </c>
      <c r="M23" s="11">
        <f>[19]Julho!$J$16</f>
        <v>25.56</v>
      </c>
      <c r="N23" s="11">
        <f>[19]Julho!$J$17</f>
        <v>34.92</v>
      </c>
      <c r="O23" s="11">
        <f>[19]Julho!$J$18</f>
        <v>32.76</v>
      </c>
      <c r="P23" s="11">
        <f>[19]Julho!$J$19</f>
        <v>34.56</v>
      </c>
      <c r="Q23" s="11">
        <f>[19]Julho!$J$20</f>
        <v>27</v>
      </c>
      <c r="R23" s="11">
        <f>[19]Julho!$J$21</f>
        <v>36</v>
      </c>
      <c r="S23" s="11">
        <f>[19]Julho!$J$22</f>
        <v>32.04</v>
      </c>
      <c r="T23" s="11">
        <f>[19]Julho!$J$23</f>
        <v>34.56</v>
      </c>
      <c r="U23" s="11">
        <f>[19]Julho!$J$24</f>
        <v>32.76</v>
      </c>
      <c r="V23" s="11">
        <f>[19]Julho!$J$25</f>
        <v>47.88</v>
      </c>
      <c r="W23" s="11">
        <f>[19]Julho!$J$26</f>
        <v>43.92</v>
      </c>
      <c r="X23" s="11">
        <f>[19]Julho!$J$27</f>
        <v>36.36</v>
      </c>
      <c r="Y23" s="11">
        <f>[19]Julho!$J$28</f>
        <v>33.119999999999997</v>
      </c>
      <c r="Z23" s="11">
        <f>[19]Julho!$J$29</f>
        <v>29.880000000000003</v>
      </c>
      <c r="AA23" s="11">
        <f>[19]Julho!$J$30</f>
        <v>28.44</v>
      </c>
      <c r="AB23" s="11">
        <f>[19]Julho!$J$31</f>
        <v>27</v>
      </c>
      <c r="AC23" s="11">
        <f>[19]Julho!$J$32</f>
        <v>29.16</v>
      </c>
      <c r="AD23" s="11">
        <f>[19]Julho!$J$33</f>
        <v>33.840000000000003</v>
      </c>
      <c r="AE23" s="11">
        <f>[19]Julho!$J$34</f>
        <v>26.64</v>
      </c>
      <c r="AF23" s="108">
        <f>[19]Julho!$J$35</f>
        <v>33.840000000000003</v>
      </c>
      <c r="AG23" s="133">
        <f t="shared" si="11"/>
        <v>47.88</v>
      </c>
      <c r="AH23" s="96">
        <f t="shared" si="12"/>
        <v>32.91096774193548</v>
      </c>
      <c r="AK23" t="s">
        <v>47</v>
      </c>
      <c r="AL23" t="s">
        <v>47</v>
      </c>
    </row>
    <row r="24" spans="1:38" x14ac:dyDescent="0.2">
      <c r="A24" s="53" t="s">
        <v>169</v>
      </c>
      <c r="B24" s="11" t="str">
        <f>[20]Julho!$J$5</f>
        <v>*</v>
      </c>
      <c r="C24" s="11" t="str">
        <f>[20]Julho!$J$6</f>
        <v>*</v>
      </c>
      <c r="D24" s="11" t="str">
        <f>[20]Julho!$J$7</f>
        <v>*</v>
      </c>
      <c r="E24" s="11" t="str">
        <f>[20]Julho!$J$8</f>
        <v>*</v>
      </c>
      <c r="F24" s="11" t="str">
        <f>[20]Julho!$J$9</f>
        <v>*</v>
      </c>
      <c r="G24" s="11" t="str">
        <f>[20]Julho!$J$10</f>
        <v>*</v>
      </c>
      <c r="H24" s="11" t="str">
        <f>[20]Julho!$J$11</f>
        <v>*</v>
      </c>
      <c r="I24" s="11" t="str">
        <f>[20]Julho!$J$12</f>
        <v>*</v>
      </c>
      <c r="J24" s="11" t="str">
        <f>[20]Julho!$J$13</f>
        <v>*</v>
      </c>
      <c r="K24" s="11" t="str">
        <f>[20]Julho!$J$14</f>
        <v>*</v>
      </c>
      <c r="L24" s="11" t="str">
        <f>[20]Julho!$J$15</f>
        <v>*</v>
      </c>
      <c r="M24" s="11" t="str">
        <f>[20]Julho!$J$16</f>
        <v>*</v>
      </c>
      <c r="N24" s="11" t="str">
        <f>[20]Julho!$J$17</f>
        <v>*</v>
      </c>
      <c r="O24" s="11" t="str">
        <f>[20]Julho!$J$18</f>
        <v>*</v>
      </c>
      <c r="P24" s="11" t="str">
        <f>[20]Julho!$J$19</f>
        <v>*</v>
      </c>
      <c r="Q24" s="11" t="str">
        <f>[20]Julho!$J$20</f>
        <v>*</v>
      </c>
      <c r="R24" s="11" t="str">
        <f>[20]Julho!$J$21</f>
        <v>*</v>
      </c>
      <c r="S24" s="11" t="str">
        <f>[20]Julho!$J$22</f>
        <v>*</v>
      </c>
      <c r="T24" s="11" t="str">
        <f>[20]Julho!$J$23</f>
        <v>*</v>
      </c>
      <c r="U24" s="11" t="str">
        <f>[20]Julho!$J$24</f>
        <v>*</v>
      </c>
      <c r="V24" s="11" t="str">
        <f>[20]Julho!$J$25</f>
        <v>*</v>
      </c>
      <c r="W24" s="11" t="str">
        <f>[20]Julho!$J$26</f>
        <v>*</v>
      </c>
      <c r="X24" s="11" t="str">
        <f>[20]Julho!$J$27</f>
        <v>*</v>
      </c>
      <c r="Y24" s="11" t="str">
        <f>[20]Julho!$J$28</f>
        <v>*</v>
      </c>
      <c r="Z24" s="11" t="str">
        <f>[20]Julho!$J$29</f>
        <v>*</v>
      </c>
      <c r="AA24" s="11" t="str">
        <f>[20]Julho!$J$30</f>
        <v>*</v>
      </c>
      <c r="AB24" s="11" t="str">
        <f>[20]Julho!$J$31</f>
        <v>*</v>
      </c>
      <c r="AC24" s="11" t="str">
        <f>[20]Julho!$J$32</f>
        <v>*</v>
      </c>
      <c r="AD24" s="11" t="str">
        <f>[20]Julho!$J$33</f>
        <v>*</v>
      </c>
      <c r="AE24" s="11" t="str">
        <f>[20]Julho!$J$34</f>
        <v>*</v>
      </c>
      <c r="AF24" s="108" t="str">
        <f>[20]Julho!$J$35</f>
        <v>*</v>
      </c>
      <c r="AG24" s="133" t="s">
        <v>224</v>
      </c>
      <c r="AH24" s="92" t="s">
        <v>224</v>
      </c>
      <c r="AL24" t="s">
        <v>47</v>
      </c>
    </row>
    <row r="25" spans="1:38" x14ac:dyDescent="0.2">
      <c r="A25" s="53" t="s">
        <v>170</v>
      </c>
      <c r="B25" s="11">
        <f>[21]Julho!$J$5</f>
        <v>20.16</v>
      </c>
      <c r="C25" s="11">
        <f>[21]Julho!$J$6</f>
        <v>35.64</v>
      </c>
      <c r="D25" s="11">
        <f>[21]Julho!$J$7</f>
        <v>30.240000000000002</v>
      </c>
      <c r="E25" s="11">
        <f>[21]Julho!$J$8</f>
        <v>35.28</v>
      </c>
      <c r="F25" s="11">
        <f>[21]Julho!$J$9</f>
        <v>52.56</v>
      </c>
      <c r="G25" s="11">
        <f>[21]Julho!$J$10</f>
        <v>33.840000000000003</v>
      </c>
      <c r="H25" s="11">
        <f>[21]Julho!$J$11</f>
        <v>34.200000000000003</v>
      </c>
      <c r="I25" s="11">
        <f>[21]Julho!$J$12</f>
        <v>45.36</v>
      </c>
      <c r="J25" s="11">
        <f>[21]Julho!$J$13</f>
        <v>35.64</v>
      </c>
      <c r="K25" s="11">
        <f>[21]Julho!$J$14</f>
        <v>39.6</v>
      </c>
      <c r="L25" s="11">
        <f>[21]Julho!$J$15</f>
        <v>37.800000000000004</v>
      </c>
      <c r="M25" s="11">
        <f>[21]Julho!$J$16</f>
        <v>44.64</v>
      </c>
      <c r="N25" s="11">
        <f>[21]Julho!$J$17</f>
        <v>36</v>
      </c>
      <c r="O25" s="11">
        <f>[21]Julho!$J$18</f>
        <v>41.04</v>
      </c>
      <c r="P25" s="11">
        <f>[21]Julho!$J$19</f>
        <v>25.92</v>
      </c>
      <c r="Q25" s="11">
        <f>[21]Julho!$J$20</f>
        <v>32.04</v>
      </c>
      <c r="R25" s="11">
        <f>[21]Julho!$J$21</f>
        <v>30.240000000000002</v>
      </c>
      <c r="S25" s="11">
        <f>[21]Julho!$J$22</f>
        <v>48.6</v>
      </c>
      <c r="T25" s="11">
        <f>[21]Julho!$J$23</f>
        <v>36</v>
      </c>
      <c r="U25" s="11">
        <f>[21]Julho!$J$24</f>
        <v>41.4</v>
      </c>
      <c r="V25" s="11">
        <f>[21]Julho!$J$25</f>
        <v>49.32</v>
      </c>
      <c r="W25" s="11">
        <f>[21]Julho!$J$26</f>
        <v>60.480000000000004</v>
      </c>
      <c r="X25" s="11">
        <f>[21]Julho!$J$27</f>
        <v>56.88</v>
      </c>
      <c r="Y25" s="11">
        <f>[21]Julho!$J$28</f>
        <v>31.319999999999997</v>
      </c>
      <c r="Z25" s="11">
        <f>[21]Julho!$J$29</f>
        <v>29.52</v>
      </c>
      <c r="AA25" s="11">
        <f>[21]Julho!$J$30</f>
        <v>27.36</v>
      </c>
      <c r="AB25" s="11">
        <f>[21]Julho!$J$31</f>
        <v>25.92</v>
      </c>
      <c r="AC25" s="11">
        <f>[21]Julho!$J$32</f>
        <v>23.759999999999998</v>
      </c>
      <c r="AD25" s="11">
        <f>[21]Julho!$J$33</f>
        <v>38.880000000000003</v>
      </c>
      <c r="AE25" s="11">
        <f>[21]Julho!$J$34</f>
        <v>29.880000000000003</v>
      </c>
      <c r="AF25" s="108">
        <f>[21]Julho!$J$35</f>
        <v>34.56</v>
      </c>
      <c r="AG25" s="133">
        <f t="shared" ref="AG25:AG26" si="13">MAX(B25:AF25)</f>
        <v>60.480000000000004</v>
      </c>
      <c r="AH25" s="96">
        <f t="shared" ref="AH25:AH26" si="14">AVERAGE(B25:AF25)</f>
        <v>36.905806451612911</v>
      </c>
      <c r="AI25" s="12" t="s">
        <v>47</v>
      </c>
      <c r="AK25" t="s">
        <v>47</v>
      </c>
    </row>
    <row r="26" spans="1:38" x14ac:dyDescent="0.2">
      <c r="A26" s="53" t="s">
        <v>171</v>
      </c>
      <c r="B26" s="11">
        <f>[22]Julho!$J$5</f>
        <v>34.56</v>
      </c>
      <c r="C26" s="11">
        <f>[22]Julho!$J$6</f>
        <v>19.079999999999998</v>
      </c>
      <c r="D26" s="11">
        <f>[22]Julho!$J$7</f>
        <v>34.56</v>
      </c>
      <c r="E26" s="11">
        <f>[22]Julho!$J$8</f>
        <v>24.840000000000003</v>
      </c>
      <c r="F26" s="11">
        <f>[22]Julho!$J$9</f>
        <v>44.28</v>
      </c>
      <c r="G26" s="11">
        <f>[22]Julho!$J$10</f>
        <v>34.92</v>
      </c>
      <c r="H26" s="11">
        <f>[22]Julho!$J$11</f>
        <v>27.720000000000002</v>
      </c>
      <c r="I26" s="11">
        <f>[22]Julho!$J$12</f>
        <v>29.52</v>
      </c>
      <c r="J26" s="11">
        <f>[22]Julho!$J$13</f>
        <v>24.48</v>
      </c>
      <c r="K26" s="11">
        <f>[22]Julho!$J$14</f>
        <v>25.2</v>
      </c>
      <c r="L26" s="11">
        <f>[22]Julho!$J$15</f>
        <v>26.28</v>
      </c>
      <c r="M26" s="11">
        <f>[22]Julho!$J$16</f>
        <v>21.240000000000002</v>
      </c>
      <c r="N26" s="11">
        <f>[22]Julho!$J$17</f>
        <v>33.840000000000003</v>
      </c>
      <c r="O26" s="11">
        <f>[22]Julho!$J$18</f>
        <v>31.680000000000003</v>
      </c>
      <c r="P26" s="11">
        <f>[22]Julho!$J$19</f>
        <v>36.36</v>
      </c>
      <c r="Q26" s="11">
        <f>[22]Julho!$J$20</f>
        <v>26.64</v>
      </c>
      <c r="R26" s="11">
        <f>[22]Julho!$J$21</f>
        <v>26.28</v>
      </c>
      <c r="S26" s="11">
        <f>[22]Julho!$J$22</f>
        <v>33.840000000000003</v>
      </c>
      <c r="T26" s="11">
        <f>[22]Julho!$J$23</f>
        <v>29.52</v>
      </c>
      <c r="U26" s="11">
        <f>[22]Julho!$J$24</f>
        <v>25.92</v>
      </c>
      <c r="V26" s="11">
        <f>[22]Julho!$J$25</f>
        <v>45</v>
      </c>
      <c r="W26" s="11">
        <f>[22]Julho!$J$26</f>
        <v>39.6</v>
      </c>
      <c r="X26" s="11">
        <f>[22]Julho!$J$27</f>
        <v>31.680000000000003</v>
      </c>
      <c r="Y26" s="11">
        <f>[22]Julho!$J$28</f>
        <v>34.92</v>
      </c>
      <c r="Z26" s="11">
        <f>[22]Julho!$J$29</f>
        <v>28.8</v>
      </c>
      <c r="AA26" s="11">
        <f>[22]Julho!$J$30</f>
        <v>28.44</v>
      </c>
      <c r="AB26" s="11">
        <f>[22]Julho!$J$31</f>
        <v>22.68</v>
      </c>
      <c r="AC26" s="11">
        <f>[22]Julho!$J$32</f>
        <v>27</v>
      </c>
      <c r="AD26" s="11">
        <f>[22]Julho!$J$33</f>
        <v>25.56</v>
      </c>
      <c r="AE26" s="11">
        <f>[22]Julho!$J$34</f>
        <v>24.12</v>
      </c>
      <c r="AF26" s="108">
        <f>[22]Julho!$J$35</f>
        <v>30.240000000000002</v>
      </c>
      <c r="AG26" s="133">
        <f t="shared" si="13"/>
        <v>45</v>
      </c>
      <c r="AH26" s="96">
        <f t="shared" si="14"/>
        <v>29.961290322580645</v>
      </c>
      <c r="AK26" t="s">
        <v>47</v>
      </c>
    </row>
    <row r="27" spans="1:38" x14ac:dyDescent="0.2">
      <c r="A27" s="53" t="s">
        <v>8</v>
      </c>
      <c r="B27" s="11">
        <f>[23]Julho!$J$5</f>
        <v>21.6</v>
      </c>
      <c r="C27" s="11">
        <f>[23]Julho!$J$6</f>
        <v>25.92</v>
      </c>
      <c r="D27" s="11">
        <f>[23]Julho!$J$7</f>
        <v>26.28</v>
      </c>
      <c r="E27" s="11">
        <f>[23]Julho!$J$8</f>
        <v>29.880000000000003</v>
      </c>
      <c r="F27" s="11">
        <f>[23]Julho!$J$9</f>
        <v>50.4</v>
      </c>
      <c r="G27" s="11">
        <f>[23]Julho!$J$10</f>
        <v>34.200000000000003</v>
      </c>
      <c r="H27" s="11">
        <f>[23]Julho!$J$11</f>
        <v>28.08</v>
      </c>
      <c r="I27" s="11">
        <f>[23]Julho!$J$12</f>
        <v>34.92</v>
      </c>
      <c r="J27" s="11">
        <f>[23]Julho!$J$13</f>
        <v>27.720000000000002</v>
      </c>
      <c r="K27" s="11">
        <f>[23]Julho!$J$14</f>
        <v>29.52</v>
      </c>
      <c r="L27" s="11">
        <f>[23]Julho!$J$15</f>
        <v>28.8</v>
      </c>
      <c r="M27" s="11">
        <f>[23]Julho!$J$16</f>
        <v>33.480000000000004</v>
      </c>
      <c r="N27" s="11">
        <f>[23]Julho!$J$17</f>
        <v>27.720000000000002</v>
      </c>
      <c r="O27" s="11">
        <f>[23]Julho!$J$18</f>
        <v>39.96</v>
      </c>
      <c r="P27" s="11">
        <f>[23]Julho!$J$19</f>
        <v>30.96</v>
      </c>
      <c r="Q27" s="11">
        <f>[23]Julho!$J$20</f>
        <v>32.76</v>
      </c>
      <c r="R27" s="11">
        <f>[23]Julho!$J$21</f>
        <v>39.6</v>
      </c>
      <c r="S27" s="11">
        <f>[23]Julho!$J$22</f>
        <v>30.96</v>
      </c>
      <c r="T27" s="11">
        <f>[23]Julho!$J$23</f>
        <v>30.240000000000002</v>
      </c>
      <c r="U27" s="11">
        <f>[23]Julho!$J$24</f>
        <v>36.36</v>
      </c>
      <c r="V27" s="11">
        <f>[23]Julho!$J$25</f>
        <v>40.32</v>
      </c>
      <c r="W27" s="11">
        <f>[23]Julho!$J$26</f>
        <v>43.92</v>
      </c>
      <c r="X27" s="11">
        <f>[23]Julho!$J$27</f>
        <v>43.56</v>
      </c>
      <c r="Y27" s="11">
        <f>[23]Julho!$J$28</f>
        <v>35.64</v>
      </c>
      <c r="Z27" s="11">
        <f>[23]Julho!$J$29</f>
        <v>30.240000000000002</v>
      </c>
      <c r="AA27" s="11">
        <f>[23]Julho!$J$30</f>
        <v>29.880000000000003</v>
      </c>
      <c r="AB27" s="11">
        <f>[23]Julho!$J$31</f>
        <v>24.840000000000003</v>
      </c>
      <c r="AC27" s="11">
        <f>[23]Julho!$J$32</f>
        <v>21.6</v>
      </c>
      <c r="AD27" s="11">
        <f>[23]Julho!$J$33</f>
        <v>30.96</v>
      </c>
      <c r="AE27" s="11">
        <f>[23]Julho!$J$34</f>
        <v>29.16</v>
      </c>
      <c r="AF27" s="108">
        <f>[23]Julho!$J$35</f>
        <v>23.759999999999998</v>
      </c>
      <c r="AG27" s="133">
        <f t="shared" ref="AG27:AG31" si="15">MAX(B27:AF27)</f>
        <v>50.4</v>
      </c>
      <c r="AH27" s="96">
        <f>AVERAGE(B27:AF27)</f>
        <v>32.040000000000006</v>
      </c>
      <c r="AK27" t="s">
        <v>47</v>
      </c>
      <c r="AL27" t="s">
        <v>47</v>
      </c>
    </row>
    <row r="28" spans="1:38" x14ac:dyDescent="0.2">
      <c r="A28" s="53" t="s">
        <v>9</v>
      </c>
      <c r="B28" s="11">
        <f>[24]Julho!$J$5</f>
        <v>30.96</v>
      </c>
      <c r="C28" s="11">
        <f>[24]Julho!$J$6</f>
        <v>26.28</v>
      </c>
      <c r="D28" s="11">
        <f>[24]Julho!$J$7</f>
        <v>32.04</v>
      </c>
      <c r="E28" s="11">
        <f>[24]Julho!$J$8</f>
        <v>20.16</v>
      </c>
      <c r="F28" s="11">
        <f>[24]Julho!$J$9</f>
        <v>47.16</v>
      </c>
      <c r="G28" s="11">
        <f>[24]Julho!$J$10</f>
        <v>29.16</v>
      </c>
      <c r="H28" s="11">
        <f>[24]Julho!$J$11</f>
        <v>47.88</v>
      </c>
      <c r="I28" s="11">
        <f>[24]Julho!$J$12</f>
        <v>33.480000000000004</v>
      </c>
      <c r="J28" s="11">
        <f>[24]Julho!$J$13</f>
        <v>25.56</v>
      </c>
      <c r="K28" s="11">
        <f>[24]Julho!$J$14</f>
        <v>27.720000000000002</v>
      </c>
      <c r="L28" s="11">
        <f>[24]Julho!$J$15</f>
        <v>27.36</v>
      </c>
      <c r="M28" s="11">
        <f>[24]Julho!$J$16</f>
        <v>25.56</v>
      </c>
      <c r="N28" s="11">
        <f>[24]Julho!$J$17</f>
        <v>35.64</v>
      </c>
      <c r="O28" s="11">
        <f>[24]Julho!$J$18</f>
        <v>29.880000000000003</v>
      </c>
      <c r="P28" s="11">
        <f>[24]Julho!$J$19</f>
        <v>39.24</v>
      </c>
      <c r="Q28" s="11">
        <f>[24]Julho!$J$20</f>
        <v>28.08</v>
      </c>
      <c r="R28" s="11">
        <f>[24]Julho!$J$21</f>
        <v>34.92</v>
      </c>
      <c r="S28" s="11">
        <f>[24]Julho!$J$22</f>
        <v>31.319999999999997</v>
      </c>
      <c r="T28" s="11">
        <f>[24]Julho!$J$23</f>
        <v>29.880000000000003</v>
      </c>
      <c r="U28" s="11">
        <f>[24]Julho!$J$24</f>
        <v>28.44</v>
      </c>
      <c r="V28" s="11">
        <f>[24]Julho!$J$25</f>
        <v>37.800000000000004</v>
      </c>
      <c r="W28" s="11">
        <f>[24]Julho!$J$26</f>
        <v>48.24</v>
      </c>
      <c r="X28" s="11">
        <f>[24]Julho!$J$27</f>
        <v>38.159999999999997</v>
      </c>
      <c r="Y28" s="11">
        <f>[24]Julho!$J$28</f>
        <v>37.080000000000005</v>
      </c>
      <c r="Z28" s="11">
        <f>[24]Julho!$J$29</f>
        <v>37.080000000000005</v>
      </c>
      <c r="AA28" s="11">
        <f>[24]Julho!$J$30</f>
        <v>30.96</v>
      </c>
      <c r="AB28" s="11">
        <f>[24]Julho!$J$31</f>
        <v>33.840000000000003</v>
      </c>
      <c r="AC28" s="11">
        <f>[24]Julho!$J$32</f>
        <v>27.36</v>
      </c>
      <c r="AD28" s="11">
        <f>[24]Julho!$J$33</f>
        <v>30.96</v>
      </c>
      <c r="AE28" s="11">
        <f>[24]Julho!$J$34</f>
        <v>23.040000000000003</v>
      </c>
      <c r="AF28" s="108">
        <f>[24]Julho!$J$35</f>
        <v>20.52</v>
      </c>
      <c r="AG28" s="133">
        <f t="shared" si="15"/>
        <v>48.24</v>
      </c>
      <c r="AH28" s="96">
        <f t="shared" ref="AH28:AH31" si="16">AVERAGE(B28:AF28)</f>
        <v>32.121290322580656</v>
      </c>
      <c r="AK28" t="s">
        <v>47</v>
      </c>
    </row>
    <row r="29" spans="1:38" x14ac:dyDescent="0.2">
      <c r="A29" s="53" t="s">
        <v>42</v>
      </c>
      <c r="B29" s="11">
        <f>[25]Julho!$J$5</f>
        <v>25.56</v>
      </c>
      <c r="C29" s="11">
        <f>[25]Julho!$J$6</f>
        <v>32.4</v>
      </c>
      <c r="D29" s="11">
        <f>[25]Julho!$J$7</f>
        <v>23.400000000000002</v>
      </c>
      <c r="E29" s="11">
        <f>[25]Julho!$J$8</f>
        <v>21.96</v>
      </c>
      <c r="F29" s="11">
        <f>[25]Julho!$J$9</f>
        <v>31.680000000000003</v>
      </c>
      <c r="G29" s="11">
        <f>[25]Julho!$J$10</f>
        <v>19.079999999999998</v>
      </c>
      <c r="H29" s="11">
        <f>[25]Julho!$J$11</f>
        <v>16.559999999999999</v>
      </c>
      <c r="I29" s="11">
        <f>[25]Julho!$J$12</f>
        <v>24.12</v>
      </c>
      <c r="J29" s="11">
        <f>[25]Julho!$J$13</f>
        <v>22.32</v>
      </c>
      <c r="K29" s="11">
        <f>[25]Julho!$J$14</f>
        <v>18.36</v>
      </c>
      <c r="L29" s="11">
        <f>[25]Julho!$J$15</f>
        <v>27.720000000000002</v>
      </c>
      <c r="M29" s="11">
        <f>[25]Julho!$J$16</f>
        <v>27</v>
      </c>
      <c r="N29" s="11">
        <f>[25]Julho!$J$17</f>
        <v>28.44</v>
      </c>
      <c r="O29" s="11">
        <f>[25]Julho!$J$18</f>
        <v>25.2</v>
      </c>
      <c r="P29" s="11">
        <f>[25]Julho!$J$19</f>
        <v>20.88</v>
      </c>
      <c r="Q29" s="11">
        <f>[25]Julho!$J$20</f>
        <v>22.68</v>
      </c>
      <c r="R29" s="11">
        <f>[25]Julho!$J$21</f>
        <v>21.240000000000002</v>
      </c>
      <c r="S29" s="11">
        <f>[25]Julho!$J$22</f>
        <v>22.32</v>
      </c>
      <c r="T29" s="11">
        <f>[25]Julho!$J$23</f>
        <v>30.6</v>
      </c>
      <c r="U29" s="11">
        <f>[25]Julho!$J$24</f>
        <v>29.16</v>
      </c>
      <c r="V29" s="11">
        <f>[25]Julho!$J$25</f>
        <v>52.56</v>
      </c>
      <c r="W29" s="11">
        <f>[25]Julho!$J$26</f>
        <v>40.680000000000007</v>
      </c>
      <c r="X29" s="11">
        <f>[25]Julho!$J$27</f>
        <v>32.04</v>
      </c>
      <c r="Y29" s="11">
        <f>[25]Julho!$J$28</f>
        <v>30.6</v>
      </c>
      <c r="Z29" s="11">
        <f>[25]Julho!$J$29</f>
        <v>26.64</v>
      </c>
      <c r="AA29" s="11">
        <f>[25]Julho!$J$30</f>
        <v>24.48</v>
      </c>
      <c r="AB29" s="11">
        <f>[25]Julho!$J$31</f>
        <v>21.240000000000002</v>
      </c>
      <c r="AC29" s="11">
        <f>[25]Julho!$J$32</f>
        <v>23.400000000000002</v>
      </c>
      <c r="AD29" s="11">
        <f>[25]Julho!$J$33</f>
        <v>29.880000000000003</v>
      </c>
      <c r="AE29" s="11">
        <f>[25]Julho!$J$34</f>
        <v>16.559999999999999</v>
      </c>
      <c r="AF29" s="108">
        <f>[25]Julho!$J$35</f>
        <v>24.48</v>
      </c>
      <c r="AG29" s="133">
        <f t="shared" si="15"/>
        <v>52.56</v>
      </c>
      <c r="AH29" s="96">
        <f t="shared" si="16"/>
        <v>26.233548387096775</v>
      </c>
      <c r="AK29" t="s">
        <v>47</v>
      </c>
    </row>
    <row r="30" spans="1:38" x14ac:dyDescent="0.2">
      <c r="A30" s="53" t="s">
        <v>10</v>
      </c>
      <c r="B30" s="11">
        <f>[26]Julho!$J$5</f>
        <v>23.400000000000002</v>
      </c>
      <c r="C30" s="11">
        <f>[26]Julho!$J$6</f>
        <v>23.759999999999998</v>
      </c>
      <c r="D30" s="11">
        <f>[26]Julho!$J$7</f>
        <v>30.240000000000002</v>
      </c>
      <c r="E30" s="11">
        <f>[26]Julho!$J$8</f>
        <v>22.68</v>
      </c>
      <c r="F30" s="11">
        <f>[26]Julho!$J$9</f>
        <v>37.800000000000004</v>
      </c>
      <c r="G30" s="11">
        <f>[26]Julho!$J$10</f>
        <v>25.56</v>
      </c>
      <c r="H30" s="11">
        <f>[26]Julho!$J$11</f>
        <v>30.6</v>
      </c>
      <c r="I30" s="11">
        <f>[26]Julho!$J$12</f>
        <v>29.52</v>
      </c>
      <c r="J30" s="11">
        <f>[26]Julho!$J$13</f>
        <v>24.48</v>
      </c>
      <c r="K30" s="11">
        <f>[26]Julho!$J$14</f>
        <v>32.4</v>
      </c>
      <c r="L30" s="11">
        <f>[26]Julho!$J$15</f>
        <v>33.480000000000004</v>
      </c>
      <c r="M30" s="11">
        <f>[26]Julho!$J$16</f>
        <v>34.92</v>
      </c>
      <c r="N30" s="11">
        <f>[26]Julho!$J$17</f>
        <v>35.64</v>
      </c>
      <c r="O30" s="11">
        <f>[26]Julho!$J$18</f>
        <v>37.080000000000005</v>
      </c>
      <c r="P30" s="11">
        <f>[26]Julho!$J$19</f>
        <v>28.8</v>
      </c>
      <c r="Q30" s="11">
        <f>[26]Julho!$J$20</f>
        <v>27</v>
      </c>
      <c r="R30" s="11">
        <f>[26]Julho!$J$21</f>
        <v>33.119999999999997</v>
      </c>
      <c r="S30" s="11">
        <f>[26]Julho!$J$22</f>
        <v>31.319999999999997</v>
      </c>
      <c r="T30" s="11">
        <f>[26]Julho!$J$23</f>
        <v>28.08</v>
      </c>
      <c r="U30" s="11">
        <f>[26]Julho!$J$24</f>
        <v>30.96</v>
      </c>
      <c r="V30" s="11">
        <f>[26]Julho!$J$25</f>
        <v>46.800000000000004</v>
      </c>
      <c r="W30" s="11">
        <f>[26]Julho!$J$26</f>
        <v>52.56</v>
      </c>
      <c r="X30" s="11">
        <f>[26]Julho!$J$27</f>
        <v>42.12</v>
      </c>
      <c r="Y30" s="11">
        <f>[26]Julho!$J$28</f>
        <v>30.6</v>
      </c>
      <c r="Z30" s="11">
        <f>[26]Julho!$J$29</f>
        <v>27.720000000000002</v>
      </c>
      <c r="AA30" s="11">
        <f>[26]Julho!$J$30</f>
        <v>24.48</v>
      </c>
      <c r="AB30" s="11">
        <f>[26]Julho!$J$31</f>
        <v>19.440000000000001</v>
      </c>
      <c r="AC30" s="11">
        <f>[26]Julho!$J$32</f>
        <v>27</v>
      </c>
      <c r="AD30" s="11">
        <f>[26]Julho!$J$33</f>
        <v>33.119999999999997</v>
      </c>
      <c r="AE30" s="11">
        <f>[26]Julho!$J$34</f>
        <v>22.68</v>
      </c>
      <c r="AF30" s="108">
        <f>[26]Julho!$J$35</f>
        <v>23.759999999999998</v>
      </c>
      <c r="AG30" s="133">
        <f t="shared" si="15"/>
        <v>52.56</v>
      </c>
      <c r="AH30" s="96">
        <f t="shared" si="16"/>
        <v>30.681290322580647</v>
      </c>
      <c r="AK30" t="s">
        <v>47</v>
      </c>
    </row>
    <row r="31" spans="1:38" x14ac:dyDescent="0.2">
      <c r="A31" s="53" t="s">
        <v>172</v>
      </c>
      <c r="B31" s="11">
        <f>[27]Julho!$J$5</f>
        <v>32.4</v>
      </c>
      <c r="C31" s="11">
        <f>[27]Julho!$J$6</f>
        <v>31.319999999999997</v>
      </c>
      <c r="D31" s="11">
        <f>[27]Julho!$J$7</f>
        <v>45.36</v>
      </c>
      <c r="E31" s="11">
        <f>[27]Julho!$J$8</f>
        <v>37.080000000000005</v>
      </c>
      <c r="F31" s="11">
        <f>[27]Julho!$J$9</f>
        <v>52.2</v>
      </c>
      <c r="G31" s="11">
        <f>[27]Julho!$J$10</f>
        <v>30.96</v>
      </c>
      <c r="H31" s="11">
        <f>[27]Julho!$J$11</f>
        <v>33.840000000000003</v>
      </c>
      <c r="I31" s="11">
        <f>[27]Julho!$J$12</f>
        <v>36</v>
      </c>
      <c r="J31" s="11">
        <f>[27]Julho!$J$13</f>
        <v>33.119999999999997</v>
      </c>
      <c r="K31" s="11">
        <f>[27]Julho!$J$14</f>
        <v>27</v>
      </c>
      <c r="L31" s="11">
        <f>[27]Julho!$J$15</f>
        <v>40.680000000000007</v>
      </c>
      <c r="M31" s="11">
        <f>[27]Julho!$J$16</f>
        <v>29.880000000000003</v>
      </c>
      <c r="N31" s="11">
        <f>[27]Julho!$J$17</f>
        <v>36.36</v>
      </c>
      <c r="O31" s="11">
        <f>[27]Julho!$J$18</f>
        <v>34.200000000000003</v>
      </c>
      <c r="P31" s="11">
        <f>[27]Julho!$J$19</f>
        <v>41.04</v>
      </c>
      <c r="Q31" s="11">
        <f>[27]Julho!$J$20</f>
        <v>32.76</v>
      </c>
      <c r="R31" s="11">
        <f>[27]Julho!$J$21</f>
        <v>29.52</v>
      </c>
      <c r="S31" s="11">
        <f>[27]Julho!$J$22</f>
        <v>38.519999999999996</v>
      </c>
      <c r="T31" s="11">
        <f>[27]Julho!$J$23</f>
        <v>32.04</v>
      </c>
      <c r="U31" s="11">
        <f>[27]Julho!$J$24</f>
        <v>32.4</v>
      </c>
      <c r="V31" s="11">
        <f>[27]Julho!$J$25</f>
        <v>52.56</v>
      </c>
      <c r="W31" s="11">
        <f>[27]Julho!$J$26</f>
        <v>51.12</v>
      </c>
      <c r="X31" s="11">
        <f>[27]Julho!$J$27</f>
        <v>46.080000000000005</v>
      </c>
      <c r="Y31" s="11">
        <f>[27]Julho!$J$28</f>
        <v>36.36</v>
      </c>
      <c r="Z31" s="11">
        <f>[27]Julho!$J$29</f>
        <v>37.440000000000005</v>
      </c>
      <c r="AA31" s="11">
        <f>[27]Julho!$J$30</f>
        <v>33.840000000000003</v>
      </c>
      <c r="AB31" s="11">
        <f>[27]Julho!$J$31</f>
        <v>30.6</v>
      </c>
      <c r="AC31" s="11">
        <f>[27]Julho!$J$32</f>
        <v>31.680000000000003</v>
      </c>
      <c r="AD31" s="11">
        <f>[27]Julho!$J$33</f>
        <v>33.840000000000003</v>
      </c>
      <c r="AE31" s="11">
        <f>[27]Julho!$J$34</f>
        <v>24.12</v>
      </c>
      <c r="AF31" s="108">
        <f>[27]Julho!$J$35</f>
        <v>45.72</v>
      </c>
      <c r="AG31" s="133">
        <f t="shared" si="15"/>
        <v>52.56</v>
      </c>
      <c r="AH31" s="96">
        <f t="shared" si="16"/>
        <v>36.452903225806452</v>
      </c>
      <c r="AI31" s="12" t="s">
        <v>47</v>
      </c>
      <c r="AK31" t="s">
        <v>47</v>
      </c>
    </row>
    <row r="32" spans="1:38" x14ac:dyDescent="0.2">
      <c r="A32" s="53" t="s">
        <v>11</v>
      </c>
      <c r="B32" s="11">
        <f>[28]Julho!$J$5</f>
        <v>34.56</v>
      </c>
      <c r="C32" s="11">
        <f>[28]Julho!$J$6</f>
        <v>20.52</v>
      </c>
      <c r="D32" s="11">
        <f>[28]Julho!$J$7</f>
        <v>37.440000000000005</v>
      </c>
      <c r="E32" s="11">
        <f>[28]Julho!$J$8</f>
        <v>6.12</v>
      </c>
      <c r="F32" s="11">
        <f>[28]Julho!$J$9</f>
        <v>42.12</v>
      </c>
      <c r="G32" s="11">
        <f>[28]Julho!$J$10</f>
        <v>25.56</v>
      </c>
      <c r="H32" s="11">
        <f>[28]Julho!$J$11</f>
        <v>14.76</v>
      </c>
      <c r="I32" s="11">
        <f>[28]Julho!$J$12</f>
        <v>19.440000000000001</v>
      </c>
      <c r="J32" s="11">
        <f>[28]Julho!$J$13</f>
        <v>7.2</v>
      </c>
      <c r="K32" s="11">
        <f>[28]Julho!$J$14</f>
        <v>23.759999999999998</v>
      </c>
      <c r="L32" s="11">
        <f>[28]Julho!$J$15</f>
        <v>16.559999999999999</v>
      </c>
      <c r="M32" s="11">
        <f>[28]Julho!$J$16</f>
        <v>18.36</v>
      </c>
      <c r="N32" s="11">
        <f>[28]Julho!$J$17</f>
        <v>19.440000000000001</v>
      </c>
      <c r="O32" s="11">
        <f>[28]Julho!$J$18</f>
        <v>26.28</v>
      </c>
      <c r="P32" s="11">
        <f>[28]Julho!$J$19</f>
        <v>18.720000000000002</v>
      </c>
      <c r="Q32" s="11">
        <f>[28]Julho!$J$20</f>
        <v>23.040000000000003</v>
      </c>
      <c r="R32" s="11">
        <f>[28]Julho!$J$21</f>
        <v>31.319999999999997</v>
      </c>
      <c r="S32" s="11">
        <f>[28]Julho!$J$22</f>
        <v>12.24</v>
      </c>
      <c r="T32" s="11">
        <f>[28]Julho!$J$23</f>
        <v>2.8800000000000003</v>
      </c>
      <c r="U32" s="11">
        <f>[28]Julho!$J$24</f>
        <v>18</v>
      </c>
      <c r="V32" s="11">
        <f>[28]Julho!$J$25</f>
        <v>38.519999999999996</v>
      </c>
      <c r="W32" s="11">
        <f>[28]Julho!$J$26</f>
        <v>27</v>
      </c>
      <c r="X32" s="11">
        <f>[28]Julho!$J$27</f>
        <v>27.36</v>
      </c>
      <c r="Y32" s="11">
        <f>[28]Julho!$J$28</f>
        <v>32.76</v>
      </c>
      <c r="Z32" s="11">
        <f>[28]Julho!$J$29</f>
        <v>30.6</v>
      </c>
      <c r="AA32" s="11">
        <f>[28]Julho!$J$30</f>
        <v>30.6</v>
      </c>
      <c r="AB32" s="11">
        <f>[28]Julho!$J$31</f>
        <v>19.8</v>
      </c>
      <c r="AC32" s="11">
        <f>[28]Julho!$J$32</f>
        <v>24.840000000000003</v>
      </c>
      <c r="AD32" s="11">
        <f>[28]Julho!$J$33</f>
        <v>19.440000000000001</v>
      </c>
      <c r="AE32" s="11">
        <f>[28]Julho!$J$34</f>
        <v>23.400000000000002</v>
      </c>
      <c r="AF32" s="108">
        <f>[28]Julho!$J$35</f>
        <v>20.52</v>
      </c>
      <c r="AG32" s="133">
        <f t="shared" ref="AG32:AG35" si="17">MAX(B32:AF32)</f>
        <v>42.12</v>
      </c>
      <c r="AH32" s="96">
        <f t="shared" ref="AH32:AH35" si="18">AVERAGE(B32:AF32)</f>
        <v>23.005161290322583</v>
      </c>
      <c r="AK32" t="s">
        <v>47</v>
      </c>
    </row>
    <row r="33" spans="1:38" s="5" customFormat="1" x14ac:dyDescent="0.2">
      <c r="A33" s="53" t="s">
        <v>12</v>
      </c>
      <c r="B33" s="11" t="str">
        <f>[29]Julho!$J$5</f>
        <v>*</v>
      </c>
      <c r="C33" s="11" t="str">
        <f>[29]Julho!$J$6</f>
        <v>*</v>
      </c>
      <c r="D33" s="11" t="str">
        <f>[29]Julho!$J$7</f>
        <v>*</v>
      </c>
      <c r="E33" s="11" t="str">
        <f>[29]Julho!$J$8</f>
        <v>*</v>
      </c>
      <c r="F33" s="11">
        <f>[29]Julho!$J$9</f>
        <v>33.119999999999997</v>
      </c>
      <c r="G33" s="11">
        <f>[29]Julho!$J$10</f>
        <v>27</v>
      </c>
      <c r="H33" s="11">
        <f>[29]Julho!$J$11</f>
        <v>20.16</v>
      </c>
      <c r="I33" s="11">
        <f>[29]Julho!$J$12</f>
        <v>12.96</v>
      </c>
      <c r="J33" s="11">
        <f>[29]Julho!$J$13</f>
        <v>16.2</v>
      </c>
      <c r="K33" s="11">
        <f>[29]Julho!$J$14</f>
        <v>10.44</v>
      </c>
      <c r="L33" s="11">
        <f>[29]Julho!$J$15</f>
        <v>22.68</v>
      </c>
      <c r="M33" s="11">
        <f>[29]Julho!$J$16</f>
        <v>25.56</v>
      </c>
      <c r="N33" s="11">
        <f>[29]Julho!$J$17</f>
        <v>16.559999999999999</v>
      </c>
      <c r="O33" s="11">
        <f>[29]Julho!$J$18</f>
        <v>16.920000000000002</v>
      </c>
      <c r="P33" s="11">
        <f>[29]Julho!$J$19</f>
        <v>32.4</v>
      </c>
      <c r="Q33" s="11">
        <f>[29]Julho!$J$20</f>
        <v>32.4</v>
      </c>
      <c r="R33" s="11">
        <f>[29]Julho!$J$21</f>
        <v>16.920000000000002</v>
      </c>
      <c r="S33" s="11">
        <f>[29]Julho!$J$22</f>
        <v>17.28</v>
      </c>
      <c r="T33" s="11">
        <f>[29]Julho!$J$23</f>
        <v>29.880000000000003</v>
      </c>
      <c r="U33" s="11">
        <f>[29]Julho!$J$24</f>
        <v>19.8</v>
      </c>
      <c r="V33" s="11">
        <f>[29]Julho!$J$25</f>
        <v>44.64</v>
      </c>
      <c r="W33" s="11">
        <f>[29]Julho!$J$26</f>
        <v>39.24</v>
      </c>
      <c r="X33" s="11">
        <f>[29]Julho!$J$27</f>
        <v>27.36</v>
      </c>
      <c r="Y33" s="11">
        <f>[29]Julho!$J$28</f>
        <v>36.36</v>
      </c>
      <c r="Z33" s="11">
        <f>[29]Julho!$J$29</f>
        <v>25.2</v>
      </c>
      <c r="AA33" s="11">
        <f>[29]Julho!$J$30</f>
        <v>14.4</v>
      </c>
      <c r="AB33" s="11">
        <f>[29]Julho!$J$31</f>
        <v>18</v>
      </c>
      <c r="AC33" s="11">
        <f>[29]Julho!$J$32</f>
        <v>18.36</v>
      </c>
      <c r="AD33" s="11">
        <f>[29]Julho!$J$33</f>
        <v>26.64</v>
      </c>
      <c r="AE33" s="11">
        <f>[29]Julho!$J$34</f>
        <v>21.96</v>
      </c>
      <c r="AF33" s="108">
        <f>[29]Julho!$J$35</f>
        <v>34.200000000000003</v>
      </c>
      <c r="AG33" s="133">
        <f t="shared" si="17"/>
        <v>44.64</v>
      </c>
      <c r="AH33" s="96">
        <f t="shared" si="18"/>
        <v>24.320000000000004</v>
      </c>
      <c r="AK33" s="5" t="s">
        <v>47</v>
      </c>
    </row>
    <row r="34" spans="1:38" x14ac:dyDescent="0.2">
      <c r="A34" s="53" t="s">
        <v>13</v>
      </c>
      <c r="B34" s="11">
        <f>[30]Julho!$J$5</f>
        <v>29.880000000000003</v>
      </c>
      <c r="C34" s="11">
        <f>[30]Julho!$J$6</f>
        <v>26.28</v>
      </c>
      <c r="D34" s="11">
        <f>[30]Julho!$J$7</f>
        <v>45.36</v>
      </c>
      <c r="E34" s="11">
        <f>[30]Julho!$J$8</f>
        <v>21.240000000000002</v>
      </c>
      <c r="F34" s="11">
        <f>[30]Julho!$J$9</f>
        <v>35.28</v>
      </c>
      <c r="G34" s="11">
        <f>[30]Julho!$J$10</f>
        <v>35.64</v>
      </c>
      <c r="H34" s="11">
        <f>[30]Julho!$J$11</f>
        <v>24.48</v>
      </c>
      <c r="I34" s="11">
        <f>[30]Julho!$J$12</f>
        <v>19.8</v>
      </c>
      <c r="J34" s="11">
        <f>[30]Julho!$J$13</f>
        <v>18.720000000000002</v>
      </c>
      <c r="K34" s="11">
        <f>[30]Julho!$J$14</f>
        <v>19.079999999999998</v>
      </c>
      <c r="L34" s="11">
        <f>[30]Julho!$J$15</f>
        <v>30.96</v>
      </c>
      <c r="M34" s="11">
        <f>[30]Julho!$J$16</f>
        <v>29.16</v>
      </c>
      <c r="N34" s="11">
        <f>[30]Julho!$J$17</f>
        <v>24.840000000000003</v>
      </c>
      <c r="O34" s="11">
        <f>[30]Julho!$J$18</f>
        <v>22.32</v>
      </c>
      <c r="P34" s="11">
        <f>[30]Julho!$J$19</f>
        <v>22.68</v>
      </c>
      <c r="Q34" s="11">
        <f>[30]Julho!$J$20</f>
        <v>34.56</v>
      </c>
      <c r="R34" s="11">
        <f>[30]Julho!$J$21</f>
        <v>19.079999999999998</v>
      </c>
      <c r="S34" s="11">
        <f>[30]Julho!$J$22</f>
        <v>22.68</v>
      </c>
      <c r="T34" s="11">
        <f>[30]Julho!$J$23</f>
        <v>26.28</v>
      </c>
      <c r="U34" s="11">
        <f>[30]Julho!$J$24</f>
        <v>32.4</v>
      </c>
      <c r="V34" s="11">
        <f>[30]Julho!$J$25</f>
        <v>51.12</v>
      </c>
      <c r="W34" s="11">
        <f>[30]Julho!$J$26</f>
        <v>43.92</v>
      </c>
      <c r="X34" s="11">
        <f>[30]Julho!$J$27</f>
        <v>36.72</v>
      </c>
      <c r="Y34" s="11">
        <f>[30]Julho!$J$28</f>
        <v>42.480000000000004</v>
      </c>
      <c r="Z34" s="11">
        <f>[30]Julho!$J$29</f>
        <v>40.680000000000007</v>
      </c>
      <c r="AA34" s="11">
        <f>[30]Julho!$J$30</f>
        <v>34.56</v>
      </c>
      <c r="AB34" s="11">
        <f>[30]Julho!$J$31</f>
        <v>28.44</v>
      </c>
      <c r="AC34" s="11">
        <f>[30]Julho!$J$32</f>
        <v>23.040000000000003</v>
      </c>
      <c r="AD34" s="11">
        <f>[30]Julho!$J$33</f>
        <v>30.96</v>
      </c>
      <c r="AE34" s="11">
        <f>[30]Julho!$J$34</f>
        <v>36.36</v>
      </c>
      <c r="AF34" s="108">
        <f>[30]Julho!$J$35</f>
        <v>29.16</v>
      </c>
      <c r="AG34" s="133">
        <f t="shared" si="17"/>
        <v>51.12</v>
      </c>
      <c r="AH34" s="96">
        <f t="shared" si="18"/>
        <v>30.263225806451615</v>
      </c>
      <c r="AK34" t="s">
        <v>47</v>
      </c>
    </row>
    <row r="35" spans="1:38" x14ac:dyDescent="0.2">
      <c r="A35" s="53" t="s">
        <v>173</v>
      </c>
      <c r="B35" s="11">
        <f>[31]Julho!$J$5</f>
        <v>28.44</v>
      </c>
      <c r="C35" s="11">
        <f>[31]Julho!$J$6</f>
        <v>37.800000000000004</v>
      </c>
      <c r="D35" s="11">
        <f>[31]Julho!$J$7</f>
        <v>44.64</v>
      </c>
      <c r="E35" s="11">
        <f>[31]Julho!$J$8</f>
        <v>19.440000000000001</v>
      </c>
      <c r="F35" s="11">
        <f>[31]Julho!$J$9</f>
        <v>39.6</v>
      </c>
      <c r="G35" s="11">
        <f>[31]Julho!$J$10</f>
        <v>27.720000000000002</v>
      </c>
      <c r="H35" s="11">
        <f>[31]Julho!$J$11</f>
        <v>25.92</v>
      </c>
      <c r="I35" s="11">
        <f>[31]Julho!$J$12</f>
        <v>29.16</v>
      </c>
      <c r="J35" s="11">
        <f>[31]Julho!$J$13</f>
        <v>28.08</v>
      </c>
      <c r="K35" s="11">
        <f>[31]Julho!$J$14</f>
        <v>30.6</v>
      </c>
      <c r="L35" s="11">
        <f>[31]Julho!$J$15</f>
        <v>34.200000000000003</v>
      </c>
      <c r="M35" s="11">
        <f>[31]Julho!$J$16</f>
        <v>32.4</v>
      </c>
      <c r="N35" s="11">
        <f>[31]Julho!$J$17</f>
        <v>37.440000000000005</v>
      </c>
      <c r="O35" s="11">
        <f>[31]Julho!$J$18</f>
        <v>31.680000000000003</v>
      </c>
      <c r="P35" s="11">
        <f>[31]Julho!$J$19</f>
        <v>31.319999999999997</v>
      </c>
      <c r="Q35" s="11">
        <f>[31]Julho!$J$20</f>
        <v>23.759999999999998</v>
      </c>
      <c r="R35" s="11">
        <f>[31]Julho!$J$21</f>
        <v>25.56</v>
      </c>
      <c r="S35" s="11">
        <f>[31]Julho!$J$22</f>
        <v>30.240000000000002</v>
      </c>
      <c r="T35" s="11">
        <f>[31]Julho!$J$23</f>
        <v>28.44</v>
      </c>
      <c r="U35" s="11">
        <f>[31]Julho!$J$24</f>
        <v>33.840000000000003</v>
      </c>
      <c r="V35" s="11">
        <f>[31]Julho!$J$25</f>
        <v>42.480000000000004</v>
      </c>
      <c r="W35" s="11">
        <f>[31]Julho!$J$26</f>
        <v>44.64</v>
      </c>
      <c r="X35" s="11">
        <f>[31]Julho!$J$27</f>
        <v>39.24</v>
      </c>
      <c r="Y35" s="11">
        <f>[31]Julho!$J$28</f>
        <v>27</v>
      </c>
      <c r="Z35" s="11">
        <f>[31]Julho!$J$29</f>
        <v>21.96</v>
      </c>
      <c r="AA35" s="11">
        <f>[31]Julho!$J$30</f>
        <v>19.079999999999998</v>
      </c>
      <c r="AB35" s="11">
        <f>[31]Julho!$J$31</f>
        <v>23.759999999999998</v>
      </c>
      <c r="AC35" s="11">
        <f>[31]Julho!$J$32</f>
        <v>26.64</v>
      </c>
      <c r="AD35" s="11">
        <f>[31]Julho!$J$33</f>
        <v>30.240000000000002</v>
      </c>
      <c r="AE35" s="11">
        <f>[31]Julho!$J$34</f>
        <v>24.48</v>
      </c>
      <c r="AF35" s="108">
        <f>[31]Julho!$J$35</f>
        <v>30.96</v>
      </c>
      <c r="AG35" s="133">
        <f t="shared" si="17"/>
        <v>44.64</v>
      </c>
      <c r="AH35" s="96">
        <f t="shared" si="18"/>
        <v>30.669677419354844</v>
      </c>
    </row>
    <row r="36" spans="1:38" x14ac:dyDescent="0.2">
      <c r="A36" s="53" t="s">
        <v>144</v>
      </c>
      <c r="B36" s="11" t="str">
        <f>[32]Julho!$J$5</f>
        <v>*</v>
      </c>
      <c r="C36" s="11" t="str">
        <f>[32]Julho!$J$6</f>
        <v>*</v>
      </c>
      <c r="D36" s="11" t="str">
        <f>[32]Julho!$J$7</f>
        <v>*</v>
      </c>
      <c r="E36" s="11" t="str">
        <f>[32]Julho!$J$8</f>
        <v>*</v>
      </c>
      <c r="F36" s="11" t="str">
        <f>[32]Julho!$J$9</f>
        <v>*</v>
      </c>
      <c r="G36" s="11" t="str">
        <f>[32]Julho!$J$10</f>
        <v>*</v>
      </c>
      <c r="H36" s="11" t="str">
        <f>[32]Julho!$J$11</f>
        <v>*</v>
      </c>
      <c r="I36" s="11" t="str">
        <f>[32]Julho!$J$12</f>
        <v>*</v>
      </c>
      <c r="J36" s="11" t="str">
        <f>[32]Julho!$J$13</f>
        <v>*</v>
      </c>
      <c r="K36" s="11" t="str">
        <f>[32]Julho!$J$14</f>
        <v>*</v>
      </c>
      <c r="L36" s="11" t="str">
        <f>[32]Julho!$J$15</f>
        <v>*</v>
      </c>
      <c r="M36" s="11" t="str">
        <f>[32]Julho!$J$16</f>
        <v>*</v>
      </c>
      <c r="N36" s="11" t="str">
        <f>[32]Julho!$J$17</f>
        <v>*</v>
      </c>
      <c r="O36" s="11" t="str">
        <f>[32]Julho!$J$18</f>
        <v>*</v>
      </c>
      <c r="P36" s="11" t="str">
        <f>[32]Julho!$J$19</f>
        <v>*</v>
      </c>
      <c r="Q36" s="11" t="str">
        <f>[32]Julho!$J$20</f>
        <v>*</v>
      </c>
      <c r="R36" s="11" t="str">
        <f>[32]Julho!$J$21</f>
        <v>*</v>
      </c>
      <c r="S36" s="11" t="str">
        <f>[32]Julho!$J$22</f>
        <v>*</v>
      </c>
      <c r="T36" s="11" t="str">
        <f>[32]Julho!$J$23</f>
        <v>*</v>
      </c>
      <c r="U36" s="11" t="str">
        <f>[32]Julho!$J$24</f>
        <v>*</v>
      </c>
      <c r="V36" s="11" t="str">
        <f>[32]Julho!$J$25</f>
        <v>*</v>
      </c>
      <c r="W36" s="11" t="str">
        <f>[32]Julho!$J$26</f>
        <v>*</v>
      </c>
      <c r="X36" s="11" t="str">
        <f>[32]Julho!$J$27</f>
        <v>*</v>
      </c>
      <c r="Y36" s="11" t="str">
        <f>[32]Julho!$J$28</f>
        <v>*</v>
      </c>
      <c r="Z36" s="11" t="str">
        <f>[32]Julho!$J$29</f>
        <v>*</v>
      </c>
      <c r="AA36" s="11" t="str">
        <f>[32]Julho!$J$30</f>
        <v>*</v>
      </c>
      <c r="AB36" s="11" t="str">
        <f>[32]Julho!$J$31</f>
        <v>*</v>
      </c>
      <c r="AC36" s="11" t="str">
        <f>[32]Julho!$J$32</f>
        <v>*</v>
      </c>
      <c r="AD36" s="11" t="str">
        <f>[32]Julho!$J$33</f>
        <v>*</v>
      </c>
      <c r="AE36" s="11" t="str">
        <f>[32]Julho!$J$34</f>
        <v>*</v>
      </c>
      <c r="AF36" s="108" t="str">
        <f>[32]Julho!$J$35</f>
        <v>*</v>
      </c>
      <c r="AG36" s="133" t="s">
        <v>224</v>
      </c>
      <c r="AH36" s="92" t="s">
        <v>224</v>
      </c>
      <c r="AK36" t="s">
        <v>47</v>
      </c>
    </row>
    <row r="37" spans="1:38" x14ac:dyDescent="0.2">
      <c r="A37" s="53" t="s">
        <v>14</v>
      </c>
      <c r="B37" s="11">
        <f>[33]Julho!$J$5</f>
        <v>20.88</v>
      </c>
      <c r="C37" s="11">
        <f>[33]Julho!$J$6</f>
        <v>35.28</v>
      </c>
      <c r="D37" s="11">
        <f>[33]Julho!$J$7</f>
        <v>46.800000000000004</v>
      </c>
      <c r="E37" s="11">
        <f>[33]Julho!$J$8</f>
        <v>28.44</v>
      </c>
      <c r="F37" s="11">
        <f>[33]Julho!$J$9</f>
        <v>35.28</v>
      </c>
      <c r="G37" s="11">
        <f>[33]Julho!$J$10</f>
        <v>34.56</v>
      </c>
      <c r="H37" s="11">
        <f>[33]Julho!$J$11</f>
        <v>28.44</v>
      </c>
      <c r="I37" s="11">
        <f>[33]Julho!$J$12</f>
        <v>23.759999999999998</v>
      </c>
      <c r="J37" s="11">
        <f>[33]Julho!$J$13</f>
        <v>27</v>
      </c>
      <c r="K37" s="11">
        <f>[33]Julho!$J$14</f>
        <v>25.2</v>
      </c>
      <c r="L37" s="11">
        <f>[33]Julho!$J$15</f>
        <v>24.48</v>
      </c>
      <c r="M37" s="11">
        <f>[33]Julho!$J$16</f>
        <v>24.840000000000003</v>
      </c>
      <c r="N37" s="11">
        <f>[33]Julho!$J$17</f>
        <v>24.12</v>
      </c>
      <c r="O37" s="11">
        <f>[33]Julho!$J$18</f>
        <v>23.759999999999998</v>
      </c>
      <c r="P37" s="11">
        <f>[33]Julho!$J$19</f>
        <v>37.440000000000005</v>
      </c>
      <c r="Q37" s="11">
        <f>[33]Julho!$J$20</f>
        <v>37.440000000000005</v>
      </c>
      <c r="R37" s="11">
        <f>[33]Julho!$J$21</f>
        <v>25.2</v>
      </c>
      <c r="S37" s="11">
        <f>[33]Julho!$J$22</f>
        <v>23.400000000000002</v>
      </c>
      <c r="T37" s="11">
        <f>[33]Julho!$J$23</f>
        <v>32.04</v>
      </c>
      <c r="U37" s="11">
        <f>[33]Julho!$J$24</f>
        <v>34.92</v>
      </c>
      <c r="V37" s="11">
        <f>[33]Julho!$J$25</f>
        <v>37.800000000000004</v>
      </c>
      <c r="W37" s="11">
        <f>[33]Julho!$J$26</f>
        <v>40.680000000000007</v>
      </c>
      <c r="X37" s="11">
        <f>[33]Julho!$J$27</f>
        <v>35.64</v>
      </c>
      <c r="Y37" s="11">
        <f>[33]Julho!$J$28</f>
        <v>33.840000000000003</v>
      </c>
      <c r="Z37" s="11">
        <f>[33]Julho!$J$29</f>
        <v>25.92</v>
      </c>
      <c r="AA37" s="11">
        <f>[33]Julho!$J$30</f>
        <v>27.36</v>
      </c>
      <c r="AB37" s="11">
        <f>[33]Julho!$J$31</f>
        <v>27.720000000000002</v>
      </c>
      <c r="AC37" s="11">
        <f>[33]Julho!$J$32</f>
        <v>36</v>
      </c>
      <c r="AD37" s="11">
        <f>[33]Julho!$J$33</f>
        <v>27.36</v>
      </c>
      <c r="AE37" s="11">
        <f>[33]Julho!$J$34</f>
        <v>28.44</v>
      </c>
      <c r="AF37" s="108">
        <f>[33]Julho!$J$35</f>
        <v>26.64</v>
      </c>
      <c r="AG37" s="133">
        <f t="shared" ref="AG37:AG38" si="19">MAX(B37:AF37)</f>
        <v>46.800000000000004</v>
      </c>
      <c r="AH37" s="96">
        <f t="shared" ref="AH37:AH38" si="20">AVERAGE(B37:AF37)</f>
        <v>30.344516129032261</v>
      </c>
      <c r="AK37" t="s">
        <v>47</v>
      </c>
    </row>
    <row r="38" spans="1:38" x14ac:dyDescent="0.2">
      <c r="A38" s="53" t="s">
        <v>174</v>
      </c>
      <c r="B38" s="11">
        <f>[34]Julho!$J$5</f>
        <v>18.36</v>
      </c>
      <c r="C38" s="11">
        <f>[34]Julho!$J$6</f>
        <v>33.119999999999997</v>
      </c>
      <c r="D38" s="11">
        <f>[34]Julho!$J$7</f>
        <v>39.96</v>
      </c>
      <c r="E38" s="11">
        <f>[34]Julho!$J$8</f>
        <v>33.119999999999997</v>
      </c>
      <c r="F38" s="11">
        <f>[34]Julho!$J$9</f>
        <v>25.92</v>
      </c>
      <c r="G38" s="11">
        <f>[34]Julho!$J$10</f>
        <v>37.440000000000005</v>
      </c>
      <c r="H38" s="11">
        <f>[34]Julho!$J$11</f>
        <v>28.8</v>
      </c>
      <c r="I38" s="11">
        <f>[34]Julho!$J$12</f>
        <v>15.840000000000002</v>
      </c>
      <c r="J38" s="11">
        <f>[34]Julho!$J$13</f>
        <v>19.079999999999998</v>
      </c>
      <c r="K38" s="11">
        <f>[34]Julho!$J$14</f>
        <v>14.4</v>
      </c>
      <c r="L38" s="11">
        <f>[34]Julho!$J$15</f>
        <v>12.6</v>
      </c>
      <c r="M38" s="11">
        <f>[34]Julho!$J$16</f>
        <v>27.720000000000002</v>
      </c>
      <c r="N38" s="11">
        <f>[34]Julho!$J$17</f>
        <v>15.48</v>
      </c>
      <c r="O38" s="11">
        <f>[34]Julho!$J$18</f>
        <v>10.44</v>
      </c>
      <c r="P38" s="11">
        <f>[34]Julho!$J$19</f>
        <v>12.96</v>
      </c>
      <c r="Q38" s="11">
        <f>[34]Julho!$J$20</f>
        <v>21.96</v>
      </c>
      <c r="R38" s="11" t="str">
        <f>[34]Julho!$J$21</f>
        <v>*</v>
      </c>
      <c r="S38" s="11">
        <f>[34]Julho!$J$22</f>
        <v>19.440000000000001</v>
      </c>
      <c r="T38" s="11">
        <f>[34]Julho!$J$23</f>
        <v>16.559999999999999</v>
      </c>
      <c r="U38" s="11">
        <f>[34]Julho!$J$24</f>
        <v>26.28</v>
      </c>
      <c r="V38" s="11">
        <f>[34]Julho!$J$25</f>
        <v>35.28</v>
      </c>
      <c r="W38" s="11">
        <f>[34]Julho!$J$26</f>
        <v>34.56</v>
      </c>
      <c r="X38" s="11">
        <f>[34]Julho!$J$27</f>
        <v>19.8</v>
      </c>
      <c r="Y38" s="11">
        <f>[34]Julho!$J$28</f>
        <v>30.96</v>
      </c>
      <c r="Z38" s="11">
        <f>[34]Julho!$J$29</f>
        <v>27.36</v>
      </c>
      <c r="AA38" s="11">
        <f>[34]Julho!$J$30</f>
        <v>21.240000000000002</v>
      </c>
      <c r="AB38" s="11">
        <f>[34]Julho!$J$31</f>
        <v>19.440000000000001</v>
      </c>
      <c r="AC38" s="11">
        <f>[34]Julho!$J$32</f>
        <v>25.56</v>
      </c>
      <c r="AD38" s="11">
        <f>[34]Julho!$J$33</f>
        <v>26.64</v>
      </c>
      <c r="AE38" s="11">
        <f>[34]Julho!$J$34</f>
        <v>15.840000000000002</v>
      </c>
      <c r="AF38" s="108">
        <f>[34]Julho!$J$35</f>
        <v>22.68</v>
      </c>
      <c r="AG38" s="133">
        <f t="shared" si="19"/>
        <v>39.96</v>
      </c>
      <c r="AH38" s="96">
        <f t="shared" si="20"/>
        <v>23.628</v>
      </c>
      <c r="AK38" t="s">
        <v>47</v>
      </c>
    </row>
    <row r="39" spans="1:38" x14ac:dyDescent="0.2">
      <c r="A39" s="53" t="s">
        <v>15</v>
      </c>
      <c r="B39" s="11">
        <f>[35]Julho!$J$5</f>
        <v>19.079999999999998</v>
      </c>
      <c r="C39" s="11">
        <f>[35]Julho!$J$6</f>
        <v>50.4</v>
      </c>
      <c r="D39" s="11">
        <f>[35]Julho!$J$7</f>
        <v>32.4</v>
      </c>
      <c r="E39" s="11">
        <f>[35]Julho!$J$8</f>
        <v>40.32</v>
      </c>
      <c r="F39" s="11">
        <f>[35]Julho!$J$9</f>
        <v>41.4</v>
      </c>
      <c r="G39" s="11">
        <f>[35]Julho!$J$10</f>
        <v>26.28</v>
      </c>
      <c r="H39" s="11">
        <f>[35]Julho!$J$11</f>
        <v>38.159999999999997</v>
      </c>
      <c r="I39" s="11">
        <f>[35]Julho!$J$12</f>
        <v>43.2</v>
      </c>
      <c r="J39" s="11">
        <f>[35]Julho!$J$13</f>
        <v>36.36</v>
      </c>
      <c r="K39" s="11">
        <f>[35]Julho!$J$14</f>
        <v>23.400000000000002</v>
      </c>
      <c r="L39" s="11">
        <f>[35]Julho!$J$15</f>
        <v>30.96</v>
      </c>
      <c r="M39" s="11">
        <f>[35]Julho!$J$16</f>
        <v>28.8</v>
      </c>
      <c r="N39" s="11">
        <f>[35]Julho!$J$17</f>
        <v>30.6</v>
      </c>
      <c r="O39" s="11">
        <f>[35]Julho!$J$18</f>
        <v>37.440000000000005</v>
      </c>
      <c r="P39" s="11">
        <f>[35]Julho!$J$19</f>
        <v>26.28</v>
      </c>
      <c r="Q39" s="11">
        <f>[35]Julho!$J$20</f>
        <v>32.04</v>
      </c>
      <c r="R39" s="11">
        <f>[35]Julho!$J$21</f>
        <v>40.680000000000007</v>
      </c>
      <c r="S39" s="11">
        <f>[35]Julho!$J$22</f>
        <v>48.6</v>
      </c>
      <c r="T39" s="11">
        <f>[35]Julho!$J$23</f>
        <v>32.4</v>
      </c>
      <c r="U39" s="11">
        <f>[35]Julho!$J$24</f>
        <v>35.28</v>
      </c>
      <c r="V39" s="11">
        <f>[35]Julho!$J$25</f>
        <v>46.080000000000005</v>
      </c>
      <c r="W39" s="11">
        <f>[35]Julho!$J$26</f>
        <v>50.76</v>
      </c>
      <c r="X39" s="11">
        <f>[35]Julho!$J$27</f>
        <v>33.480000000000004</v>
      </c>
      <c r="Y39" s="11">
        <f>[35]Julho!$J$28</f>
        <v>29.52</v>
      </c>
      <c r="Z39" s="11">
        <f>[35]Julho!$J$29</f>
        <v>28.8</v>
      </c>
      <c r="AA39" s="11">
        <f>[35]Julho!$J$30</f>
        <v>25.2</v>
      </c>
      <c r="AB39" s="11">
        <f>[35]Julho!$J$31</f>
        <v>23.759999999999998</v>
      </c>
      <c r="AC39" s="11">
        <f>[35]Julho!$J$32</f>
        <v>28.08</v>
      </c>
      <c r="AD39" s="11">
        <f>[35]Julho!$J$33</f>
        <v>34.56</v>
      </c>
      <c r="AE39" s="11">
        <f>[35]Julho!$J$34</f>
        <v>28.8</v>
      </c>
      <c r="AF39" s="108">
        <f>[35]Julho!$J$35</f>
        <v>31.680000000000003</v>
      </c>
      <c r="AG39" s="133">
        <f t="shared" ref="AG39:AG41" si="21">MAX(B39:AF39)</f>
        <v>50.76</v>
      </c>
      <c r="AH39" s="96">
        <f t="shared" ref="AH39:AH41" si="22">AVERAGE(B39:AF39)</f>
        <v>34.025806451612901</v>
      </c>
      <c r="AI39" s="12" t="s">
        <v>47</v>
      </c>
      <c r="AK39" t="s">
        <v>47</v>
      </c>
    </row>
    <row r="40" spans="1:38" x14ac:dyDescent="0.2">
      <c r="A40" s="53" t="s">
        <v>16</v>
      </c>
      <c r="B40" s="11">
        <f>[36]Julho!$J$5</f>
        <v>22.32</v>
      </c>
      <c r="C40" s="11">
        <f>[36]Julho!$J$6</f>
        <v>28.08</v>
      </c>
      <c r="D40" s="11">
        <f>[36]Julho!$J$7</f>
        <v>34.56</v>
      </c>
      <c r="E40" s="11">
        <f>[36]Julho!$J$8</f>
        <v>33.480000000000004</v>
      </c>
      <c r="F40" s="11">
        <f>[36]Julho!$J$9</f>
        <v>44.28</v>
      </c>
      <c r="G40" s="11">
        <f>[36]Julho!$J$10</f>
        <v>24.840000000000003</v>
      </c>
      <c r="H40" s="11">
        <f>[36]Julho!$J$11</f>
        <v>24.48</v>
      </c>
      <c r="I40" s="11">
        <f>[36]Julho!$J$12</f>
        <v>18</v>
      </c>
      <c r="J40" s="11">
        <f>[36]Julho!$J$13</f>
        <v>24.840000000000003</v>
      </c>
      <c r="K40" s="11">
        <f>[36]Julho!$J$14</f>
        <v>23.040000000000003</v>
      </c>
      <c r="L40" s="11">
        <f>[36]Julho!$J$15</f>
        <v>25.2</v>
      </c>
      <c r="M40" s="11">
        <f>[36]Julho!$J$16</f>
        <v>38.159999999999997</v>
      </c>
      <c r="N40" s="11">
        <f>[36]Julho!$J$17</f>
        <v>21.6</v>
      </c>
      <c r="O40" s="11">
        <f>[36]Julho!$J$18</f>
        <v>12.96</v>
      </c>
      <c r="P40" s="11">
        <f>[36]Julho!$J$19</f>
        <v>28.08</v>
      </c>
      <c r="Q40" s="11">
        <f>[36]Julho!$J$20</f>
        <v>26.64</v>
      </c>
      <c r="R40" s="11">
        <f>[36]Julho!$J$21</f>
        <v>16.559999999999999</v>
      </c>
      <c r="S40" s="11">
        <f>[36]Julho!$J$22</f>
        <v>19.440000000000001</v>
      </c>
      <c r="T40" s="11">
        <f>[36]Julho!$J$23</f>
        <v>34.200000000000003</v>
      </c>
      <c r="U40" s="11">
        <f>[36]Julho!$J$24</f>
        <v>28.8</v>
      </c>
      <c r="V40" s="11">
        <f>[36]Julho!$J$25</f>
        <v>53.28</v>
      </c>
      <c r="W40" s="11">
        <f>[36]Julho!$J$26</f>
        <v>59.760000000000005</v>
      </c>
      <c r="X40" s="11">
        <f>[36]Julho!$J$27</f>
        <v>22.32</v>
      </c>
      <c r="Y40" s="11">
        <f>[36]Julho!$J$28</f>
        <v>33.119999999999997</v>
      </c>
      <c r="Z40" s="11">
        <f>[36]Julho!$J$29</f>
        <v>23.040000000000003</v>
      </c>
      <c r="AA40" s="11">
        <f>[36]Julho!$J$30</f>
        <v>21.96</v>
      </c>
      <c r="AB40" s="11">
        <f>[36]Julho!$J$31</f>
        <v>37.800000000000004</v>
      </c>
      <c r="AC40" s="11">
        <f>[36]Julho!$J$32</f>
        <v>26.64</v>
      </c>
      <c r="AD40" s="11">
        <f>[36]Julho!$J$33</f>
        <v>23.400000000000002</v>
      </c>
      <c r="AE40" s="11">
        <f>[36]Julho!$J$34</f>
        <v>15.48</v>
      </c>
      <c r="AF40" s="108">
        <f>[36]Julho!$J$35</f>
        <v>24.12</v>
      </c>
      <c r="AG40" s="133">
        <f t="shared" si="21"/>
        <v>59.760000000000005</v>
      </c>
      <c r="AH40" s="96">
        <f t="shared" si="22"/>
        <v>28.08</v>
      </c>
      <c r="AL40" t="s">
        <v>47</v>
      </c>
    </row>
    <row r="41" spans="1:38" x14ac:dyDescent="0.2">
      <c r="A41" s="53" t="s">
        <v>175</v>
      </c>
      <c r="B41" s="11">
        <f>[37]Julho!$J$5</f>
        <v>24.840000000000003</v>
      </c>
      <c r="C41" s="11">
        <f>[37]Julho!$J$6</f>
        <v>46.080000000000005</v>
      </c>
      <c r="D41" s="11">
        <f>[37]Julho!$J$7</f>
        <v>48.96</v>
      </c>
      <c r="E41" s="11">
        <f>[37]Julho!$J$8</f>
        <v>23.759999999999998</v>
      </c>
      <c r="F41" s="11">
        <f>[37]Julho!$J$9</f>
        <v>40.32</v>
      </c>
      <c r="G41" s="11">
        <f>[37]Julho!$J$10</f>
        <v>32.4</v>
      </c>
      <c r="H41" s="11">
        <f>[37]Julho!$J$11</f>
        <v>25.56</v>
      </c>
      <c r="I41" s="11">
        <f>[37]Julho!$J$12</f>
        <v>23.400000000000002</v>
      </c>
      <c r="J41" s="11">
        <f>[37]Julho!$J$13</f>
        <v>18.36</v>
      </c>
      <c r="K41" s="11">
        <f>[37]Julho!$J$14</f>
        <v>31.680000000000003</v>
      </c>
      <c r="L41" s="11">
        <f>[37]Julho!$J$15</f>
        <v>30.240000000000002</v>
      </c>
      <c r="M41" s="11">
        <f>[37]Julho!$J$16</f>
        <v>22.68</v>
      </c>
      <c r="N41" s="11">
        <f>[37]Julho!$J$17</f>
        <v>27.720000000000002</v>
      </c>
      <c r="O41" s="11">
        <f>[37]Julho!$J$18</f>
        <v>28.44</v>
      </c>
      <c r="P41" s="11">
        <f>[37]Julho!$J$19</f>
        <v>41.76</v>
      </c>
      <c r="Q41" s="11">
        <f>[37]Julho!$J$20</f>
        <v>25.56</v>
      </c>
      <c r="R41" s="11">
        <f>[37]Julho!$J$21</f>
        <v>26.64</v>
      </c>
      <c r="S41" s="11">
        <f>[37]Julho!$J$22</f>
        <v>23.759999999999998</v>
      </c>
      <c r="T41" s="11">
        <f>[37]Julho!$J$23</f>
        <v>18.720000000000002</v>
      </c>
      <c r="U41" s="11">
        <f>[37]Julho!$J$24</f>
        <v>29.880000000000003</v>
      </c>
      <c r="V41" s="11">
        <f>[37]Julho!$J$25</f>
        <v>41.04</v>
      </c>
      <c r="W41" s="11">
        <f>[37]Julho!$J$26</f>
        <v>41.4</v>
      </c>
      <c r="X41" s="11">
        <f>[37]Julho!$J$27</f>
        <v>28.08</v>
      </c>
      <c r="Y41" s="11">
        <f>[37]Julho!$J$28</f>
        <v>28.08</v>
      </c>
      <c r="Z41" s="11">
        <f>[37]Julho!$J$29</f>
        <v>23.400000000000002</v>
      </c>
      <c r="AA41" s="11">
        <f>[37]Julho!$J$30</f>
        <v>23.040000000000003</v>
      </c>
      <c r="AB41" s="11">
        <f>[37]Julho!$J$31</f>
        <v>23.400000000000002</v>
      </c>
      <c r="AC41" s="11">
        <f>[37]Julho!$J$32</f>
        <v>32.4</v>
      </c>
      <c r="AD41" s="11">
        <f>[37]Julho!$J$33</f>
        <v>29.880000000000003</v>
      </c>
      <c r="AE41" s="11">
        <f>[37]Julho!$J$34</f>
        <v>32.04</v>
      </c>
      <c r="AF41" s="108">
        <f>[37]Julho!$J$35</f>
        <v>28.8</v>
      </c>
      <c r="AG41" s="133">
        <f t="shared" si="21"/>
        <v>48.96</v>
      </c>
      <c r="AH41" s="96">
        <f t="shared" si="22"/>
        <v>29.752258064516127</v>
      </c>
    </row>
    <row r="42" spans="1:38" x14ac:dyDescent="0.2">
      <c r="A42" s="53" t="s">
        <v>17</v>
      </c>
      <c r="B42" s="11">
        <f>[38]Julho!$J$5</f>
        <v>31.680000000000003</v>
      </c>
      <c r="C42" s="11">
        <f>[38]Julho!$J$6</f>
        <v>17.28</v>
      </c>
      <c r="D42" s="11">
        <f>[38]Julho!$J$7</f>
        <v>41.4</v>
      </c>
      <c r="E42" s="11">
        <f>[38]Julho!$J$8</f>
        <v>18.36</v>
      </c>
      <c r="F42" s="11">
        <f>[38]Julho!$J$9</f>
        <v>41.04</v>
      </c>
      <c r="G42" s="11">
        <f>[38]Julho!$J$10</f>
        <v>28.8</v>
      </c>
      <c r="H42" s="11">
        <f>[38]Julho!$J$11</f>
        <v>23.400000000000002</v>
      </c>
      <c r="I42" s="11">
        <f>[38]Julho!$J$12</f>
        <v>25.92</v>
      </c>
      <c r="J42" s="11">
        <f>[38]Julho!$J$13</f>
        <v>23.759999999999998</v>
      </c>
      <c r="K42" s="11">
        <f>[38]Julho!$J$14</f>
        <v>38.159999999999997</v>
      </c>
      <c r="L42" s="11">
        <f>[38]Julho!$J$15</f>
        <v>29.16</v>
      </c>
      <c r="M42" s="11">
        <f>[38]Julho!$J$16</f>
        <v>28.44</v>
      </c>
      <c r="N42" s="11">
        <f>[38]Julho!$J$17</f>
        <v>41.04</v>
      </c>
      <c r="O42" s="11">
        <f>[38]Julho!$J$18</f>
        <v>34.200000000000003</v>
      </c>
      <c r="P42" s="11">
        <f>[38]Julho!$J$19</f>
        <v>25.92</v>
      </c>
      <c r="Q42" s="11">
        <f>[38]Julho!$J$20</f>
        <v>24.12</v>
      </c>
      <c r="R42" s="11">
        <f>[38]Julho!$J$21</f>
        <v>30.240000000000002</v>
      </c>
      <c r="S42" s="11">
        <f>[38]Julho!$J$22</f>
        <v>25.2</v>
      </c>
      <c r="T42" s="11">
        <f>[38]Julho!$J$23</f>
        <v>35.64</v>
      </c>
      <c r="U42" s="11">
        <f>[38]Julho!$J$24</f>
        <v>26.28</v>
      </c>
      <c r="V42" s="11">
        <f>[38]Julho!$J$25</f>
        <v>44.64</v>
      </c>
      <c r="W42" s="11">
        <f>[38]Julho!$J$26</f>
        <v>46.440000000000005</v>
      </c>
      <c r="X42" s="11">
        <f>[38]Julho!$J$27</f>
        <v>41.04</v>
      </c>
      <c r="Y42" s="11">
        <f>[38]Julho!$J$28</f>
        <v>31.680000000000003</v>
      </c>
      <c r="Z42" s="11">
        <f>[38]Julho!$J$29</f>
        <v>28.08</v>
      </c>
      <c r="AA42" s="11">
        <f>[38]Julho!$J$30</f>
        <v>34.200000000000003</v>
      </c>
      <c r="AB42" s="11">
        <f>[38]Julho!$J$31</f>
        <v>23.400000000000002</v>
      </c>
      <c r="AC42" s="11">
        <f>[38]Julho!$J$32</f>
        <v>31.680000000000003</v>
      </c>
      <c r="AD42" s="11">
        <f>[38]Julho!$J$33</f>
        <v>29.16</v>
      </c>
      <c r="AE42" s="11">
        <f>[38]Julho!$J$34</f>
        <v>24.48</v>
      </c>
      <c r="AF42" s="108">
        <f>[38]Julho!$J$35</f>
        <v>42.84</v>
      </c>
      <c r="AG42" s="133">
        <f t="shared" ref="AG42:AG43" si="23">MAX(B42:AF42)</f>
        <v>46.440000000000005</v>
      </c>
      <c r="AH42" s="96">
        <f t="shared" ref="AH42:AH43" si="24">AVERAGE(B42:AF42)</f>
        <v>31.215483870967745</v>
      </c>
      <c r="AK42" t="s">
        <v>47</v>
      </c>
      <c r="AL42" t="s">
        <v>47</v>
      </c>
    </row>
    <row r="43" spans="1:38" x14ac:dyDescent="0.2">
      <c r="A43" s="53" t="s">
        <v>157</v>
      </c>
      <c r="B43" s="11">
        <f>[39]Julho!$J$5</f>
        <v>27.720000000000002</v>
      </c>
      <c r="C43" s="11">
        <f>[39]Julho!$J$6</f>
        <v>31.319999999999997</v>
      </c>
      <c r="D43" s="11">
        <f>[39]Julho!$J$7</f>
        <v>55.800000000000004</v>
      </c>
      <c r="E43" s="11">
        <f>[39]Julho!$J$8</f>
        <v>29.880000000000003</v>
      </c>
      <c r="F43" s="11">
        <f>[39]Julho!$J$9</f>
        <v>40.680000000000007</v>
      </c>
      <c r="G43" s="11">
        <f>[39]Julho!$J$10</f>
        <v>30.6</v>
      </c>
      <c r="H43" s="11">
        <f>[39]Julho!$J$11</f>
        <v>39.24</v>
      </c>
      <c r="I43" s="11">
        <f>[39]Julho!$J$12</f>
        <v>32.04</v>
      </c>
      <c r="J43" s="11">
        <f>[39]Julho!$J$13</f>
        <v>27.720000000000002</v>
      </c>
      <c r="K43" s="11">
        <f>[39]Julho!$J$14</f>
        <v>23.759999999999998</v>
      </c>
      <c r="L43" s="11">
        <f>[39]Julho!$J$15</f>
        <v>29.880000000000003</v>
      </c>
      <c r="M43" s="11">
        <f>[39]Julho!$J$16</f>
        <v>25.2</v>
      </c>
      <c r="N43" s="11">
        <f>[39]Julho!$J$17</f>
        <v>25.56</v>
      </c>
      <c r="O43" s="11">
        <f>[39]Julho!$J$18</f>
        <v>25.2</v>
      </c>
      <c r="P43" s="11">
        <f>[39]Julho!$J$19</f>
        <v>43.92</v>
      </c>
      <c r="Q43" s="11">
        <f>[39]Julho!$J$20</f>
        <v>23.759999999999998</v>
      </c>
      <c r="R43" s="11">
        <f>[39]Julho!$J$21</f>
        <v>26.64</v>
      </c>
      <c r="S43" s="11">
        <f>[39]Julho!$J$22</f>
        <v>34.92</v>
      </c>
      <c r="T43" s="11">
        <f>[39]Julho!$J$23</f>
        <v>39.6</v>
      </c>
      <c r="U43" s="11">
        <f>[39]Julho!$J$24</f>
        <v>30.96</v>
      </c>
      <c r="V43" s="11">
        <f>[39]Julho!$J$25</f>
        <v>40.32</v>
      </c>
      <c r="W43" s="11">
        <f>[39]Julho!$J$26</f>
        <v>36</v>
      </c>
      <c r="X43" s="11">
        <f>[39]Julho!$J$27</f>
        <v>36</v>
      </c>
      <c r="Y43" s="11">
        <f>[39]Julho!$J$28</f>
        <v>35.64</v>
      </c>
      <c r="Z43" s="11">
        <f>[39]Julho!$J$29</f>
        <v>22.32</v>
      </c>
      <c r="AA43" s="11">
        <f>[39]Julho!$J$30</f>
        <v>20.88</v>
      </c>
      <c r="AB43" s="11">
        <f>[39]Julho!$J$31</f>
        <v>21.96</v>
      </c>
      <c r="AC43" s="11">
        <f>[39]Julho!$J$32</f>
        <v>28.8</v>
      </c>
      <c r="AD43" s="11">
        <f>[39]Julho!$J$33</f>
        <v>41.4</v>
      </c>
      <c r="AE43" s="11">
        <f>[39]Julho!$J$34</f>
        <v>27.720000000000002</v>
      </c>
      <c r="AF43" s="108">
        <f>[39]Julho!$J$35</f>
        <v>31.319999999999997</v>
      </c>
      <c r="AG43" s="133">
        <f t="shared" si="23"/>
        <v>55.800000000000004</v>
      </c>
      <c r="AH43" s="92">
        <f t="shared" si="24"/>
        <v>31.830967741935492</v>
      </c>
      <c r="AK43" t="s">
        <v>47</v>
      </c>
    </row>
    <row r="44" spans="1:38" x14ac:dyDescent="0.2">
      <c r="A44" s="53" t="s">
        <v>18</v>
      </c>
      <c r="B44" s="11">
        <f>[40]Julho!$J$5</f>
        <v>31.680000000000003</v>
      </c>
      <c r="C44" s="11">
        <f>[40]Julho!$J$6</f>
        <v>45.36</v>
      </c>
      <c r="D44" s="11">
        <f>[40]Julho!$J$7</f>
        <v>44.28</v>
      </c>
      <c r="E44" s="11">
        <f>[40]Julho!$J$8</f>
        <v>39.24</v>
      </c>
      <c r="F44" s="11">
        <f>[40]Julho!$J$9</f>
        <v>34.56</v>
      </c>
      <c r="G44" s="11">
        <f>[40]Julho!$J$10</f>
        <v>25.2</v>
      </c>
      <c r="H44" s="11">
        <f>[40]Julho!$J$11</f>
        <v>36</v>
      </c>
      <c r="I44" s="11">
        <f>[40]Julho!$J$12</f>
        <v>27.720000000000002</v>
      </c>
      <c r="J44" s="11">
        <f>[40]Julho!$J$13</f>
        <v>23.040000000000003</v>
      </c>
      <c r="K44" s="11">
        <f>[40]Julho!$J$14</f>
        <v>26.64</v>
      </c>
      <c r="L44" s="11">
        <f>[40]Julho!$J$15</f>
        <v>26.64</v>
      </c>
      <c r="M44" s="11">
        <f>[40]Julho!$J$16</f>
        <v>32.4</v>
      </c>
      <c r="N44" s="11">
        <f>[40]Julho!$J$17</f>
        <v>30.96</v>
      </c>
      <c r="O44" s="11">
        <f>[40]Julho!$J$18</f>
        <v>22.68</v>
      </c>
      <c r="P44" s="11">
        <f>[40]Julho!$J$19</f>
        <v>44.64</v>
      </c>
      <c r="Q44" s="11">
        <f>[40]Julho!$J$20</f>
        <v>24.12</v>
      </c>
      <c r="R44" s="11">
        <f>[40]Julho!$J$21</f>
        <v>33.480000000000004</v>
      </c>
      <c r="S44" s="11">
        <f>[40]Julho!$J$22</f>
        <v>25.56</v>
      </c>
      <c r="T44" s="11">
        <f>[40]Julho!$J$23</f>
        <v>29.52</v>
      </c>
      <c r="U44" s="11">
        <f>[40]Julho!$J$24</f>
        <v>34.92</v>
      </c>
      <c r="V44" s="11">
        <f>[40]Julho!$J$25</f>
        <v>51.12</v>
      </c>
      <c r="W44" s="11">
        <f>[40]Julho!$J$26</f>
        <v>43.92</v>
      </c>
      <c r="X44" s="11">
        <f>[40]Julho!$J$27</f>
        <v>31.680000000000003</v>
      </c>
      <c r="Y44" s="11">
        <f>[40]Julho!$J$28</f>
        <v>35.28</v>
      </c>
      <c r="Z44" s="11">
        <f>[40]Julho!$J$29</f>
        <v>31.680000000000003</v>
      </c>
      <c r="AA44" s="11">
        <f>[40]Julho!$J$30</f>
        <v>30.240000000000002</v>
      </c>
      <c r="AB44" s="11">
        <f>[40]Julho!$J$31</f>
        <v>32.04</v>
      </c>
      <c r="AC44" s="11">
        <f>[40]Julho!$J$32</f>
        <v>30.240000000000002</v>
      </c>
      <c r="AD44" s="11">
        <f>[40]Julho!$J$33</f>
        <v>36.36</v>
      </c>
      <c r="AE44" s="11">
        <f>[40]Julho!$J$34</f>
        <v>38.159999999999997</v>
      </c>
      <c r="AF44" s="108">
        <f>[40]Julho!$J$35</f>
        <v>32.76</v>
      </c>
      <c r="AG44" s="133">
        <f t="shared" ref="AG44:AG45" si="25">MAX(B44:AF44)</f>
        <v>51.12</v>
      </c>
      <c r="AH44" s="96">
        <f t="shared" ref="AH44:AH45" si="26">AVERAGE(B44:AF44)</f>
        <v>33.294193548387085</v>
      </c>
      <c r="AK44" t="s">
        <v>47</v>
      </c>
    </row>
    <row r="45" spans="1:38" x14ac:dyDescent="0.2">
      <c r="A45" s="53" t="s">
        <v>162</v>
      </c>
      <c r="B45" s="11">
        <f>[41]Julho!$J$5</f>
        <v>27</v>
      </c>
      <c r="C45" s="11">
        <f>[41]Julho!$J$6</f>
        <v>34.56</v>
      </c>
      <c r="D45" s="11">
        <f>[41]Julho!$J$7</f>
        <v>46.080000000000005</v>
      </c>
      <c r="E45" s="11">
        <f>[41]Julho!$J$8</f>
        <v>34.200000000000003</v>
      </c>
      <c r="F45" s="11">
        <f>[41]Julho!$J$9</f>
        <v>33.480000000000004</v>
      </c>
      <c r="G45" s="11">
        <f>[41]Julho!$J$10</f>
        <v>30.6</v>
      </c>
      <c r="H45" s="11">
        <f>[41]Julho!$J$11</f>
        <v>38.519999999999996</v>
      </c>
      <c r="I45" s="11">
        <f>[41]Julho!$J$12</f>
        <v>29.52</v>
      </c>
      <c r="J45" s="11">
        <f>[41]Julho!$J$13</f>
        <v>21.240000000000002</v>
      </c>
      <c r="K45" s="11">
        <f>[41]Julho!$J$14</f>
        <v>27.720000000000002</v>
      </c>
      <c r="L45" s="11">
        <f>[41]Julho!$J$15</f>
        <v>24.12</v>
      </c>
      <c r="M45" s="11">
        <f>[41]Julho!$J$16</f>
        <v>17.64</v>
      </c>
      <c r="N45" s="11">
        <f>[41]Julho!$J$17</f>
        <v>21.6</v>
      </c>
      <c r="O45" s="11">
        <f>[41]Julho!$J$18</f>
        <v>20.16</v>
      </c>
      <c r="P45" s="11">
        <f>[41]Julho!$J$19</f>
        <v>34.56</v>
      </c>
      <c r="Q45" s="11">
        <f>[41]Julho!$J$20</f>
        <v>46.440000000000005</v>
      </c>
      <c r="R45" s="11">
        <f>[41]Julho!$J$21</f>
        <v>28.8</v>
      </c>
      <c r="S45" s="11">
        <f>[41]Julho!$J$22</f>
        <v>32.4</v>
      </c>
      <c r="T45" s="11">
        <f>[41]Julho!$J$23</f>
        <v>32.76</v>
      </c>
      <c r="U45" s="11">
        <f>[41]Julho!$J$24</f>
        <v>36</v>
      </c>
      <c r="V45" s="11">
        <f>[41]Julho!$J$25</f>
        <v>39.6</v>
      </c>
      <c r="W45" s="11">
        <f>[41]Julho!$J$26</f>
        <v>41.4</v>
      </c>
      <c r="X45" s="11">
        <f>[41]Julho!$J$27</f>
        <v>34.200000000000003</v>
      </c>
      <c r="Y45" s="11">
        <f>[41]Julho!$J$28</f>
        <v>34.56</v>
      </c>
      <c r="Z45" s="11">
        <f>[41]Julho!$J$29</f>
        <v>18.720000000000002</v>
      </c>
      <c r="AA45" s="11">
        <f>[41]Julho!$J$30</f>
        <v>18.36</v>
      </c>
      <c r="AB45" s="11">
        <f>[41]Julho!$J$31</f>
        <v>27.36</v>
      </c>
      <c r="AC45" s="11">
        <f>[41]Julho!$J$32</f>
        <v>28.8</v>
      </c>
      <c r="AD45" s="11">
        <f>[41]Julho!$J$33</f>
        <v>23.759999999999998</v>
      </c>
      <c r="AE45" s="11">
        <f>[41]Julho!$J$34</f>
        <v>27.720000000000002</v>
      </c>
      <c r="AF45" s="108">
        <f>[41]Julho!$J$35</f>
        <v>26.64</v>
      </c>
      <c r="AG45" s="133">
        <f t="shared" si="25"/>
        <v>46.440000000000005</v>
      </c>
      <c r="AH45" s="92">
        <f t="shared" si="26"/>
        <v>30.274838709677422</v>
      </c>
      <c r="AK45" t="s">
        <v>47</v>
      </c>
      <c r="AL45" t="s">
        <v>47</v>
      </c>
    </row>
    <row r="46" spans="1:38" x14ac:dyDescent="0.2">
      <c r="A46" s="53" t="s">
        <v>19</v>
      </c>
      <c r="B46" s="11">
        <f>[42]Julho!$J$5</f>
        <v>21.240000000000002</v>
      </c>
      <c r="C46" s="11">
        <f>[42]Julho!$J$6</f>
        <v>30.6</v>
      </c>
      <c r="D46" s="11">
        <f>[42]Julho!$J$7</f>
        <v>30.6</v>
      </c>
      <c r="E46" s="11">
        <f>[42]Julho!$J$8</f>
        <v>35.64</v>
      </c>
      <c r="F46" s="11">
        <f>[42]Julho!$J$9</f>
        <v>41.4</v>
      </c>
      <c r="G46" s="11">
        <f>[42]Julho!$J$10</f>
        <v>29.16</v>
      </c>
      <c r="H46" s="11">
        <f>[42]Julho!$J$11</f>
        <v>30.6</v>
      </c>
      <c r="I46" s="11">
        <f>[42]Julho!$J$12</f>
        <v>36.72</v>
      </c>
      <c r="J46" s="11">
        <f>[42]Julho!$J$13</f>
        <v>34.92</v>
      </c>
      <c r="K46" s="11">
        <f>[42]Julho!$J$14</f>
        <v>24.48</v>
      </c>
      <c r="L46" s="11">
        <f>[42]Julho!$J$15</f>
        <v>36.36</v>
      </c>
      <c r="M46" s="11">
        <f>[42]Julho!$J$16</f>
        <v>34.56</v>
      </c>
      <c r="N46" s="11">
        <f>[42]Julho!$J$17</f>
        <v>33.480000000000004</v>
      </c>
      <c r="O46" s="11">
        <f>[42]Julho!$J$18</f>
        <v>34.200000000000003</v>
      </c>
      <c r="P46" s="11">
        <f>[42]Julho!$J$19</f>
        <v>25.2</v>
      </c>
      <c r="Q46" s="11">
        <f>[42]Julho!$J$20</f>
        <v>30.240000000000002</v>
      </c>
      <c r="R46" s="11">
        <f>[42]Julho!$J$21</f>
        <v>36.72</v>
      </c>
      <c r="S46" s="11">
        <f>[42]Julho!$J$22</f>
        <v>39.6</v>
      </c>
      <c r="T46" s="11">
        <f>[42]Julho!$J$23</f>
        <v>21.6</v>
      </c>
      <c r="U46" s="11">
        <f>[42]Julho!$J$24</f>
        <v>35.28</v>
      </c>
      <c r="V46" s="11">
        <f>[42]Julho!$J$25</f>
        <v>45.36</v>
      </c>
      <c r="W46" s="11">
        <f>[42]Julho!$J$26</f>
        <v>43.92</v>
      </c>
      <c r="X46" s="11">
        <f>[42]Julho!$J$27</f>
        <v>38.519999999999996</v>
      </c>
      <c r="Y46" s="11">
        <f>[42]Julho!$J$28</f>
        <v>25.92</v>
      </c>
      <c r="Z46" s="11">
        <f>[42]Julho!$J$29</f>
        <v>27.720000000000002</v>
      </c>
      <c r="AA46" s="11">
        <f>[42]Julho!$J$30</f>
        <v>22.68</v>
      </c>
      <c r="AB46" s="11">
        <f>[42]Julho!$J$31</f>
        <v>23.759999999999998</v>
      </c>
      <c r="AC46" s="11">
        <f>[42]Julho!$J$32</f>
        <v>22.68</v>
      </c>
      <c r="AD46" s="11">
        <f>[42]Julho!$J$33</f>
        <v>33.119999999999997</v>
      </c>
      <c r="AE46" s="11">
        <f>[42]Julho!$J$34</f>
        <v>26.28</v>
      </c>
      <c r="AF46" s="108">
        <f>[42]Julho!$J$35</f>
        <v>29.16</v>
      </c>
      <c r="AG46" s="133">
        <f t="shared" ref="AG46:AG49" si="27">MAX(B46:AF46)</f>
        <v>45.36</v>
      </c>
      <c r="AH46" s="96">
        <f t="shared" ref="AH46" si="28">AVERAGE(B46:AF46)</f>
        <v>31.668387096774186</v>
      </c>
      <c r="AI46" s="12" t="s">
        <v>47</v>
      </c>
      <c r="AJ46" t="s">
        <v>47</v>
      </c>
      <c r="AK46" t="s">
        <v>47</v>
      </c>
    </row>
    <row r="47" spans="1:38" x14ac:dyDescent="0.2">
      <c r="A47" s="53" t="s">
        <v>31</v>
      </c>
      <c r="B47" s="11">
        <f>[43]Julho!$J$5</f>
        <v>30.96</v>
      </c>
      <c r="C47" s="11">
        <f>[43]Julho!$J$6</f>
        <v>31.680000000000003</v>
      </c>
      <c r="D47" s="11">
        <f>[43]Julho!$J$7</f>
        <v>44.28</v>
      </c>
      <c r="E47" s="11">
        <f>[43]Julho!$J$8</f>
        <v>34.92</v>
      </c>
      <c r="F47" s="11">
        <f>[43]Julho!$J$9</f>
        <v>43.92</v>
      </c>
      <c r="G47" s="11">
        <f>[43]Julho!$J$10</f>
        <v>37.800000000000004</v>
      </c>
      <c r="H47" s="11">
        <f>[43]Julho!$J$11</f>
        <v>36</v>
      </c>
      <c r="I47" s="11">
        <f>[43]Julho!$J$12</f>
        <v>24.48</v>
      </c>
      <c r="J47" s="11">
        <f>[43]Julho!$J$13</f>
        <v>22.32</v>
      </c>
      <c r="K47" s="11">
        <f>[43]Julho!$J$14</f>
        <v>30.96</v>
      </c>
      <c r="L47" s="11">
        <f>[43]Julho!$J$15</f>
        <v>30.240000000000002</v>
      </c>
      <c r="M47" s="11">
        <f>[43]Julho!$J$16</f>
        <v>27</v>
      </c>
      <c r="N47" s="11">
        <f>[43]Julho!$J$17</f>
        <v>34.200000000000003</v>
      </c>
      <c r="O47" s="11">
        <f>[43]Julho!$J$18</f>
        <v>27.36</v>
      </c>
      <c r="P47" s="11">
        <f>[43]Julho!$J$19</f>
        <v>32.4</v>
      </c>
      <c r="Q47" s="11">
        <f>[43]Julho!$J$20</f>
        <v>30.240000000000002</v>
      </c>
      <c r="R47" s="11">
        <f>[43]Julho!$J$21</f>
        <v>28.8</v>
      </c>
      <c r="S47" s="11">
        <f>[43]Julho!$J$22</f>
        <v>30.96</v>
      </c>
      <c r="T47" s="11">
        <f>[43]Julho!$J$23</f>
        <v>36.72</v>
      </c>
      <c r="U47" s="11">
        <f>[43]Julho!$J$24</f>
        <v>26.64</v>
      </c>
      <c r="V47" s="11">
        <f>[43]Julho!$J$25</f>
        <v>46.080000000000005</v>
      </c>
      <c r="W47" s="11">
        <f>[43]Julho!$J$26</f>
        <v>45.72</v>
      </c>
      <c r="X47" s="11">
        <f>[43]Julho!$J$27</f>
        <v>30.96</v>
      </c>
      <c r="Y47" s="11">
        <f>[43]Julho!$J$28</f>
        <v>25.56</v>
      </c>
      <c r="Z47" s="11">
        <f>[43]Julho!$J$29</f>
        <v>25.2</v>
      </c>
      <c r="AA47" s="11">
        <f>[43]Julho!$J$30</f>
        <v>27.720000000000002</v>
      </c>
      <c r="AB47" s="11">
        <f>[43]Julho!$J$31</f>
        <v>27.720000000000002</v>
      </c>
      <c r="AC47" s="11">
        <f>[43]Julho!$J$32</f>
        <v>34.56</v>
      </c>
      <c r="AD47" s="11">
        <f>[43]Julho!$J$33</f>
        <v>31.680000000000003</v>
      </c>
      <c r="AE47" s="11">
        <f>[43]Julho!$J$34</f>
        <v>32.4</v>
      </c>
      <c r="AF47" s="108">
        <f>[43]Julho!$J$35</f>
        <v>38.519999999999996</v>
      </c>
      <c r="AG47" s="133">
        <f t="shared" si="27"/>
        <v>46.080000000000005</v>
      </c>
      <c r="AH47" s="96">
        <f>AVERAGE(B47:AF47)</f>
        <v>32.516129032258064</v>
      </c>
      <c r="AK47" t="s">
        <v>47</v>
      </c>
    </row>
    <row r="48" spans="1:38" x14ac:dyDescent="0.2">
      <c r="A48" s="53" t="s">
        <v>44</v>
      </c>
      <c r="B48" s="11">
        <f>[44]Julho!$J$5</f>
        <v>25.56</v>
      </c>
      <c r="C48" s="11">
        <f>[44]Julho!$J$6</f>
        <v>42.480000000000004</v>
      </c>
      <c r="D48" s="11">
        <f>[44]Julho!$J$7</f>
        <v>44.64</v>
      </c>
      <c r="E48" s="11">
        <f>[44]Julho!$J$8</f>
        <v>45.36</v>
      </c>
      <c r="F48" s="11">
        <f>[44]Julho!$J$9</f>
        <v>28.8</v>
      </c>
      <c r="G48" s="11">
        <f>[44]Julho!$J$10</f>
        <v>52.56</v>
      </c>
      <c r="H48" s="11">
        <f>[44]Julho!$J$11</f>
        <v>33.480000000000004</v>
      </c>
      <c r="I48" s="11">
        <f>[44]Julho!$J$12</f>
        <v>30.240000000000002</v>
      </c>
      <c r="J48" s="11">
        <f>[44]Julho!$J$13</f>
        <v>35.64</v>
      </c>
      <c r="K48" s="11">
        <f>[44]Julho!$J$14</f>
        <v>25.92</v>
      </c>
      <c r="L48" s="11">
        <f>[44]Julho!$J$15</f>
        <v>35.28</v>
      </c>
      <c r="M48" s="11">
        <f>[44]Julho!$J$16</f>
        <v>41.04</v>
      </c>
      <c r="N48" s="11">
        <f>[44]Julho!$J$17</f>
        <v>24.48</v>
      </c>
      <c r="O48" s="11">
        <f>[44]Julho!$J$18</f>
        <v>30.6</v>
      </c>
      <c r="P48" s="11">
        <f>[44]Julho!$J$19</f>
        <v>33.840000000000003</v>
      </c>
      <c r="Q48" s="11">
        <f>[44]Julho!$J$20</f>
        <v>34.200000000000003</v>
      </c>
      <c r="R48" s="11">
        <f>[44]Julho!$J$21</f>
        <v>38.880000000000003</v>
      </c>
      <c r="S48" s="11">
        <f>[44]Julho!$J$22</f>
        <v>32.4</v>
      </c>
      <c r="T48" s="11">
        <f>[44]Julho!$J$23</f>
        <v>32.4</v>
      </c>
      <c r="U48" s="11">
        <f>[44]Julho!$J$24</f>
        <v>34.56</v>
      </c>
      <c r="V48" s="11">
        <f>[44]Julho!$J$25</f>
        <v>46.800000000000004</v>
      </c>
      <c r="W48" s="11">
        <f>[44]Julho!$J$26</f>
        <v>42.12</v>
      </c>
      <c r="X48" s="11">
        <f>[44]Julho!$J$27</f>
        <v>28.44</v>
      </c>
      <c r="Y48" s="11">
        <f>[44]Julho!$J$28</f>
        <v>36.36</v>
      </c>
      <c r="Z48" s="11">
        <f>[44]Julho!$J$29</f>
        <v>29.16</v>
      </c>
      <c r="AA48" s="11">
        <f>[44]Julho!$J$30</f>
        <v>25.56</v>
      </c>
      <c r="AB48" s="11">
        <f>[44]Julho!$J$31</f>
        <v>32.04</v>
      </c>
      <c r="AC48" s="11">
        <f>[44]Julho!$J$32</f>
        <v>32.4</v>
      </c>
      <c r="AD48" s="11">
        <f>[44]Julho!$J$33</f>
        <v>33.119999999999997</v>
      </c>
      <c r="AE48" s="11">
        <f>[44]Julho!$J$34</f>
        <v>28.44</v>
      </c>
      <c r="AF48" s="108">
        <f>[44]Julho!$J$35</f>
        <v>35.28</v>
      </c>
      <c r="AG48" s="133">
        <f>MAX(B48:AF48)</f>
        <v>52.56</v>
      </c>
      <c r="AH48" s="96">
        <f>AVERAGE(B48:AF48)</f>
        <v>34.583225806451608</v>
      </c>
      <c r="AI48" s="12" t="s">
        <v>47</v>
      </c>
      <c r="AK48" t="s">
        <v>47</v>
      </c>
    </row>
    <row r="49" spans="1:38" ht="13.5" thickBot="1" x14ac:dyDescent="0.25">
      <c r="A49" s="113" t="s">
        <v>20</v>
      </c>
      <c r="B49" s="114">
        <f>[45]Julho!$J$5</f>
        <v>20.88</v>
      </c>
      <c r="C49" s="114">
        <f>[45]Julho!$J$6</f>
        <v>33.480000000000004</v>
      </c>
      <c r="D49" s="114">
        <f>[45]Julho!$J$7</f>
        <v>37.800000000000004</v>
      </c>
      <c r="E49" s="114">
        <f>[45]Julho!$J$8</f>
        <v>37.440000000000005</v>
      </c>
      <c r="F49" s="114">
        <f>[45]Julho!$J$9</f>
        <v>34.92</v>
      </c>
      <c r="G49" s="114">
        <f>[45]Julho!$J$10</f>
        <v>24.840000000000003</v>
      </c>
      <c r="H49" s="114">
        <f>[45]Julho!$J$11</f>
        <v>28.44</v>
      </c>
      <c r="I49" s="114">
        <f>[45]Julho!$J$12</f>
        <v>21.6</v>
      </c>
      <c r="J49" s="114">
        <f>[45]Julho!$J$13</f>
        <v>20.88</v>
      </c>
      <c r="K49" s="114">
        <f>[45]Julho!$J$14</f>
        <v>0</v>
      </c>
      <c r="L49" s="114" t="str">
        <f>[45]Julho!$J$15</f>
        <v>*</v>
      </c>
      <c r="M49" s="114" t="str">
        <f>[45]Julho!$J$16</f>
        <v>*</v>
      </c>
      <c r="N49" s="114" t="str">
        <f>[45]Julho!$J$17</f>
        <v>*</v>
      </c>
      <c r="O49" s="114" t="str">
        <f>[45]Julho!$J$18</f>
        <v>*</v>
      </c>
      <c r="P49" s="114" t="str">
        <f>[45]Julho!$J$19</f>
        <v>*</v>
      </c>
      <c r="Q49" s="114" t="str">
        <f>[45]Julho!$J$20</f>
        <v>*</v>
      </c>
      <c r="R49" s="114" t="str">
        <f>[45]Julho!$J$21</f>
        <v>*</v>
      </c>
      <c r="S49" s="114" t="str">
        <f>[45]Julho!$J$22</f>
        <v>*</v>
      </c>
      <c r="T49" s="114" t="str">
        <f>[45]Julho!$J$23</f>
        <v>*</v>
      </c>
      <c r="U49" s="114" t="str">
        <f>[45]Julho!$J$24</f>
        <v>*</v>
      </c>
      <c r="V49" s="114" t="str">
        <f>[45]Julho!$J$25</f>
        <v>*</v>
      </c>
      <c r="W49" s="114" t="str">
        <f>[45]Julho!$J$26</f>
        <v>*</v>
      </c>
      <c r="X49" s="114" t="str">
        <f>[45]Julho!$J$27</f>
        <v>*</v>
      </c>
      <c r="Y49" s="114" t="str">
        <f>[45]Julho!$J$28</f>
        <v>*</v>
      </c>
      <c r="Z49" s="114" t="str">
        <f>[45]Julho!$J$29</f>
        <v>*</v>
      </c>
      <c r="AA49" s="114" t="str">
        <f>[45]Julho!$J$30</f>
        <v>*</v>
      </c>
      <c r="AB49" s="114" t="str">
        <f>[45]Julho!$J$31</f>
        <v>*</v>
      </c>
      <c r="AC49" s="114" t="str">
        <f>[45]Julho!$J$32</f>
        <v>*</v>
      </c>
      <c r="AD49" s="114" t="str">
        <f>[45]Julho!$J$33</f>
        <v>*</v>
      </c>
      <c r="AE49" s="114" t="str">
        <f>[45]Julho!$J$34</f>
        <v>*</v>
      </c>
      <c r="AF49" s="115" t="str">
        <f>[45]Julho!$J$35</f>
        <v>*</v>
      </c>
      <c r="AG49" s="135">
        <f t="shared" si="27"/>
        <v>37.800000000000004</v>
      </c>
      <c r="AH49" s="136">
        <f>AVERAGE(B49:AF49)</f>
        <v>26.027999999999999</v>
      </c>
      <c r="AL49" t="s">
        <v>47</v>
      </c>
    </row>
    <row r="50" spans="1:38" s="5" customFormat="1" ht="17.100000000000001" customHeight="1" thickBot="1" x14ac:dyDescent="0.25">
      <c r="A50" s="117" t="s">
        <v>33</v>
      </c>
      <c r="B50" s="90">
        <f t="shared" ref="B50:AG50" si="29">MAX(B5:B49)</f>
        <v>41.04</v>
      </c>
      <c r="C50" s="90">
        <f t="shared" si="29"/>
        <v>50.4</v>
      </c>
      <c r="D50" s="90">
        <f t="shared" si="29"/>
        <v>55.800000000000004</v>
      </c>
      <c r="E50" s="90">
        <f t="shared" si="29"/>
        <v>47.16</v>
      </c>
      <c r="F50" s="90">
        <f t="shared" si="29"/>
        <v>52.56</v>
      </c>
      <c r="G50" s="90">
        <f t="shared" si="29"/>
        <v>52.56</v>
      </c>
      <c r="H50" s="90">
        <f t="shared" si="29"/>
        <v>47.88</v>
      </c>
      <c r="I50" s="90">
        <f t="shared" si="29"/>
        <v>45.36</v>
      </c>
      <c r="J50" s="90">
        <f t="shared" si="29"/>
        <v>43.56</v>
      </c>
      <c r="K50" s="90">
        <f t="shared" si="29"/>
        <v>39.6</v>
      </c>
      <c r="L50" s="90">
        <f t="shared" si="29"/>
        <v>41.76</v>
      </c>
      <c r="M50" s="90">
        <f t="shared" si="29"/>
        <v>47.16</v>
      </c>
      <c r="N50" s="90">
        <f t="shared" si="29"/>
        <v>46.800000000000004</v>
      </c>
      <c r="O50" s="90">
        <f t="shared" si="29"/>
        <v>41.76</v>
      </c>
      <c r="P50" s="90">
        <f t="shared" si="29"/>
        <v>51.84</v>
      </c>
      <c r="Q50" s="90">
        <f t="shared" si="29"/>
        <v>52.2</v>
      </c>
      <c r="R50" s="90">
        <f t="shared" si="29"/>
        <v>44.28</v>
      </c>
      <c r="S50" s="90">
        <f t="shared" si="29"/>
        <v>48.6</v>
      </c>
      <c r="T50" s="90">
        <f t="shared" si="29"/>
        <v>41.04</v>
      </c>
      <c r="U50" s="90">
        <f t="shared" si="29"/>
        <v>41.4</v>
      </c>
      <c r="V50" s="90">
        <f t="shared" si="29"/>
        <v>53.28</v>
      </c>
      <c r="W50" s="90">
        <f t="shared" si="29"/>
        <v>63.360000000000007</v>
      </c>
      <c r="X50" s="90">
        <f t="shared" si="29"/>
        <v>57.6</v>
      </c>
      <c r="Y50" s="90">
        <f t="shared" si="29"/>
        <v>64.8</v>
      </c>
      <c r="Z50" s="90">
        <f t="shared" si="29"/>
        <v>46.080000000000005</v>
      </c>
      <c r="AA50" s="90">
        <f t="shared" si="29"/>
        <v>40.680000000000007</v>
      </c>
      <c r="AB50" s="90">
        <f t="shared" si="29"/>
        <v>37.800000000000004</v>
      </c>
      <c r="AC50" s="90">
        <f t="shared" si="29"/>
        <v>42.12</v>
      </c>
      <c r="AD50" s="90">
        <f t="shared" si="29"/>
        <v>47.16</v>
      </c>
      <c r="AE50" s="90">
        <f t="shared" si="29"/>
        <v>38.159999999999997</v>
      </c>
      <c r="AF50" s="95">
        <f t="shared" si="29"/>
        <v>45.72</v>
      </c>
      <c r="AG50" s="127">
        <f t="shared" si="29"/>
        <v>64.8</v>
      </c>
      <c r="AH50" s="128">
        <f>AVERAGE(AH5:AH49)</f>
        <v>30.730720967741934</v>
      </c>
    </row>
    <row r="51" spans="1:38" x14ac:dyDescent="0.2">
      <c r="A51" s="42"/>
      <c r="B51" s="43"/>
      <c r="C51" s="43"/>
      <c r="D51" s="43" t="s">
        <v>101</v>
      </c>
      <c r="E51" s="43"/>
      <c r="F51" s="43"/>
      <c r="G51" s="43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50"/>
      <c r="AE51" s="54" t="s">
        <v>47</v>
      </c>
      <c r="AF51" s="54"/>
      <c r="AG51" s="47"/>
      <c r="AH51" s="49"/>
      <c r="AK51" t="s">
        <v>47</v>
      </c>
    </row>
    <row r="52" spans="1:38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81"/>
      <c r="K52" s="81"/>
      <c r="L52" s="81"/>
      <c r="M52" s="81" t="s">
        <v>45</v>
      </c>
      <c r="N52" s="81"/>
      <c r="O52" s="81"/>
      <c r="P52" s="81"/>
      <c r="Q52" s="81"/>
      <c r="R52" s="81"/>
      <c r="S52" s="81"/>
      <c r="T52" s="159" t="s">
        <v>97</v>
      </c>
      <c r="U52" s="159"/>
      <c r="V52" s="159"/>
      <c r="W52" s="159"/>
      <c r="X52" s="159"/>
      <c r="Y52" s="81"/>
      <c r="Z52" s="81"/>
      <c r="AA52" s="81"/>
      <c r="AB52" s="81"/>
      <c r="AC52" s="81"/>
      <c r="AD52" s="81"/>
      <c r="AE52" s="81"/>
      <c r="AF52" s="93"/>
      <c r="AG52" s="47"/>
      <c r="AH52" s="46"/>
    </row>
    <row r="53" spans="1:38" x14ac:dyDescent="0.2">
      <c r="A53" s="45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46</v>
      </c>
      <c r="N53" s="82"/>
      <c r="O53" s="82"/>
      <c r="P53" s="82"/>
      <c r="Q53" s="81"/>
      <c r="R53" s="81"/>
      <c r="S53" s="81"/>
      <c r="T53" s="160" t="s">
        <v>98</v>
      </c>
      <c r="U53" s="160"/>
      <c r="V53" s="160"/>
      <c r="W53" s="160"/>
      <c r="X53" s="160"/>
      <c r="Y53" s="81"/>
      <c r="Z53" s="81"/>
      <c r="AA53" s="81"/>
      <c r="AB53" s="81"/>
      <c r="AC53" s="81"/>
      <c r="AD53" s="50"/>
      <c r="AE53" s="50"/>
      <c r="AF53" s="50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50"/>
      <c r="AE54" s="50"/>
      <c r="AF54" s="50"/>
      <c r="AG54" s="47"/>
      <c r="AH54" s="84"/>
    </row>
    <row r="55" spans="1:38" x14ac:dyDescent="0.2">
      <c r="A55" s="45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50"/>
      <c r="AF55" s="50"/>
      <c r="AG55" s="47"/>
      <c r="AH55" s="49"/>
      <c r="AK55" t="s">
        <v>47</v>
      </c>
    </row>
    <row r="56" spans="1:38" x14ac:dyDescent="0.2">
      <c r="A56" s="4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51"/>
      <c r="AF56" s="51"/>
      <c r="AG56" s="47"/>
      <c r="AH56" s="49"/>
    </row>
    <row r="57" spans="1:38" ht="13.5" thickBot="1" x14ac:dyDescent="0.25">
      <c r="A57" s="55"/>
      <c r="B57" s="56"/>
      <c r="C57" s="56"/>
      <c r="D57" s="56"/>
      <c r="E57" s="56"/>
      <c r="F57" s="56"/>
      <c r="G57" s="56" t="s">
        <v>47</v>
      </c>
      <c r="H57" s="56"/>
      <c r="I57" s="56"/>
      <c r="J57" s="56"/>
      <c r="K57" s="56"/>
      <c r="L57" s="56" t="s">
        <v>47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7"/>
      <c r="AH57" s="85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7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227</v>
      </c>
      <c r="AA65" s="2" t="s">
        <v>47</v>
      </c>
      <c r="AC65" s="2" t="s">
        <v>47</v>
      </c>
      <c r="AH65" s="1" t="s">
        <v>47</v>
      </c>
    </row>
    <row r="66" spans="7:37" x14ac:dyDescent="0.2">
      <c r="K66" s="2" t="s">
        <v>47</v>
      </c>
    </row>
    <row r="67" spans="7:37" x14ac:dyDescent="0.2">
      <c r="K67" s="2" t="s">
        <v>47</v>
      </c>
    </row>
    <row r="68" spans="7:37" x14ac:dyDescent="0.2">
      <c r="G68" s="2" t="s">
        <v>47</v>
      </c>
      <c r="H68" s="2" t="s">
        <v>47</v>
      </c>
    </row>
    <row r="69" spans="7:37" x14ac:dyDescent="0.2">
      <c r="P69" s="2" t="s">
        <v>47</v>
      </c>
    </row>
    <row r="71" spans="7:37" x14ac:dyDescent="0.2">
      <c r="H71" s="2" t="s">
        <v>47</v>
      </c>
      <c r="Z71" s="2" t="s">
        <v>47</v>
      </c>
    </row>
    <row r="72" spans="7:37" x14ac:dyDescent="0.2">
      <c r="I72" s="2" t="s">
        <v>47</v>
      </c>
      <c r="T72" s="2" t="s">
        <v>47</v>
      </c>
    </row>
    <row r="74" spans="7:37" x14ac:dyDescent="0.2">
      <c r="AK74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2022-03-10T19:07:28Z</dcterms:modified>
</cp:coreProperties>
</file>